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ustomProperty1.bin" ContentType="application/vnd.openxmlformats-officedocument.spreadsheetml.customProperty"/>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charts/style2.xml" ContentType="application/vnd.ms-office.chartstyle+xml"/>
  <Override PartName="/xl/charts/colors2.xml" ContentType="application/vnd.ms-office.chartcolorstyle+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showInkAnnotation="0" defaultThemeVersion="124226"/>
  <mc:AlternateContent xmlns:mc="http://schemas.openxmlformats.org/markup-compatibility/2006">
    <mc:Choice Requires="x15">
      <x15ac:absPath xmlns:x15ac="http://schemas.microsoft.com/office/spreadsheetml/2010/11/ac" url="C:\Users\N495800\Desktop\"/>
    </mc:Choice>
  </mc:AlternateContent>
  <xr:revisionPtr revIDLastSave="0" documentId="10_ncr:100000_{8558A4D4-FFAB-40E4-8D0B-5864B5FAA3CF}" xr6:coauthVersionLast="31" xr6:coauthVersionMax="31" xr10:uidLastSave="{00000000-0000-0000-0000-000000000000}"/>
  <bookViews>
    <workbookView xWindow="0" yWindow="0" windowWidth="13950" windowHeight="9675" tabRatio="879" xr2:uid="{00000000-000D-0000-FFFF-FFFF00000000}"/>
  </bookViews>
  <sheets>
    <sheet name="F0.1 Own funds Dev" sheetId="1" r:id="rId1"/>
    <sheet name="F0.2 CAD ratios" sheetId="2" r:id="rId2"/>
    <sheet name="T1.1 Key risks" sheetId="3" r:id="rId3"/>
    <sheet name="T2.1 Reg dev" sheetId="6" r:id="rId4"/>
    <sheet name="Capital position-&gt;" sheetId="104" r:id="rId5"/>
    <sheet name="T3.1 Own funds" sheetId="8" r:id="rId6"/>
    <sheet name="T3.2 Own funds flow" sheetId="9" r:id="rId7"/>
    <sheet name="T 3.3 CET1 Build-up" sheetId="119" r:id="rId8"/>
    <sheet name="F3.4 CET1 Drivers" sheetId="19" r:id="rId9"/>
    <sheet name="T3.5 CET1 Bridge" sheetId="10" r:id="rId10"/>
    <sheet name="T3.6 Capital ratios" sheetId="7" r:id="rId11"/>
    <sheet name="T3.7 Min CR" sheetId="11" r:id="rId12"/>
    <sheet name="T3.8 EU OV1" sheetId="12" r:id="rId13"/>
    <sheet name="T3.9 REA flow" sheetId="13" r:id="rId14"/>
    <sheet name="Linkages -&gt;" sheetId="108" r:id="rId15"/>
    <sheet name="T4.1 EU LI1" sheetId="14" r:id="rId16"/>
    <sheet name="T4.2 EU LI2" sheetId="15" r:id="rId17"/>
    <sheet name="Credit risk-&gt;" sheetId="107" r:id="rId18"/>
    <sheet name="T5.1 Exp class _type" sheetId="16" r:id="rId19"/>
    <sheet name="T5.2 Exp class _type avg" sheetId="17" r:id="rId20"/>
    <sheet name="T5.3 Min cap req " sheetId="18" r:id="rId21"/>
    <sheet name="T5.4 Exp class _coll" sheetId="21" r:id="rId22"/>
    <sheet name="T5.5 EU CRB-B" sheetId="22" r:id="rId23"/>
    <sheet name="T5.6 EU CRB-C" sheetId="23" r:id="rId24"/>
    <sheet name="T5.7 EU CRB-D" sheetId="24" r:id="rId25"/>
    <sheet name="T5.8 EU CRB-E" sheetId="25" r:id="rId26"/>
    <sheet name="T5.9 EU CR1-A" sheetId="26" r:id="rId27"/>
    <sheet name="T5.10 EU CR1-B" sheetId="100" r:id="rId28"/>
    <sheet name="T5.11 EU CR1-C" sheetId="27" r:id="rId29"/>
    <sheet name="T5.12 CR1-D" sheetId="28" r:id="rId30"/>
    <sheet name="T5.13 CR1-E" sheetId="29" r:id="rId31"/>
    <sheet name="T5.14 CR2-A" sheetId="30" r:id="rId32"/>
    <sheet name="T5.15 CR2-B" sheetId="31" r:id="rId33"/>
    <sheet name="T5.16 Impairments" sheetId="32" r:id="rId34"/>
    <sheet name="T5.17 CRA" sheetId="33" r:id="rId35"/>
    <sheet name="T5.18 Loan losses" sheetId="34" r:id="rId36"/>
    <sheet name="T5.19 Imp split" sheetId="35" r:id="rId37"/>
    <sheet name="T5.20 Allow recon" sheetId="36" r:id="rId38"/>
    <sheet name="T5.21 EU CR3" sheetId="40" r:id="rId39"/>
    <sheet name="T5.22 EU CR4" sheetId="41" r:id="rId40"/>
    <sheet name="T5.23 EU CR5" sheetId="42" r:id="rId41"/>
    <sheet name="T5.24 Stand exp quality" sheetId="46" r:id="rId42"/>
    <sheet name="T5.25 EU CR6" sheetId="47" r:id="rId43"/>
    <sheet name="T5.26 EU CR9" sheetId="4" r:id="rId44"/>
    <sheet name="T5.27 IRB Parameters" sheetId="5" r:id="rId45"/>
    <sheet name="T5.28 Avg. PD LGD" sheetId="43" r:id="rId46"/>
    <sheet name="T5.29 EU CR7" sheetId="48" r:id="rId47"/>
    <sheet name="T5.30 EU CR8" sheetId="44" r:id="rId48"/>
    <sheet name="T5.31 Coll dist" sheetId="45" r:id="rId49"/>
    <sheet name="CCR-&gt; " sheetId="109" r:id="rId50"/>
    <sheet name="T6.1 CCR REA" sheetId="51" r:id="rId51"/>
    <sheet name="T6.2 EU CCR1" sheetId="74" r:id="rId52"/>
    <sheet name="T6.3 EU CCR2" sheetId="52" r:id="rId53"/>
    <sheet name="T6.4 EU CCR8" sheetId="53" r:id="rId54"/>
    <sheet name="T6.5 EU CCR3" sheetId="54" r:id="rId55"/>
    <sheet name="T6.6 EU CCR4" sheetId="55" r:id="rId56"/>
    <sheet name="T6.7 EU CCR7" sheetId="56" r:id="rId57"/>
    <sheet name="T6.8 EU CCR5-A" sheetId="57" r:id="rId58"/>
    <sheet name="T6.9 EU CCR5-B" sheetId="49" r:id="rId59"/>
    <sheet name="T6.10 EU CCR6" sheetId="50" r:id="rId60"/>
    <sheet name="Market risk-&gt;" sheetId="110" r:id="rId61"/>
    <sheet name="T7.1 MR Cap req" sheetId="67" r:id="rId62"/>
    <sheet name="T7.2 MR BB" sheetId="66" r:id="rId63"/>
    <sheet name="T7.3 Equity in BB" sheetId="65" r:id="rId64"/>
    <sheet name="T7.4 NII sens BB" sheetId="63" r:id="rId65"/>
    <sheet name="T7.5 VaR sens BB" sheetId="64" r:id="rId66"/>
    <sheet name="T7.6 MR TB" sheetId="62" r:id="rId67"/>
    <sheet name="T7.7 EU MR1" sheetId="61" r:id="rId68"/>
    <sheet name="T7.8 EU MR2-A" sheetId="60" r:id="rId69"/>
    <sheet name="T7.9 EU MR2-B" sheetId="59" r:id="rId70"/>
    <sheet name="T7.10 EU MR3" sheetId="58" r:id="rId71"/>
    <sheet name="F7.11 EU MR4" sheetId="69" r:id="rId72"/>
    <sheet name="T7.12 Repricing gap" sheetId="68" r:id="rId73"/>
    <sheet name="Operational risk-&gt;" sheetId="111" r:id="rId74"/>
    <sheet name="T8.1 Operational risk" sheetId="102" r:id="rId75"/>
    <sheet name="Securitisation-&gt;" sheetId="112" r:id="rId76"/>
    <sheet name="T9.1 Sec positions" sheetId="70" r:id="rId77"/>
    <sheet name="T9.2 Sec impairments" sheetId="72" r:id="rId78"/>
    <sheet name="T9.3 SPEs" sheetId="71" r:id="rId79"/>
    <sheet name="Liquidity -&gt;" sheetId="113" r:id="rId80"/>
    <sheet name="T10.1 LIQ1" sheetId="76" r:id="rId81"/>
    <sheet name="T10.2 LCR Comp" sheetId="77" r:id="rId82"/>
    <sheet name="T10.3 Liq buffer" sheetId="78" r:id="rId83"/>
    <sheet name="T10.4 Liq buffer avg" sheetId="79" r:id="rId84"/>
    <sheet name="T10.5 Asset Enc" sheetId="80" r:id="rId85"/>
    <sheet name="T10.6 NBSF" sheetId="81" r:id="rId86"/>
    <sheet name="T10.7 Funding" sheetId="82" r:id="rId87"/>
    <sheet name="T10.8 FX split" sheetId="83" r:id="rId88"/>
    <sheet name="T10.9 Maturity" sheetId="75" r:id="rId89"/>
    <sheet name="F10.10 Maturity split" sheetId="84" r:id="rId90"/>
    <sheet name="NLP -&gt;" sheetId="114" r:id="rId91"/>
    <sheet name="T11.1 A&amp;L NLP" sheetId="86" r:id="rId92"/>
    <sheet name="T11.2 MR NLP" sheetId="87" r:id="rId93"/>
    <sheet name="T11.3 Ins risks" sheetId="88" r:id="rId94"/>
    <sheet name="T11.4 Inv return" sheetId="89" r:id="rId95"/>
    <sheet name="T11.5 Ins prov" sheetId="90" r:id="rId96"/>
    <sheet name="T11.6 Fin buffers" sheetId="91" r:id="rId97"/>
    <sheet name="T11.7 Solvency pos" sheetId="92" r:id="rId98"/>
    <sheet name="T11.8 Solvency sen" sheetId="85" r:id="rId99"/>
    <sheet name="T11.9 Buff vs Prov" sheetId="96" r:id="rId100"/>
    <sheet name="Other tables -&gt;" sheetId="115" r:id="rId101"/>
    <sheet name="T12.1 Trans own funds" sheetId="98" r:id="rId102"/>
    <sheet name="T12.2 LR temp" sheetId="97" r:id="rId103"/>
    <sheet name="T12.3 Navigation" sheetId="116" r:id="rId104"/>
    <sheet name="T12.4 CRR reference" sheetId="117" r:id="rId105"/>
    <sheet name="T12.5 Mat, prop, conf" sheetId="118" r:id="rId106"/>
    <sheet name="T12.6 RE geo" sheetId="37" r:id="rId107"/>
    <sheet name="T12.7 Shipping" sheetId="38" r:id="rId108"/>
    <sheet name=" T12.8 Corp size" sheetId="39" r:id="rId109"/>
    <sheet name="T12.9 Mort LTV" sheetId="94" r:id="rId110"/>
    <sheet name="T12.10 CCyB" sheetId="120" r:id="rId111"/>
    <sheet name="T12.11 EU LI3 Nordea" sheetId="99" r:id="rId112"/>
  </sheets>
  <definedNames>
    <definedName name="_AMO_UniqueIdentifier" localSheetId="106" hidden="1">"'50da6b7d-56f2-4eb9-b430-6f61ba74a240'"</definedName>
    <definedName name="_AMO_UniqueIdentifier" localSheetId="29" hidden="1">"'50da6b7d-56f2-4eb9-b430-6f61ba74a240'"</definedName>
    <definedName name="_AMO_UniqueIdentifier" localSheetId="33" hidden="1">"'50da6b7d-56f2-4eb9-b430-6f61ba74a240'"</definedName>
    <definedName name="_AMO_UniqueIdentifier" localSheetId="34" hidden="1">"'50da6b7d-56f2-4eb9-b430-6f61ba74a240'"</definedName>
    <definedName name="_AMO_UniqueIdentifier" localSheetId="44" hidden="1">"'8a91dc0e-9832-47ca-94b1-580e0fd2671a'"</definedName>
    <definedName name="_AMO_UniqueIdentifier" hidden="1">"'50da6b7d-56f2-4eb9-b430-6f61ba74a240'"</definedName>
    <definedName name="HTML_CodePage" hidden="1">1252</definedName>
    <definedName name="HTML_Description" hidden="1">""</definedName>
    <definedName name="HTML_Email" hidden="1">""</definedName>
    <definedName name="HTML_Header" hidden="1">"YTD"</definedName>
    <definedName name="HTML_LastUpdate" hidden="1">"2/20/01"</definedName>
    <definedName name="HTML_LineAfter" hidden="1">FALSE</definedName>
    <definedName name="HTML_LineBefore" hidden="1">FALSE</definedName>
    <definedName name="HTML_Name" hidden="1">"MERITA"</definedName>
    <definedName name="HTML_OBDlg2" hidden="1">TRUE</definedName>
    <definedName name="HTML_OBDlg4" hidden="1">TRUE</definedName>
    <definedName name="HTML_OS" hidden="1">0</definedName>
    <definedName name="HTML_PathFile" hidden="1">"G:\INFO\Month-end Results\2001\2001 01 January\Summary\Matrix Income Statement.htm"</definedName>
    <definedName name="HTML_Title" hidden="1">"Matrix Report Jan 2001"</definedName>
    <definedName name="HTML1_1" hidden="1">"'[BILAGOR.XLS]M&amp;I  T-FOND'!$A$1:$Z$62"</definedName>
    <definedName name="HTML1_11" hidden="1">1</definedName>
    <definedName name="HTML1_12" hidden="1">"J:\INTERNT\EKONOMI\BUDGET\MyHTML.htm"</definedName>
    <definedName name="HTML1_2" hidden="1">1</definedName>
    <definedName name="HTML1_3" hidden="1">"BILAGOR"</definedName>
    <definedName name="HTML1_4" hidden="1">"M&amp;I  T-FOND"</definedName>
    <definedName name="HTML1_6" hidden="1">1</definedName>
    <definedName name="HTML1_7" hidden="1">1</definedName>
    <definedName name="HTML1_8" hidden="1">35096</definedName>
    <definedName name="HTML1_9" hidden="1">"-"</definedName>
    <definedName name="HTMLCount" hidden="1">1</definedName>
    <definedName name="SAPBEXrevision" hidden="1">2</definedName>
    <definedName name="SAPBEXsysID" hidden="1">"DDP"</definedName>
    <definedName name="SAPBEXwbID" hidden="1">"484RD2PAZ5SPDY63LI31JPBTH"</definedName>
    <definedName name="XX" localSheetId="4" hidden="1">{"'YTD'!$A$6:$P$133"}</definedName>
    <definedName name="XX" localSheetId="49" hidden="1">{"'YTD'!$A$6:$P$133"}</definedName>
    <definedName name="XX" localSheetId="17" hidden="1">{"'YTD'!$A$6:$P$133"}</definedName>
    <definedName name="XX" localSheetId="14" hidden="1">{"'YTD'!$A$6:$P$133"}</definedName>
    <definedName name="XX" localSheetId="79" hidden="1">{"'YTD'!$A$6:$P$133"}</definedName>
    <definedName name="XX" localSheetId="60" hidden="1">{"'YTD'!$A$6:$P$133"}</definedName>
    <definedName name="XX" localSheetId="90" hidden="1">{"'YTD'!$A$6:$P$133"}</definedName>
    <definedName name="XX" localSheetId="73" hidden="1">{"'YTD'!$A$6:$P$133"}</definedName>
    <definedName name="XX" localSheetId="100" hidden="1">{"'YTD'!$A$6:$P$133"}</definedName>
    <definedName name="XX" localSheetId="75" hidden="1">{"'YTD'!$A$6:$P$133"}</definedName>
    <definedName name="XX" localSheetId="103" hidden="1">{"'YTD'!$A$6:$P$133"}</definedName>
    <definedName name="XX" localSheetId="104" hidden="1">{"'YTD'!$A$6:$P$133"}</definedName>
    <definedName name="XX" localSheetId="105" hidden="1">{"'YTD'!$A$6:$P$133"}</definedName>
    <definedName name="XX" localSheetId="44" hidden="1">{"'YTD'!$A$6:$P$133"}</definedName>
    <definedName name="XX" hidden="1">{"'YTD'!$A$6:$P$133"}</definedName>
  </definedNames>
  <calcPr calcId="179017"/>
</workbook>
</file>

<file path=xl/calcChain.xml><?xml version="1.0" encoding="utf-8"?>
<calcChain xmlns="http://schemas.openxmlformats.org/spreadsheetml/2006/main">
  <c r="J33" i="120" l="1"/>
  <c r="F33" i="120"/>
  <c r="B33" i="120"/>
  <c r="J28" i="120"/>
  <c r="I28" i="120"/>
  <c r="H28" i="120"/>
  <c r="G28" i="120"/>
  <c r="G33" i="120" s="1"/>
  <c r="F28" i="120"/>
  <c r="E28" i="120"/>
  <c r="D28" i="120"/>
  <c r="C28" i="120"/>
  <c r="C33" i="120" s="1"/>
  <c r="B28" i="120"/>
  <c r="J14" i="120"/>
  <c r="I14" i="120"/>
  <c r="I33" i="120" s="1"/>
  <c r="H14" i="120"/>
  <c r="H33" i="120" s="1"/>
  <c r="G14" i="120"/>
  <c r="F14" i="120"/>
  <c r="E14" i="120"/>
  <c r="E33" i="120" s="1"/>
  <c r="D14" i="120"/>
  <c r="D33" i="120" s="1"/>
  <c r="C14" i="120"/>
  <c r="B14" i="120"/>
  <c r="T7" i="119" l="1"/>
  <c r="T8" i="119" s="1"/>
  <c r="T9" i="119" s="1"/>
  <c r="T10" i="119" s="1"/>
  <c r="U7" i="119"/>
  <c r="T12" i="119"/>
  <c r="A13" i="12" l="1"/>
  <c r="H7" i="50" l="1"/>
  <c r="U14" i="19" l="1"/>
  <c r="U10" i="19" s="1"/>
  <c r="C9" i="28" l="1"/>
  <c r="D9" i="28"/>
  <c r="E9" i="28"/>
  <c r="F9" i="28"/>
  <c r="G9" i="28"/>
  <c r="B9" i="28"/>
  <c r="H7" i="90" l="1"/>
  <c r="H10" i="90"/>
  <c r="B9" i="89"/>
  <c r="D9" i="89"/>
  <c r="B18" i="86"/>
  <c r="C18" i="86"/>
  <c r="B21" i="86"/>
  <c r="B33" i="86" s="1"/>
  <c r="C33" i="86"/>
  <c r="D7" i="72" l="1"/>
  <c r="D8" i="72" s="1"/>
  <c r="C8" i="72"/>
  <c r="E8" i="72"/>
  <c r="D10" i="70"/>
  <c r="D9" i="70"/>
  <c r="B9" i="70"/>
  <c r="B10" i="70" s="1"/>
  <c r="C16" i="68" l="1"/>
  <c r="I12" i="68"/>
  <c r="H12" i="68"/>
  <c r="G12" i="68"/>
  <c r="F12" i="68"/>
  <c r="E12" i="68"/>
  <c r="D12" i="68"/>
  <c r="C12" i="68"/>
  <c r="J11" i="68"/>
  <c r="J10" i="68"/>
  <c r="J12" i="68" s="1"/>
  <c r="I9" i="68"/>
  <c r="H9" i="68"/>
  <c r="G9" i="68"/>
  <c r="F9" i="68"/>
  <c r="E9" i="68"/>
  <c r="D9" i="68"/>
  <c r="C9" i="68"/>
  <c r="J8" i="68"/>
  <c r="J7" i="68"/>
  <c r="J9" i="68" l="1"/>
  <c r="D8" i="55"/>
  <c r="D16" i="55"/>
  <c r="G11" i="50"/>
  <c r="G5" i="50"/>
  <c r="G7" i="50" s="1"/>
  <c r="A38" i="46" l="1"/>
  <c r="A23" i="12" l="1"/>
  <c r="A6" i="12"/>
</calcChain>
</file>

<file path=xl/sharedStrings.xml><?xml version="1.0" encoding="utf-8"?>
<sst xmlns="http://schemas.openxmlformats.org/spreadsheetml/2006/main" count="5339" uniqueCount="2223">
  <si>
    <t>CET1 capital ratio</t>
  </si>
  <si>
    <t>Tier 1 capital ratio</t>
  </si>
  <si>
    <t>Total capital ratio</t>
  </si>
  <si>
    <t xml:space="preserve"> </t>
  </si>
  <si>
    <t>CET1 capital</t>
  </si>
  <si>
    <t xml:space="preserve">AT1 Capital </t>
  </si>
  <si>
    <t xml:space="preserve">T2 Capital </t>
  </si>
  <si>
    <t>Own funds</t>
  </si>
  <si>
    <t>Tier 1 capital</t>
  </si>
  <si>
    <t>Capital requirement including Basel 1 floor</t>
  </si>
  <si>
    <t>REA (excluding Basel I floor)</t>
  </si>
  <si>
    <t>REA including Basel I floor</t>
  </si>
  <si>
    <t>Q4 2016</t>
  </si>
  <si>
    <t>Q1 2017</t>
  </si>
  <si>
    <t>Q2 2017</t>
  </si>
  <si>
    <t>Q3 2017</t>
  </si>
  <si>
    <t>Q4 2017</t>
  </si>
  <si>
    <t>Development of key capital adequacy ratios</t>
  </si>
  <si>
    <r>
      <rPr>
        <vertAlign val="superscript"/>
        <sz val="9"/>
        <color theme="1"/>
        <rFont val="Palatino Linotype"/>
        <family val="1"/>
      </rPr>
      <t>3</t>
    </r>
    <r>
      <rPr>
        <sz val="9"/>
        <color theme="1"/>
        <rFont val="Palatino Linotype"/>
        <family val="1"/>
      </rPr>
      <t xml:space="preserve"> Capital deductions and internal allocations</t>
    </r>
  </si>
  <si>
    <r>
      <rPr>
        <vertAlign val="superscript"/>
        <sz val="9"/>
        <color theme="1"/>
        <rFont val="Palatino Linotype"/>
        <family val="1"/>
      </rPr>
      <t>2</t>
    </r>
    <r>
      <rPr>
        <sz val="9"/>
        <color theme="1"/>
        <rFont val="Palatino Linotype"/>
        <family val="1"/>
      </rPr>
      <t xml:space="preserve"> Includes Article 3 buffer of 1.5 EURbn</t>
    </r>
  </si>
  <si>
    <r>
      <rPr>
        <vertAlign val="superscript"/>
        <sz val="9"/>
        <color theme="1"/>
        <rFont val="Palatino Linotype"/>
        <family val="1"/>
      </rPr>
      <t>1</t>
    </r>
    <r>
      <rPr>
        <sz val="9"/>
        <color theme="1"/>
        <rFont val="Palatino Linotype"/>
        <family val="1"/>
      </rPr>
      <t xml:space="preserve"> Includes CVA Risk, securitisation positions and other credit risk adjustments</t>
    </r>
  </si>
  <si>
    <t>Total, % of Nordea Group</t>
  </si>
  <si>
    <t/>
  </si>
  <si>
    <r>
      <t>Other</t>
    </r>
    <r>
      <rPr>
        <vertAlign val="superscript"/>
        <sz val="9"/>
        <color theme="1"/>
        <rFont val="Palatino Linotype"/>
        <family val="1"/>
      </rPr>
      <t>3</t>
    </r>
  </si>
  <si>
    <t>Nordea Life &amp; Pension</t>
  </si>
  <si>
    <t>Operational risk</t>
  </si>
  <si>
    <t>Market risk</t>
  </si>
  <si>
    <r>
      <t>Credit risk</t>
    </r>
    <r>
      <rPr>
        <vertAlign val="superscript"/>
        <sz val="9"/>
        <color theme="1"/>
        <rFont val="Palatino Linotype"/>
        <family val="1"/>
      </rPr>
      <t>1,2</t>
    </r>
  </si>
  <si>
    <t>Group Functions, Other and Eliminations</t>
  </si>
  <si>
    <r>
      <t>Credit risk</t>
    </r>
    <r>
      <rPr>
        <vertAlign val="superscript"/>
        <sz val="9"/>
        <color theme="1"/>
        <rFont val="Palatino Linotype"/>
        <family val="1"/>
      </rPr>
      <t>1</t>
    </r>
  </si>
  <si>
    <t>Wealth Management</t>
  </si>
  <si>
    <t>Wholesale Banking</t>
  </si>
  <si>
    <t>Commercial &amp; Business Banking</t>
  </si>
  <si>
    <t>Personal Banking</t>
  </si>
  <si>
    <t>Total Nordea Group</t>
  </si>
  <si>
    <t>%</t>
  </si>
  <si>
    <t>EC</t>
  </si>
  <si>
    <t xml:space="preserve">% </t>
  </si>
  <si>
    <t>CAR</t>
  </si>
  <si>
    <t>REA</t>
  </si>
  <si>
    <t>Exposure</t>
  </si>
  <si>
    <t>EURbn</t>
  </si>
  <si>
    <t>a</t>
  </si>
  <si>
    <t>b</t>
  </si>
  <si>
    <t>d</t>
  </si>
  <si>
    <t>e</t>
  </si>
  <si>
    <t>f</t>
  </si>
  <si>
    <t>g</t>
  </si>
  <si>
    <t>h</t>
  </si>
  <si>
    <t>i</t>
  </si>
  <si>
    <t>Number of obligors</t>
  </si>
  <si>
    <t>Exposure class</t>
  </si>
  <si>
    <t>PD range</t>
  </si>
  <si>
    <t>Weighted average PD</t>
  </si>
  <si>
    <t>Arithmetic averaged PD by obligors</t>
  </si>
  <si>
    <t>Defaulted obligors in the year</t>
  </si>
  <si>
    <t>Of which new obligors</t>
  </si>
  <si>
    <t>Average historical annual default rate</t>
  </si>
  <si>
    <t>Retail RIRB</t>
  </si>
  <si>
    <t>0.00 to &lt; 0.15</t>
  </si>
  <si>
    <t>Of which secured by</t>
  </si>
  <si>
    <t>0.15 to &lt; 0.25</t>
  </si>
  <si>
    <t>immovable property</t>
  </si>
  <si>
    <t>0.25 to &lt; 0.50</t>
  </si>
  <si>
    <t>0.50 to &lt; 0.75</t>
  </si>
  <si>
    <t>0.75 to &lt; 2.50</t>
  </si>
  <si>
    <t>2.50 to &lt; 10.00</t>
  </si>
  <si>
    <t>10.00 to &lt; 100</t>
  </si>
  <si>
    <t xml:space="preserve">100 (Default) </t>
  </si>
  <si>
    <t>Of which other retail</t>
  </si>
  <si>
    <t>Corporate FIRB</t>
  </si>
  <si>
    <t>Corporate AIRB</t>
  </si>
  <si>
    <t>Institution FIRB</t>
  </si>
  <si>
    <t>Expected loss</t>
  </si>
  <si>
    <t>CCF</t>
  </si>
  <si>
    <t>LGD</t>
  </si>
  <si>
    <t>PD</t>
  </si>
  <si>
    <t>Estimated</t>
  </si>
  <si>
    <t>Actual</t>
  </si>
  <si>
    <t>Realised</t>
  </si>
  <si>
    <t>Retail</t>
  </si>
  <si>
    <t>Of which secured by immovable property</t>
  </si>
  <si>
    <t>Institution</t>
  </si>
  <si>
    <t>n/a</t>
  </si>
  <si>
    <t>n/a 1)</t>
  </si>
  <si>
    <t>Government</t>
  </si>
  <si>
    <t>1) Includes SME Retail</t>
  </si>
  <si>
    <t>Percent (%)</t>
  </si>
  <si>
    <t>Minimum capital requirement</t>
  </si>
  <si>
    <t>- CET1</t>
  </si>
  <si>
    <t>- Tier 1</t>
  </si>
  <si>
    <t>- Own funds</t>
  </si>
  <si>
    <t>Combined buffer requirement</t>
  </si>
  <si>
    <t>- of which CCoB</t>
  </si>
  <si>
    <t>- of which CCyB</t>
  </si>
  <si>
    <t>- of which SIFI/SRB</t>
  </si>
  <si>
    <t>Total Own funds requirement excl. Pillar II</t>
  </si>
  <si>
    <t>Capital ratios</t>
  </si>
  <si>
    <t>31 Dec 2017</t>
  </si>
  <si>
    <t>31 Dec 2016</t>
  </si>
  <si>
    <t>Common Equity Tier 1 capital ratio, including profit</t>
  </si>
  <si>
    <t>Tier 1 capital ratio, including profit</t>
  </si>
  <si>
    <t>Total capital ratio, including profit</t>
  </si>
  <si>
    <t>Common Equity Tier 1 capital ratio, excluding profit</t>
  </si>
  <si>
    <t>Tier 1 capital ratio, excluding profit</t>
  </si>
  <si>
    <t>Total capital ratio, excluding profit</t>
  </si>
  <si>
    <t>Capital ratios including Basel I floor</t>
  </si>
  <si>
    <t>Leverage Ratio</t>
  </si>
  <si>
    <r>
      <t>Tier 1 capital, EURm</t>
    </r>
    <r>
      <rPr>
        <vertAlign val="superscript"/>
        <sz val="9"/>
        <rFont val="Palatino Linotype"/>
        <family val="1"/>
      </rPr>
      <t>1</t>
    </r>
  </si>
  <si>
    <r>
      <t>Tier 1 capital, transitional definition, EURm</t>
    </r>
    <r>
      <rPr>
        <vertAlign val="superscript"/>
        <sz val="9"/>
        <rFont val="Palatino Linotype"/>
        <family val="1"/>
      </rPr>
      <t>1</t>
    </r>
  </si>
  <si>
    <t>Leverage ratio exposure, EURm</t>
  </si>
  <si>
    <t>Leverage ratio, transitional definition, percentage</t>
  </si>
  <si>
    <t>Leverage ratio, percentage</t>
  </si>
  <si>
    <t>1) Figures include profit of the period.</t>
  </si>
  <si>
    <t>Common Equity Tier 1 capital, excluding profit</t>
  </si>
  <si>
    <t>30 Sep 2017</t>
  </si>
  <si>
    <t>EURm</t>
  </si>
  <si>
    <t>3) Including profit of the period.</t>
  </si>
  <si>
    <t>1) Based on conditional FSA approval.</t>
  </si>
  <si>
    <r>
      <t>Own funds (net after deduction)</t>
    </r>
    <r>
      <rPr>
        <vertAlign val="superscript"/>
        <sz val="9"/>
        <color rgb="FF0000A0"/>
        <rFont val="Palatino Linotype"/>
        <family val="1"/>
      </rPr>
      <t>2</t>
    </r>
  </si>
  <si>
    <t>Tier 2 capital</t>
  </si>
  <si>
    <t>Total regulatory adjustments to Tier 2 capital</t>
  </si>
  <si>
    <t>Other items, net</t>
  </si>
  <si>
    <t>Pension assets in excess of related liabilities</t>
  </si>
  <si>
    <t>Deductions for investments in insurance companies</t>
  </si>
  <si>
    <t>Deduction for investments in credit institutions (50%)</t>
  </si>
  <si>
    <t>IRB provisions excess (+)</t>
  </si>
  <si>
    <t>Tier 2 capital before regulatory adjustments</t>
  </si>
  <si>
    <t>Tier 1 capital (net after deduction)</t>
  </si>
  <si>
    <t>Additional Tier 1 capital</t>
  </si>
  <si>
    <t>Total regulatory adjustments to Additional Tier 1 capital</t>
  </si>
  <si>
    <t>Additional Tier 1 capital before regulatory adjustments</t>
  </si>
  <si>
    <t>Common Equity Tier 1 capital (net after deduction)</t>
  </si>
  <si>
    <t>Total regulatory adjustments to Common Equity Tier 1 capital</t>
  </si>
  <si>
    <r>
      <t>Pension assets in excess of related liabilities</t>
    </r>
    <r>
      <rPr>
        <vertAlign val="superscript"/>
        <sz val="9"/>
        <rFont val="Palatino Linotype"/>
        <family val="1"/>
      </rPr>
      <t>1</t>
    </r>
  </si>
  <si>
    <t>IRB provisions shortfall (-)</t>
  </si>
  <si>
    <t>Intangible assets</t>
  </si>
  <si>
    <t>Deferred tax assets</t>
  </si>
  <si>
    <t>Common Equity Tier 1 capital before regulatory adjustments</t>
  </si>
  <si>
    <t>Proposed/actual dividend</t>
  </si>
  <si>
    <t>Equity in the consolidated situation</t>
  </si>
  <si>
    <t>Calculation of own funds</t>
  </si>
  <si>
    <r>
      <t>31 Dec 2016</t>
    </r>
    <r>
      <rPr>
        <vertAlign val="superscript"/>
        <sz val="9"/>
        <color rgb="FF0000A0"/>
        <rFont val="Palatino Linotype"/>
        <family val="1"/>
      </rPr>
      <t>3</t>
    </r>
  </si>
  <si>
    <r>
      <t>30 Sep 2017</t>
    </r>
    <r>
      <rPr>
        <vertAlign val="superscript"/>
        <sz val="9"/>
        <color rgb="FF0000A0"/>
        <rFont val="Palatino Linotype"/>
        <family val="1"/>
      </rPr>
      <t>3</t>
    </r>
  </si>
  <si>
    <r>
      <t>31 Dec 2017</t>
    </r>
    <r>
      <rPr>
        <vertAlign val="superscript"/>
        <sz val="9"/>
        <color rgb="FF0000A0"/>
        <rFont val="Palatino Linotype"/>
        <family val="1"/>
      </rPr>
      <t>3</t>
    </r>
  </si>
  <si>
    <t>Tier 2 capital, 31 December 2017</t>
  </si>
  <si>
    <t>Other adjustments</t>
  </si>
  <si>
    <t>Change in IRB provision excess add-on</t>
  </si>
  <si>
    <t>Change in deduction due to significant investment</t>
  </si>
  <si>
    <t>Change in Excess on the limit of AT1 grandfathered instruments</t>
  </si>
  <si>
    <t>FX effect</t>
  </si>
  <si>
    <t>Redeemed subordinated loans</t>
  </si>
  <si>
    <t>New subordinated loans</t>
  </si>
  <si>
    <t>Tier 2 capital, 31 December 2016</t>
  </si>
  <si>
    <t>Additional Tier 1 capital, 31 December 2017</t>
  </si>
  <si>
    <t>Change in Amount that exceeds the limits for AT1 grandfathering</t>
  </si>
  <si>
    <t>Redeemed hybrid loans</t>
  </si>
  <si>
    <t>New hybrid loans</t>
  </si>
  <si>
    <t>Additional Tier 1 capital, 31 December 2016</t>
  </si>
  <si>
    <t>Common Equity Tier 1, 31 December 2017</t>
  </si>
  <si>
    <t>Other</t>
  </si>
  <si>
    <t>Change in unrealised gains on AFS</t>
  </si>
  <si>
    <t>Change in prudential filters</t>
  </si>
  <si>
    <t>Change in IRB provision shortfall deduction</t>
  </si>
  <si>
    <t>Change in goodwill and intangible assets</t>
  </si>
  <si>
    <t>Dividend</t>
  </si>
  <si>
    <t>Profit attributable to owners of the parent</t>
  </si>
  <si>
    <t>Common Equity Tier 1, 31 December 2016</t>
  </si>
  <si>
    <t>Amount</t>
  </si>
  <si>
    <t>Common Equity Tier 1 capital</t>
  </si>
  <si>
    <t>Other deductions</t>
  </si>
  <si>
    <t>Transitional adjustments</t>
  </si>
  <si>
    <t>Prudential filters</t>
  </si>
  <si>
    <t>Pension deduction</t>
  </si>
  <si>
    <t>Shortfall deduction</t>
  </si>
  <si>
    <t>Goodwill</t>
  </si>
  <si>
    <r>
      <t>Dividend</t>
    </r>
    <r>
      <rPr>
        <vertAlign val="superscript"/>
        <sz val="9"/>
        <rFont val="Palatino Linotype"/>
        <family val="1"/>
      </rPr>
      <t>1</t>
    </r>
  </si>
  <si>
    <t>CET1 before deductions</t>
  </si>
  <si>
    <t>Valuation adjustment for non-CRR companies</t>
  </si>
  <si>
    <t>Balance sheet equity</t>
  </si>
  <si>
    <t>Total requirement</t>
  </si>
  <si>
    <t>Capital Buffers total</t>
  </si>
  <si>
    <t>Maximum of SII and SRB</t>
  </si>
  <si>
    <t>CCyB</t>
  </si>
  <si>
    <t>CCoB</t>
  </si>
  <si>
    <t xml:space="preserve"> Minimum Capital requirements</t>
  </si>
  <si>
    <t>Credit risk (excluding counterparty credit risk) (CCR)</t>
  </si>
  <si>
    <t>Of which foundation IRB (FIRB) approach</t>
  </si>
  <si>
    <t>Of which advanced IRB approach</t>
  </si>
  <si>
    <t>Of which AIRB</t>
  </si>
  <si>
    <t>Of which Retail RIRB</t>
  </si>
  <si>
    <t>Of which Equity IRB under the simple risk-weight or the IMA</t>
  </si>
  <si>
    <t>Counterparty credit risk</t>
  </si>
  <si>
    <t>Of which Original exposure</t>
  </si>
  <si>
    <t xml:space="preserve">Of which standardised approach </t>
  </si>
  <si>
    <t>Of  which internal model method (IMM)</t>
  </si>
  <si>
    <t>Of which Financial collateral simple method (for SFTs)</t>
  </si>
  <si>
    <t>Of which exposure amount for contributions to the default fund of a CCP</t>
  </si>
  <si>
    <t>Of which CVA</t>
  </si>
  <si>
    <t>Settlement risk</t>
  </si>
  <si>
    <t>Securitisation exposures in banking book (after the cap)</t>
  </si>
  <si>
    <t>Of which IRB supervisory formula approach (SFA)</t>
  </si>
  <si>
    <t>Of which standardised approach (SA)</t>
  </si>
  <si>
    <t>Of which IMA</t>
  </si>
  <si>
    <t>Large exposures</t>
  </si>
  <si>
    <t xml:space="preserve">Of which Standardised Approach </t>
  </si>
  <si>
    <t>Amounts below the thresholds for deduction (subject to 250% risk weight)</t>
  </si>
  <si>
    <t>Article 3 CRR Buffer</t>
  </si>
  <si>
    <t>Pillar 1 total</t>
  </si>
  <si>
    <t>1) Excluding amounts below the thresholds for deduction (subject to 250% risk weight).</t>
  </si>
  <si>
    <t>2) Excludes exposures to CCPs.</t>
  </si>
  <si>
    <t>Total REA, 31 December 2016</t>
  </si>
  <si>
    <t>Credit risk factors</t>
  </si>
  <si>
    <t>Book size (Exposure growth)</t>
  </si>
  <si>
    <t>Book quality</t>
  </si>
  <si>
    <t>Regulation</t>
  </si>
  <si>
    <t>Securitisation</t>
  </si>
  <si>
    <t>Additional buffer, Article 3</t>
  </si>
  <si>
    <t>Market risk factors</t>
  </si>
  <si>
    <t>Movements in risk levels</t>
  </si>
  <si>
    <t>Operational risk factors</t>
  </si>
  <si>
    <t>Changes in Beta factors</t>
  </si>
  <si>
    <t>Income related changes</t>
  </si>
  <si>
    <t>Total REA, 31 December 2017</t>
  </si>
  <si>
    <t>Carrying values as reported in published financial statements</t>
  </si>
  <si>
    <r>
      <t xml:space="preserve">Carrying values under scope of regulatory consolidation </t>
    </r>
    <r>
      <rPr>
        <vertAlign val="superscript"/>
        <sz val="8"/>
        <color rgb="FF0000A0"/>
        <rFont val="Palatino Linotype"/>
        <family val="1"/>
      </rPr>
      <t>1,2</t>
    </r>
  </si>
  <si>
    <t xml:space="preserve">EURm </t>
  </si>
  <si>
    <t>Subject to the credit risk framework</t>
  </si>
  <si>
    <t>Subject to the counterparty credit risk framework</t>
  </si>
  <si>
    <t>Subject to the securitisation framework</t>
  </si>
  <si>
    <t>Subject to the market risk framework</t>
  </si>
  <si>
    <r>
      <t>Not subject to capital requirements or subject to deduction from capital</t>
    </r>
    <r>
      <rPr>
        <vertAlign val="superscript"/>
        <sz val="8"/>
        <color rgb="FF0000A0"/>
        <rFont val="Palatino Linotype"/>
        <family val="1"/>
      </rPr>
      <t>3</t>
    </r>
  </si>
  <si>
    <t>Assets</t>
  </si>
  <si>
    <t>Cash and balances with central banks</t>
  </si>
  <si>
    <t>Loans to central banks</t>
  </si>
  <si>
    <t>Loans to credit institutions</t>
  </si>
  <si>
    <t>Loans to the public</t>
  </si>
  <si>
    <t>Interest bearing securities</t>
  </si>
  <si>
    <t>Shares</t>
  </si>
  <si>
    <t>Assets in pooled schemes and unit-linked investment contracts</t>
  </si>
  <si>
    <t>Derivatives</t>
  </si>
  <si>
    <t>Fair value changes of the hedged items in portfolio hedge of interest rate risk</t>
  </si>
  <si>
    <t>Investments in associated undertakings and joint ventures</t>
  </si>
  <si>
    <t>Properties and equipment</t>
  </si>
  <si>
    <t>Investment properties</t>
  </si>
  <si>
    <t>Current tax assets</t>
  </si>
  <si>
    <t>Retirement benefit assets</t>
  </si>
  <si>
    <t>Other assets</t>
  </si>
  <si>
    <t>Prepaid expenses and accrued income</t>
  </si>
  <si>
    <t>Assets held for sale</t>
  </si>
  <si>
    <t>Total assets</t>
  </si>
  <si>
    <t>Liabilities</t>
  </si>
  <si>
    <t>Deposits by credit institutions</t>
  </si>
  <si>
    <t>Deposits and borrowings from the public</t>
  </si>
  <si>
    <t>Deposits in pooled schemes and unit-linked investment contracts</t>
  </si>
  <si>
    <t>Liabilities to policyholders</t>
  </si>
  <si>
    <t>Debt securities in issue</t>
  </si>
  <si>
    <t>Fair value changes of  the hedged items in portfolio hedge of interest rate risk</t>
  </si>
  <si>
    <t>Current tax liabilities</t>
  </si>
  <si>
    <t>Other liabilities</t>
  </si>
  <si>
    <t>Accrued expenses and prepaid income</t>
  </si>
  <si>
    <t>Deferred tax liabilites</t>
  </si>
  <si>
    <t>Provisions</t>
  </si>
  <si>
    <t>Retirement benefit obligations</t>
  </si>
  <si>
    <t>Subordinated liabilities</t>
  </si>
  <si>
    <t>Liabilities held for sale</t>
  </si>
  <si>
    <t>Total equity</t>
  </si>
  <si>
    <t>Total liabilities</t>
  </si>
  <si>
    <t>c</t>
  </si>
  <si>
    <t>Items subject to:</t>
  </si>
  <si>
    <r>
      <t>Total</t>
    </r>
    <r>
      <rPr>
        <vertAlign val="superscript"/>
        <sz val="9"/>
        <color rgb="FF0000A0"/>
        <rFont val="Palatino Linotype"/>
        <family val="1"/>
      </rPr>
      <t>1</t>
    </r>
  </si>
  <si>
    <t>Credit risk framework</t>
  </si>
  <si>
    <t>Counterparty credit risk framework</t>
  </si>
  <si>
    <r>
      <t xml:space="preserve">Securitisation framework </t>
    </r>
    <r>
      <rPr>
        <vertAlign val="superscript"/>
        <sz val="9"/>
        <color rgb="FF0000A0"/>
        <rFont val="Palatino Linotype"/>
        <family val="1"/>
      </rPr>
      <t>2,3</t>
    </r>
  </si>
  <si>
    <r>
      <t>Market risk framework</t>
    </r>
    <r>
      <rPr>
        <vertAlign val="superscript"/>
        <sz val="9"/>
        <color rgb="FF0000A0"/>
        <rFont val="Palatino Linotype"/>
        <family val="1"/>
      </rPr>
      <t>4</t>
    </r>
  </si>
  <si>
    <t xml:space="preserve">Total net amount under the regulatory scope of consolidation </t>
  </si>
  <si>
    <t>Off-balance sheet amounts (pre CRM and CCF)</t>
  </si>
  <si>
    <t>Differences due to different netting rules</t>
  </si>
  <si>
    <t>Differences due to considerations for provisions in Standardised Approach</t>
  </si>
  <si>
    <t>Differences due to regulatory future exposures</t>
  </si>
  <si>
    <t>Differences due to Credit Conversion Factor (CCF)</t>
  </si>
  <si>
    <t>Differences due to the use of financial collateral in Standardised Approach</t>
  </si>
  <si>
    <t>Other differences not stated above</t>
  </si>
  <si>
    <t>Exposure amounts considered for regulatory purposes</t>
  </si>
  <si>
    <t xml:space="preserve">1) Total values in column a may not equal the sum of the remaining columns in this table (b to e) as certain items are treated under both the counterparty credit risk as well as the market risk framework (as per template EU LI 1). </t>
  </si>
  <si>
    <t>2) As Nordea's securitisation position is synthetic, all is classified as on-balance according to the securitisation framework. But as the securitisation is including e.g. loan promises, an off-balance part is deducted, stemming from adjustments related to Credit Conversion Factors (CCFs).</t>
  </si>
  <si>
    <t>3) Sponsor activities are not included in the table above (although are included in the Securitisation chapter).</t>
  </si>
  <si>
    <t>4) Exposure at default is not calculated under the market risk framework, resulting in a difference between carrying values and exposure amounts considered for regulatory purposes. Therefore the total amount of carrying values according to the market risk framework is deducted in the final line Other differences not stated above.</t>
  </si>
  <si>
    <t>Total</t>
  </si>
  <si>
    <t>Total standardised approach</t>
  </si>
  <si>
    <t>Other¹</t>
  </si>
  <si>
    <t>Exposures secured by real estate</t>
  </si>
  <si>
    <t>Corporate</t>
  </si>
  <si>
    <t xml:space="preserve">Institution </t>
  </si>
  <si>
    <t>Regional governments and local authorities</t>
  </si>
  <si>
    <t>Central government and central banks</t>
  </si>
  <si>
    <t>Standardised exposure classes</t>
  </si>
  <si>
    <t>Total IRB approach</t>
  </si>
  <si>
    <t>Other non-credit obligation assets</t>
  </si>
  <si>
    <t xml:space="preserve"> - of which SME</t>
  </si>
  <si>
    <t xml:space="preserve"> - of which other retail</t>
  </si>
  <si>
    <t xml:space="preserve"> - of which mortgage</t>
  </si>
  <si>
    <t xml:space="preserve"> - of which Advanced</t>
  </si>
  <si>
    <t>Sovereign</t>
  </si>
  <si>
    <t>IRB exposure classes</t>
  </si>
  <si>
    <t xml:space="preserve">Securities financing </t>
  </si>
  <si>
    <t>Off-balance sheet items</t>
  </si>
  <si>
    <t>On-balance sheet items</t>
  </si>
  <si>
    <t>Off-balance
sheet items</t>
  </si>
  <si>
    <t>On-balance
sheet items</t>
  </si>
  <si>
    <t>Original Exposure</t>
  </si>
  <si>
    <t>Average risk weight</t>
  </si>
  <si>
    <t>Capital requirement</t>
  </si>
  <si>
    <t>Exposure secured by real estate</t>
  </si>
  <si>
    <t>Accumulated %</t>
  </si>
  <si>
    <t xml:space="preserve"> +</t>
  </si>
  <si>
    <t>-</t>
  </si>
  <si>
    <t>CET1 ratio 2016 Q4</t>
  </si>
  <si>
    <t xml:space="preserve">Credit quality </t>
  </si>
  <si>
    <t>Volumes</t>
  </si>
  <si>
    <t xml:space="preserve">FX effect </t>
  </si>
  <si>
    <t xml:space="preserve">Other </t>
  </si>
  <si>
    <t>Profit net after dividend</t>
  </si>
  <si>
    <t xml:space="preserve">CET1 ratio 2017 Q4 </t>
  </si>
  <si>
    <t>Accumulated value</t>
  </si>
  <si>
    <t>Pillar 1 miniumum</t>
  </si>
  <si>
    <t>Combined buffers</t>
  </si>
  <si>
    <t>Risk weight floors</t>
  </si>
  <si>
    <t>Pillar 2 Systemic Risk Buffer</t>
  </si>
  <si>
    <t xml:space="preserve">Pillar 2 Other </t>
  </si>
  <si>
    <t>CET1 requirement Q3 2017</t>
  </si>
  <si>
    <t>Management buffer</t>
  </si>
  <si>
    <t xml:space="preserve">Total  </t>
  </si>
  <si>
    <t>Other²</t>
  </si>
  <si>
    <t xml:space="preserve">   - of which SME</t>
  </si>
  <si>
    <t xml:space="preserve">   - of which other retail</t>
  </si>
  <si>
    <t xml:space="preserve">   - of which secured by immovable property</t>
  </si>
  <si>
    <t xml:space="preserve">   - of which Advanced</t>
  </si>
  <si>
    <t>Average weighted LGD¹</t>
  </si>
  <si>
    <t>- of which secured by collateral</t>
  </si>
  <si>
    <t>- of which secured by guarantees and credit derivatives</t>
  </si>
  <si>
    <t>Original exposure</t>
  </si>
  <si>
    <t>Average net exposure over the period</t>
  </si>
  <si>
    <t>IRB approach</t>
  </si>
  <si>
    <t>Central governments or central banks</t>
  </si>
  <si>
    <t>Institutions</t>
  </si>
  <si>
    <t>Corporates</t>
  </si>
  <si>
    <t>of which Specialised Lending</t>
  </si>
  <si>
    <t>of which SME</t>
  </si>
  <si>
    <t>of which Secured by real estate property</t>
  </si>
  <si>
    <t>of which Non-SME</t>
  </si>
  <si>
    <t>of which Other Retail</t>
  </si>
  <si>
    <t>Equity</t>
  </si>
  <si>
    <t>Standardised approach</t>
  </si>
  <si>
    <t>Regional governments or local authorities</t>
  </si>
  <si>
    <t>Public sector entities</t>
  </si>
  <si>
    <t>Multilateral Development Banks</t>
  </si>
  <si>
    <t>International Organisations</t>
  </si>
  <si>
    <t>Secured by mortgages on immovable property</t>
  </si>
  <si>
    <t>Exposures in default</t>
  </si>
  <si>
    <t>Items associated with particularly high risk</t>
  </si>
  <si>
    <t>Covered bonds</t>
  </si>
  <si>
    <t>Claims on institutions and corporates with a short-term credit assessment</t>
  </si>
  <si>
    <t>Collective investments undertakings (CIU)</t>
  </si>
  <si>
    <t>Equity exposures</t>
  </si>
  <si>
    <t>Other exposures</t>
  </si>
  <si>
    <t>USA</t>
  </si>
  <si>
    <t>Russia</t>
  </si>
  <si>
    <t>Baltic countries</t>
  </si>
  <si>
    <t>of which Sweden</t>
  </si>
  <si>
    <t>of which Norway</t>
  </si>
  <si>
    <t>of which Finland</t>
  </si>
  <si>
    <t>of which Denmark</t>
  </si>
  <si>
    <t>Nordic countries</t>
  </si>
  <si>
    <t>Collective investments  undertakings (CIU)</t>
  </si>
  <si>
    <t>Other non-credit obligations</t>
  </si>
  <si>
    <t>Central goverments or central banks</t>
  </si>
  <si>
    <t>Utilities (distribution and production)</t>
  </si>
  <si>
    <t>Transportation</t>
  </si>
  <si>
    <t>Telecommunication operators</t>
  </si>
  <si>
    <t>Telecommunication equipment</t>
  </si>
  <si>
    <t>Shipping and offshore</t>
  </si>
  <si>
    <t>Retail trade</t>
  </si>
  <si>
    <t>Real estate management and investment</t>
  </si>
  <si>
    <t>Paper and forest materials</t>
  </si>
  <si>
    <t>Other, public and organisations</t>
  </si>
  <si>
    <t>Other materials (chemical, building materials, etc.)</t>
  </si>
  <si>
    <t>Other financial institutions</t>
  </si>
  <si>
    <t>Metals and mining materials</t>
  </si>
  <si>
    <t>Media and leisure</t>
  </si>
  <si>
    <t>IT software, hardware and services</t>
  </si>
  <si>
    <t>Industrial commercial services</t>
  </si>
  <si>
    <t>Industrial capital goods</t>
  </si>
  <si>
    <t>Health care and pharmaceuticals</t>
  </si>
  <si>
    <t>Energy (oil, gas, etc.)</t>
  </si>
  <si>
    <t>Consumer staples (food, agriculture etc.)</t>
  </si>
  <si>
    <t>Consumer durables (cars, appliances, etc.)</t>
  </si>
  <si>
    <t>Construction and engineering</t>
  </si>
  <si>
    <t>No stated maturity</t>
  </si>
  <si>
    <t>&gt;5 years</t>
  </si>
  <si>
    <t>&gt;= 1 year</t>
  </si>
  <si>
    <t>On demand</t>
  </si>
  <si>
    <t>Net exposure value</t>
  </si>
  <si>
    <t>Non-defaulted exposures</t>
  </si>
  <si>
    <t>Defaulted exposures</t>
  </si>
  <si>
    <t>Net values
(a+b-c-d)</t>
  </si>
  <si>
    <t>Accumulated write-offs (write-offs not covered by allowances)</t>
  </si>
  <si>
    <t>Specific credit risk adjustment (allowances)</t>
  </si>
  <si>
    <t>Original exposures</t>
  </si>
  <si>
    <t>Credit risk adjustment charges of the period (allowances used to cover write-offs)</t>
  </si>
  <si>
    <t>United States</t>
  </si>
  <si>
    <t>Poland</t>
  </si>
  <si>
    <t>Loans</t>
  </si>
  <si>
    <t>&gt; 1 year</t>
  </si>
  <si>
    <t>&gt; 180 days ≤ 1 year</t>
  </si>
  <si>
    <t>&gt; 90 days ≤ 180 days</t>
  </si>
  <si>
    <t>&gt; 60 days ≤ 90 days</t>
  </si>
  <si>
    <t>&gt; 30 days ≤ 60 days</t>
  </si>
  <si>
    <t>≤ 30 days</t>
  </si>
  <si>
    <t>Gross carrying values</t>
  </si>
  <si>
    <t>Off-balance sheet exposures</t>
  </si>
  <si>
    <t>Loans and advances</t>
  </si>
  <si>
    <t>Debt securities</t>
  </si>
  <si>
    <t>On non-performing exposures</t>
  </si>
  <si>
    <t>On performing exposures</t>
  </si>
  <si>
    <t xml:space="preserve">Of which non-performing </t>
  </si>
  <si>
    <t>Collaterals and financial guarantees received</t>
  </si>
  <si>
    <t>Accumulated impairment and provisions and negative fair value adjustments due to credit risk</t>
  </si>
  <si>
    <t>Specific credit risk adjustments recorded directly to the statement of profit or loss</t>
  </si>
  <si>
    <t>Recoveries on credit risk adjustments recorded directly to the statement of profit or loss</t>
  </si>
  <si>
    <t>Closing balance</t>
  </si>
  <si>
    <t>Business combinations, including acquisitions and disposals of subsidiaries</t>
  </si>
  <si>
    <t>Impact of exchange rate differences</t>
  </si>
  <si>
    <t>Transfers betwen credit risk adjustments</t>
  </si>
  <si>
    <t>Decreases due to amounts taken against accumulated credit risk adjustments</t>
  </si>
  <si>
    <t>Decreases due to amounts reversed for estimated loan losses during the period</t>
  </si>
  <si>
    <t>Increases due to amounts set aside for estimated loan losses during the period</t>
  </si>
  <si>
    <t>Opening balance</t>
  </si>
  <si>
    <t>Accumulated Specific credit risk adjustment</t>
  </si>
  <si>
    <t>Other changes</t>
  </si>
  <si>
    <t>Returned to non-defaulted (and non-impaired) status</t>
  </si>
  <si>
    <t>Loans and debt securities that have defaulted or impaired since the last reporting period</t>
  </si>
  <si>
    <t>Gross carrying value impaired exposures</t>
  </si>
  <si>
    <t>Provisions for off-balance sheet items for 2017 were EUR 0m for credit institutions and EUR 91m for lending to the public.</t>
  </si>
  <si>
    <t>- of which in the life insurance operations</t>
  </si>
  <si>
    <t xml:space="preserve">Total loans </t>
  </si>
  <si>
    <t>- of which public sector</t>
  </si>
  <si>
    <t>Consumer financing</t>
  </si>
  <si>
    <t>Mortgage financing</t>
  </si>
  <si>
    <t>- of which household</t>
  </si>
  <si>
    <t xml:space="preserve">Utilities (distribution and production) </t>
  </si>
  <si>
    <t xml:space="preserve">Transportation </t>
  </si>
  <si>
    <t>&gt;100%</t>
  </si>
  <si>
    <t xml:space="preserve">Telecommunication operators </t>
  </si>
  <si>
    <t xml:space="preserve">Telecommunication equipment </t>
  </si>
  <si>
    <t xml:space="preserve">Shipping and offshore </t>
  </si>
  <si>
    <t>Reversed repurchase agreements</t>
  </si>
  <si>
    <t xml:space="preserve">Other, public and organisations </t>
  </si>
  <si>
    <t xml:space="preserve">Metals and mining materials  </t>
  </si>
  <si>
    <t xml:space="preserve">Media and leisure  </t>
  </si>
  <si>
    <t>Industrial commercial services, etc.</t>
  </si>
  <si>
    <t>Financial institutions</t>
  </si>
  <si>
    <t>Consumer staples (food, agriculture, etc.)</t>
  </si>
  <si>
    <t xml:space="preserve">Construction and engineering  </t>
  </si>
  <si>
    <t>- of which corporate</t>
  </si>
  <si>
    <t>To the public</t>
  </si>
  <si>
    <t>- of which credit institutions</t>
  </si>
  <si>
    <t>- of which central banks</t>
  </si>
  <si>
    <t>To central banks and credit institutions</t>
  </si>
  <si>
    <t>Total provisioning ratio</t>
  </si>
  <si>
    <t xml:space="preserve">Individual allowances </t>
  </si>
  <si>
    <t>Allowances for collectively assessed loans</t>
  </si>
  <si>
    <t>Impaired loans in % of loans</t>
  </si>
  <si>
    <t>Impaired loans before allowances</t>
  </si>
  <si>
    <t>Loans after allowances 2017</t>
  </si>
  <si>
    <t>Loans after allowances 2016</t>
  </si>
  <si>
    <t>Reversals</t>
  </si>
  <si>
    <t>Collectively
assessed</t>
  </si>
  <si>
    <t>Individually
 assessed</t>
  </si>
  <si>
    <t>Specific credit risk adjustments charges</t>
  </si>
  <si>
    <t>Loan loss ratio bps</t>
  </si>
  <si>
    <t>Net loan losses</t>
  </si>
  <si>
    <t>Reversals and recoveries</t>
  </si>
  <si>
    <t>New provisions and write-offs</t>
  </si>
  <si>
    <t>Allowances</t>
  </si>
  <si>
    <t>Past due loans</t>
  </si>
  <si>
    <t>Total impaired loans</t>
  </si>
  <si>
    <t>Past due loans, not impaired</t>
  </si>
  <si>
    <t>Outside Nordic</t>
  </si>
  <si>
    <t>Sweden</t>
  </si>
  <si>
    <t>Norway</t>
  </si>
  <si>
    <t>Finland</t>
  </si>
  <si>
    <t>Denmark</t>
  </si>
  <si>
    <t>Total 2017</t>
  </si>
  <si>
    <t>Total 2016</t>
  </si>
  <si>
    <t xml:space="preserve">For loan losses directly recognised through the income statement (not affecting the allowance accounts), refer to the note ”Net loan losses” in the Annual Report.
</t>
  </si>
  <si>
    <t>Currency translation differences</t>
  </si>
  <si>
    <t>Reclassificaitons</t>
  </si>
  <si>
    <t>Allowances used to cover write-offs</t>
  </si>
  <si>
    <t xml:space="preserve">  - Of which Reversals</t>
  </si>
  <si>
    <t xml:space="preserve">  - Of which Provisions</t>
  </si>
  <si>
    <t>Changes through the income statement</t>
  </si>
  <si>
    <t>Individually
assessed</t>
  </si>
  <si>
    <t>Specific credit risk adjustments</t>
  </si>
  <si>
    <t>Offshore and oil services</t>
  </si>
  <si>
    <t>Other shipping</t>
  </si>
  <si>
    <t>Gas Tankers</t>
  </si>
  <si>
    <t>Chemical tankers</t>
  </si>
  <si>
    <t>Crude tankers</t>
  </si>
  <si>
    <t>Product tankers</t>
  </si>
  <si>
    <t>Bulk carriers</t>
  </si>
  <si>
    <t>500-</t>
  </si>
  <si>
    <t>250-500</t>
  </si>
  <si>
    <t>100-250</t>
  </si>
  <si>
    <t>50-100</t>
  </si>
  <si>
    <t>10-50</t>
  </si>
  <si>
    <t>0-10</t>
  </si>
  <si>
    <t>Loan size, EURm</t>
  </si>
  <si>
    <t>Exposures unsecured - carrying amount</t>
  </si>
  <si>
    <t>Exposures to be secured</t>
  </si>
  <si>
    <t>Exposures secured by collateral</t>
  </si>
  <si>
    <t xml:space="preserve">Exposures secured by financial guarantees </t>
  </si>
  <si>
    <t>Exposures secured by credit derivatives</t>
  </si>
  <si>
    <t>Total debt securities</t>
  </si>
  <si>
    <t>Total exposures</t>
  </si>
  <si>
    <t>- of which defaulted</t>
  </si>
  <si>
    <t>Other items</t>
  </si>
  <si>
    <t>Exposures associated with particularly high risk</t>
  </si>
  <si>
    <t>REA density</t>
  </si>
  <si>
    <t>Off-balance sheet amount</t>
  </si>
  <si>
    <t>On-balance sheet amount</t>
  </si>
  <si>
    <t>Asset classes</t>
  </si>
  <si>
    <t>Exposures post-CCF and CRM</t>
  </si>
  <si>
    <t>Exposures before CCF and CRM</t>
  </si>
  <si>
    <t>Risk weight</t>
  </si>
  <si>
    <t xml:space="preserve">Exposure classes </t>
  </si>
  <si>
    <t>0%</t>
  </si>
  <si>
    <t>Associated with particularly high risk</t>
  </si>
  <si>
    <t>Total exposure-weighted IRB 2016</t>
  </si>
  <si>
    <t>US</t>
  </si>
  <si>
    <t>Capital 
requirement</t>
  </si>
  <si>
    <t>REA 2016 Q4</t>
  </si>
  <si>
    <t>Asset size</t>
  </si>
  <si>
    <t>Asset quality</t>
  </si>
  <si>
    <t>Model updates</t>
  </si>
  <si>
    <t>Methodology and policy</t>
  </si>
  <si>
    <t>Acquisitions and disposals</t>
  </si>
  <si>
    <t>Foreign exchange movements</t>
  </si>
  <si>
    <t>REA 2017 Q4</t>
  </si>
  <si>
    <t>REA 2017 Q3</t>
  </si>
  <si>
    <t>31 December 2017</t>
  </si>
  <si>
    <t>31 December 2016</t>
  </si>
  <si>
    <t>Financial collateral</t>
  </si>
  <si>
    <t>Receivables</t>
  </si>
  <si>
    <t>Residential real estate</t>
  </si>
  <si>
    <t>Commercial real estate</t>
  </si>
  <si>
    <t>Other physical collateral</t>
  </si>
  <si>
    <t>3) Excludes exposures towards CCPs.</t>
  </si>
  <si>
    <t>2) Includes exposures to specific entities and receives a 0%-risk weight as provisioned by CRR.</t>
  </si>
  <si>
    <t>1) Includes exposures treated as exposures to the central government, regional government or local authority as provisioned by CRR and that receives a 0%-risk weight.</t>
  </si>
  <si>
    <t>5 to 6 or blank</t>
  </si>
  <si>
    <t>BBB+ to BB-</t>
  </si>
  <si>
    <t>3 to 4</t>
  </si>
  <si>
    <t>A+ to A-</t>
  </si>
  <si>
    <t>AAA to AA-</t>
  </si>
  <si>
    <t>(f) Corporates</t>
  </si>
  <si>
    <t>100-150%</t>
  </si>
  <si>
    <t>3 to 6 or blank</t>
  </si>
  <si>
    <t>100-250%</t>
  </si>
  <si>
    <t>0% - 20%²</t>
  </si>
  <si>
    <t>AAA to AA-²</t>
  </si>
  <si>
    <t>(d) Multilateral Developments Banks</t>
  </si>
  <si>
    <t>0% - 20%¹</t>
  </si>
  <si>
    <t>AAA to AA-¹</t>
  </si>
  <si>
    <t>(c) Public sector entites</t>
  </si>
  <si>
    <t>(b) Regional Governments or local authorities</t>
  </si>
  <si>
    <t>4 to 6 or blank</t>
  </si>
  <si>
    <t>BBB+ to BBB-</t>
  </si>
  <si>
    <t>(a) Central Governments or Central banks</t>
  </si>
  <si>
    <t>Standard &amp; Poor's rating</t>
  </si>
  <si>
    <t>Credit quality step</t>
  </si>
  <si>
    <t>The table presents the exposures and the equivalent S&amp;P ratings. Following Nordea's sovereign IRB roll-out during 2017, original exposure in central governments and central banks has decreased to EUR 2.5bn. The lowest credit quality step includes Deferred Tax Assets (DTAs), subject to a risk weight of 100% or 250%, depending on the nature of the tax asset. Furthermore, exposures towards institutions all fall under the highest credit quality step.</t>
  </si>
  <si>
    <t>PD scale</t>
  </si>
  <si>
    <t>Original on-balance sheet gross exposure</t>
  </si>
  <si>
    <t>Off-balance exposure pre CCF</t>
  </si>
  <si>
    <t>Average CCF</t>
  </si>
  <si>
    <t>EAD post CRM and post-CCF</t>
  </si>
  <si>
    <t>Average PD</t>
  </si>
  <si>
    <t>Average LGD</t>
  </si>
  <si>
    <t>Average maturity</t>
  </si>
  <si>
    <t>EL</t>
  </si>
  <si>
    <t>Value adjustments and Provision</t>
  </si>
  <si>
    <t xml:space="preserve">Total </t>
  </si>
  <si>
    <t>Sovereigns - FIRB (approach 03)</t>
  </si>
  <si>
    <t>Institutions - FIRB (approach 03)</t>
  </si>
  <si>
    <t>Sub-total</t>
  </si>
  <si>
    <t xml:space="preserve">Corporate - FIRB (approach 03) and Specialised Lending </t>
  </si>
  <si>
    <t xml:space="preserve">Corporate - AIRB (approach 06) and Specialised Lending </t>
  </si>
  <si>
    <t>Corporate - FIRB (approach 03), Non-SME, Excluding Specialised Lending</t>
  </si>
  <si>
    <t>Corporate - FIRB (approach 03), SME, Excluding Specialised Lending</t>
  </si>
  <si>
    <t>Corporate - AIRB (approach 06), Non-SME, Excluding Specialised Lending</t>
  </si>
  <si>
    <t>Corporate - AIRB (approach 06), SME, Excluding Specialised Lending</t>
  </si>
  <si>
    <t>Off-Balance exposure pre CCF</t>
  </si>
  <si>
    <t>Retail - RIRB (approach 06) - secured by immovable property, non SME</t>
  </si>
  <si>
    <t>Retail - RIRB (approach 06) - secured by immovable property, SME</t>
  </si>
  <si>
    <t>Retail - RIRB (approach 06) - other, non -SME</t>
  </si>
  <si>
    <t>Retail - RIRB (approach 06) - other, SME</t>
  </si>
  <si>
    <t>Other non credit-obligation assets</t>
  </si>
  <si>
    <t>Retail - Other non-SME</t>
  </si>
  <si>
    <t>Retail - Other SME</t>
  </si>
  <si>
    <t>Retail - Secured by real estate non-SME</t>
  </si>
  <si>
    <t>Retail - Secured by real estate SME</t>
  </si>
  <si>
    <t>Corporates - Other</t>
  </si>
  <si>
    <t>Corporates - Specialised Lending</t>
  </si>
  <si>
    <t>Corporates - SME</t>
  </si>
  <si>
    <t>Central governments and central banks</t>
  </si>
  <si>
    <t>Exposures under Advanced IRB</t>
  </si>
  <si>
    <t>Exposures under Foundation IRB</t>
  </si>
  <si>
    <t>Actual REA</t>
  </si>
  <si>
    <t>Pre-credit derivatives REA</t>
  </si>
  <si>
    <t>The total amount of pre-credit derivatives REA at the end of Q4 2017 amounted to EUR 85.7bn, corresponding to a gross REA relief of EUR 3.6bn (EUR 2.7bn net of REA held on securitised positions). Outside of the synthetic securitisation of certain corporate exposures, Nordea does not use credit derivatives as a credit risk mitigation technique in the banking book.</t>
  </si>
  <si>
    <t>Collateral used in derivative transactions</t>
  </si>
  <si>
    <t>Collateral used in SFTs</t>
  </si>
  <si>
    <t>Fair value of collateral received</t>
  </si>
  <si>
    <t>Fair value of posted collateral</t>
  </si>
  <si>
    <t>Segregated</t>
  </si>
  <si>
    <t>Cash</t>
  </si>
  <si>
    <t>Government bonds</t>
  </si>
  <si>
    <t>Mortgage bonds</t>
  </si>
  <si>
    <t>Bonds</t>
  </si>
  <si>
    <t>Credit derivative hedges</t>
  </si>
  <si>
    <t>Protection bought</t>
  </si>
  <si>
    <t>Protection sold</t>
  </si>
  <si>
    <t>Notionals</t>
  </si>
  <si>
    <t>Credit default swaps</t>
  </si>
  <si>
    <t>Credit options</t>
  </si>
  <si>
    <t>Total notionals</t>
  </si>
  <si>
    <t>Fair values</t>
  </si>
  <si>
    <t>Positive fair value (asset)</t>
  </si>
  <si>
    <t>Negative fair value (liability)</t>
  </si>
  <si>
    <t>Regional Governments or local authorities</t>
  </si>
  <si>
    <t xml:space="preserve">   of which cleared through CCPs</t>
  </si>
  <si>
    <t>Exposures include derivatives as well as securities financing transactions.</t>
  </si>
  <si>
    <t>Exposure value</t>
  </si>
  <si>
    <t>Total portfolios subject to the Advanced Method</t>
  </si>
  <si>
    <t>(i) VaR component (including the 3×multiplier)</t>
  </si>
  <si>
    <t>(ii) Stressed VaR component (including the 3×multiplier)</t>
  </si>
  <si>
    <t>All portfolios subject to the Standardised Method</t>
  </si>
  <si>
    <t>Based on Original Exposure Method</t>
  </si>
  <si>
    <t>Total subject to the CVA capital charge</t>
  </si>
  <si>
    <t>EAD (post-CRM)</t>
  </si>
  <si>
    <t>Exposures to QCCPs (total)</t>
  </si>
  <si>
    <t>Exposures for trades at QCCPs (excluding initial margin and default fund contributions); of which</t>
  </si>
  <si>
    <t>(i) OTC derivatives</t>
  </si>
  <si>
    <t>(ii) Exchange-traded derivatives</t>
  </si>
  <si>
    <t>(iii) Securities financing transactions</t>
  </si>
  <si>
    <t>(iv) Netting sets where cross-products netting has been approved</t>
  </si>
  <si>
    <t>Segregated initial margin</t>
  </si>
  <si>
    <t>Non-segregated initial margin</t>
  </si>
  <si>
    <t>Pre-funded default fund contribution</t>
  </si>
  <si>
    <t>Alternative calculation of own funds requirements for exposures</t>
  </si>
  <si>
    <t>Exposures to non-QCCPs (total)</t>
  </si>
  <si>
    <r>
      <t>Exposure classes</t>
    </r>
    <r>
      <rPr>
        <vertAlign val="superscript"/>
        <sz val="9"/>
        <color rgb="FF0000A0"/>
        <rFont val="Palatino Linotype"/>
        <family val="1"/>
      </rPr>
      <t>1</t>
    </r>
  </si>
  <si>
    <t xml:space="preserve">REA amounts </t>
  </si>
  <si>
    <t>Capital require-ments</t>
  </si>
  <si>
    <t>REA, 29 September 2017</t>
  </si>
  <si>
    <t>Credit quality of counterparties</t>
  </si>
  <si>
    <t>Model updates (IMM only)</t>
  </si>
  <si>
    <t>Methodology and policy (IMM only)</t>
  </si>
  <si>
    <t>Aquisition and disposals</t>
  </si>
  <si>
    <t>Interest rate movements</t>
  </si>
  <si>
    <t>REA, 29 December 2017</t>
  </si>
  <si>
    <t>Gross positive fair value or net carrying amount</t>
  </si>
  <si>
    <t>Netting benefits</t>
  </si>
  <si>
    <t>Netted current credit exposure</t>
  </si>
  <si>
    <t>Collateral held</t>
  </si>
  <si>
    <t>Net credit exposure</t>
  </si>
  <si>
    <t>SFTs</t>
  </si>
  <si>
    <t>Cross-product netting</t>
  </si>
  <si>
    <t>Period end</t>
  </si>
  <si>
    <t>Comprehensive capital charge (99.9%)</t>
  </si>
  <si>
    <t>IRC (10 day 99%)</t>
  </si>
  <si>
    <t>SVaR (10 day 99%)</t>
  </si>
  <si>
    <t>VaR (10 day 99%)</t>
  </si>
  <si>
    <t>VaR</t>
  </si>
  <si>
    <t>SVaR</t>
  </si>
  <si>
    <t>IRM</t>
  </si>
  <si>
    <t>CRM</t>
  </si>
  <si>
    <t>Total REA</t>
  </si>
  <si>
    <t>Total capital requirements</t>
  </si>
  <si>
    <t>REA as at end of previous reporting period</t>
  </si>
  <si>
    <t>Regulatory adjustment</t>
  </si>
  <si>
    <t>REA at end of day previous quarter</t>
  </si>
  <si>
    <t>Movement in risk levels</t>
  </si>
  <si>
    <t>Model updates/changes</t>
  </si>
  <si>
    <t>Aquisitions and disposals</t>
  </si>
  <si>
    <t>REA as at end of current reporting period</t>
  </si>
  <si>
    <t>Capital requirements</t>
  </si>
  <si>
    <t>VaR (higher of values a and b)</t>
  </si>
  <si>
    <t>Previous day's VaR (Article 365 (1)(VaRt-1))</t>
  </si>
  <si>
    <t>Average of daily VaR (article 365 (1)) on each of the preceding 60 business days (VaRavg) x multiplication factor ((mc) in accordance with article 366)</t>
  </si>
  <si>
    <t>SVaR (higher of values a and b)</t>
  </si>
  <si>
    <t>Latest SVaR (Article 365 (2) (sVARt-1)</t>
  </si>
  <si>
    <t>Average of the SVaR (article 365 (2)) during the preceding 60 business days (sVaRavg) x multiplication factor (ms) (article 366)</t>
  </si>
  <si>
    <t>Incremental risk charge - IRC (higher of values a and b)</t>
  </si>
  <si>
    <t>Most recent IRC value (incremental default and migration risks section 3 calculated in accordance with Section 3 articles 370/371)</t>
  </si>
  <si>
    <t>Average of the IRC number over the preceding 12 weeks</t>
  </si>
  <si>
    <t>Comprehensive risk method - CRM (higher of values a,b and c)</t>
  </si>
  <si>
    <t>Most recent risk number for the correlation trading portfolio (article 377)</t>
  </si>
  <si>
    <t>8% of the own funds requirement in SA on most recent risk number for the correlation trading portfolio (Article 338 (4))</t>
  </si>
  <si>
    <t>Interest rate risk (general and specific)</t>
  </si>
  <si>
    <t>Equity risk (general and specific)</t>
  </si>
  <si>
    <t xml:space="preserve">Foreign exchange risk </t>
  </si>
  <si>
    <t>Commodity risk</t>
  </si>
  <si>
    <t>Options</t>
  </si>
  <si>
    <t>Simplified approach</t>
  </si>
  <si>
    <t>Delta-plus method</t>
  </si>
  <si>
    <t>Scenario approach</t>
  </si>
  <si>
    <t xml:space="preserve">1) Outright products refer to positions in products that are not optional. </t>
  </si>
  <si>
    <t>Measure</t>
  </si>
  <si>
    <t>2017 High</t>
  </si>
  <si>
    <t>2017 Low</t>
  </si>
  <si>
    <t>2017 avg</t>
  </si>
  <si>
    <t>Total risk</t>
  </si>
  <si>
    <t>Interest rate risk</t>
  </si>
  <si>
    <t>Equity risk</t>
  </si>
  <si>
    <t>Credit spread risk</t>
  </si>
  <si>
    <t>Diversification effect</t>
  </si>
  <si>
    <t>Total stressed VaR</t>
  </si>
  <si>
    <t>Incremental Risk Measure</t>
  </si>
  <si>
    <t>Comprehensive Risk Measure</t>
  </si>
  <si>
    <t>+100bp</t>
  </si>
  <si>
    <t>-100bp</t>
  </si>
  <si>
    <t>DKK</t>
  </si>
  <si>
    <t>EUR</t>
  </si>
  <si>
    <t>SEK</t>
  </si>
  <si>
    <t>NOK</t>
  </si>
  <si>
    <t>CHF</t>
  </si>
  <si>
    <t>USD</t>
  </si>
  <si>
    <t>OTH</t>
  </si>
  <si>
    <t>+50bp</t>
  </si>
  <si>
    <t>-50bp</t>
  </si>
  <si>
    <t>Fair value</t>
  </si>
  <si>
    <t>Book value</t>
  </si>
  <si>
    <t>Inflation risk</t>
  </si>
  <si>
    <t>Stressed Value-at-Risk</t>
  </si>
  <si>
    <t xml:space="preserve">Equity risk </t>
  </si>
  <si>
    <r>
      <t>Interest rate risk and other</t>
    </r>
    <r>
      <rPr>
        <vertAlign val="superscript"/>
        <sz val="9"/>
        <rFont val="Palatino Linotype"/>
        <family val="1"/>
      </rPr>
      <t>1</t>
    </r>
  </si>
  <si>
    <t>Banking book SA</t>
  </si>
  <si>
    <t>Trading book SA</t>
  </si>
  <si>
    <t>Trading book IA</t>
  </si>
  <si>
    <t>Interest rate fixing period</t>
  </si>
  <si>
    <t>Group balance sheet</t>
  </si>
  <si>
    <t>Within 3 months</t>
  </si>
  <si>
    <t>3-6 months</t>
  </si>
  <si>
    <t>6-12 months</t>
  </si>
  <si>
    <t>1-2 years</t>
  </si>
  <si>
    <t>2-5 years</t>
  </si>
  <si>
    <t>Non-repricing</t>
  </si>
  <si>
    <t>Interest bearing assets</t>
  </si>
  <si>
    <t>Non-interest bearing assets</t>
  </si>
  <si>
    <t>Interest-bearing liabilities</t>
  </si>
  <si>
    <t>Non-interest bearing liabilities</t>
  </si>
  <si>
    <t xml:space="preserve">Total liabilities and equity </t>
  </si>
  <si>
    <t>Off-balance sheet items, net</t>
  </si>
  <si>
    <t>Cumulative exposures</t>
  </si>
  <si>
    <r>
      <t>SIIR Impact</t>
    </r>
    <r>
      <rPr>
        <vertAlign val="superscript"/>
        <sz val="9"/>
        <color rgb="FF0000A0"/>
        <rFont val="Palatino Linotype"/>
        <family val="1"/>
      </rPr>
      <t>1</t>
    </r>
    <r>
      <rPr>
        <sz val="9"/>
        <color rgb="FF0000A0"/>
        <rFont val="Palatino Linotype"/>
        <family val="1"/>
      </rPr>
      <t xml:space="preserve"> of increasing interest rates 2017</t>
    </r>
  </si>
  <si>
    <t>1) Impact is calculated based on +100bps change on exposure</t>
  </si>
  <si>
    <t xml:space="preserve">The figure shows the VaR backtest of the trading book for 2017. The VaR models are considered being of a satisfactory quality if less than five exceptions are recorded within the last 250 banking days. By the end of Q4 2017, both backtests based on actual profit/loss and hypothetical profit/loss were in the green zone,  with two and one exceptions, respectively, during the last 250 days. The backtest deciding the capital multiplier is the one with the highest number of exceptions based on hypothetical profit/loss or actual profit/loss. </t>
  </si>
  <si>
    <t xml:space="preserve">Banking book </t>
  </si>
  <si>
    <t>Exposure values</t>
  </si>
  <si>
    <t>Resecuritisation</t>
  </si>
  <si>
    <t>Supervisory formula method</t>
  </si>
  <si>
    <t>1) Includes all assets towards SPEs (such as bonds, subordinated loans and drawn credit facilities).</t>
  </si>
  <si>
    <t>Banking</t>
  </si>
  <si>
    <t>Consolidated</t>
  </si>
  <si>
    <t>&lt; 5 years</t>
  </si>
  <si>
    <t>Receivables Securitisation</t>
  </si>
  <si>
    <t>Traditional</t>
  </si>
  <si>
    <r>
      <t>AR Finance</t>
    </r>
    <r>
      <rPr>
        <vertAlign val="superscript"/>
        <sz val="9"/>
        <color theme="1"/>
        <rFont val="Palatino Linotype"/>
        <family val="1"/>
      </rPr>
      <t>1</t>
    </r>
  </si>
  <si>
    <t>Viking ABCP Conduit</t>
  </si>
  <si>
    <t>Total assets of SPEs</t>
  </si>
  <si>
    <t>Nordea's loans to SPEs</t>
  </si>
  <si>
    <t>Book</t>
  </si>
  <si>
    <t>Accounting treatment</t>
  </si>
  <si>
    <t>Duration</t>
  </si>
  <si>
    <t>Type</t>
  </si>
  <si>
    <t>Total (originator)</t>
  </si>
  <si>
    <t>Loans to corporates or SME's</t>
  </si>
  <si>
    <t>Recognised losses</t>
  </si>
  <si>
    <t>of which deducted from own funds or risk-weighted at 1250%</t>
  </si>
  <si>
    <t>Of which past due</t>
  </si>
  <si>
    <t>Synthetic</t>
  </si>
  <si>
    <t xml:space="preserve">                  6,079 </t>
  </si>
  <si>
    <t>VaR for SFTs</t>
  </si>
  <si>
    <t>Financial collateral comprehensive method (for SFTs)</t>
  </si>
  <si>
    <t xml:space="preserve">                     526 </t>
  </si>
  <si>
    <t xml:space="preserve">                    5,309 </t>
  </si>
  <si>
    <t>Financial collateral simple method (for SFTs)</t>
  </si>
  <si>
    <t>Of which from Contractual Cross Product Netting</t>
  </si>
  <si>
    <t xml:space="preserve">                  4,717 </t>
  </si>
  <si>
    <t xml:space="preserve">                   14,553 </t>
  </si>
  <si>
    <t>1.4</t>
  </si>
  <si>
    <t xml:space="preserve">                   10,395 </t>
  </si>
  <si>
    <t xml:space="preserve">                  5,064 </t>
  </si>
  <si>
    <t>Of which derivatives &amp; Long Settlement Transactions</t>
  </si>
  <si>
    <t>Of which securities Financing Transactions</t>
  </si>
  <si>
    <t>Internal Model Method (for derivatives and SFTs)</t>
  </si>
  <si>
    <t xml:space="preserve">                     836 </t>
  </si>
  <si>
    <t xml:space="preserve">                    2,927 </t>
  </si>
  <si>
    <t xml:space="preserve">                  2,024 </t>
  </si>
  <si>
    <t xml:space="preserve">                    902 </t>
  </si>
  <si>
    <t>Mark to market</t>
  </si>
  <si>
    <t>EAD post-CRM</t>
  </si>
  <si>
    <t>Multiplier</t>
  </si>
  <si>
    <t>EEPE</t>
  </si>
  <si>
    <t>Potential future value</t>
  </si>
  <si>
    <t>Replace-ment cost/ Current market value</t>
  </si>
  <si>
    <t>Notional</t>
  </si>
  <si>
    <t xml:space="preserve">Basel 1 floor adjustment </t>
  </si>
  <si>
    <t>Time bucket ‘Not specified’ includes items which are lacking specific timing of cash flows.</t>
  </si>
  <si>
    <t>Amortisation are included in time bucket corresponding the estimated cash flow date.</t>
  </si>
  <si>
    <t>Maturity analysis is based on both contractual and behavioural information of remaining maturity of items.</t>
  </si>
  <si>
    <t>Total liabilities and equity</t>
  </si>
  <si>
    <t xml:space="preserve"> -of which other bonds</t>
  </si>
  <si>
    <t xml:space="preserve"> -of which covered bonds</t>
  </si>
  <si>
    <t xml:space="preserve"> -of which CDs &amp; CPs</t>
  </si>
  <si>
    <t xml:space="preserve">  - of which repos</t>
  </si>
  <si>
    <t>Interest-bearing securities including treasury bills</t>
  </si>
  <si>
    <t>Not specified</t>
  </si>
  <si>
    <t>&gt;10 years</t>
  </si>
  <si>
    <t>5-10 years</t>
  </si>
  <si>
    <t>3-12 months</t>
  </si>
  <si>
    <t>1-3 months</t>
  </si>
  <si>
    <t>&lt;1 months</t>
  </si>
  <si>
    <t>Liquidity coverage ratio (%)</t>
  </si>
  <si>
    <t>Total net cash outflows</t>
  </si>
  <si>
    <t>Liquidity buffer</t>
  </si>
  <si>
    <t>Total adjusted value</t>
  </si>
  <si>
    <t>Inflows subject to 75% cap</t>
  </si>
  <si>
    <t>Total cash inflows</t>
  </si>
  <si>
    <t>Other cash inflows</t>
  </si>
  <si>
    <t>Inflows from fully performing exposures</t>
  </si>
  <si>
    <t>Secured lending (e.g. reverse repos)</t>
  </si>
  <si>
    <t>Cash inflows</t>
  </si>
  <si>
    <t>Total cash outflows</t>
  </si>
  <si>
    <t>- Of which credit and liquidity facilities</t>
  </si>
  <si>
    <t>Outflows related to derivative exposures and other collateral requirements</t>
  </si>
  <si>
    <t>Additional requirements</t>
  </si>
  <si>
    <t>Secured wholesale funding</t>
  </si>
  <si>
    <t>- Of which unsecured debt</t>
  </si>
  <si>
    <t>- Of which Non-operational deposits (all counterparties)</t>
  </si>
  <si>
    <t>- Of which Operational deposits (all counterparties) and deposits in networks of cooperative banks</t>
  </si>
  <si>
    <t>Unsecured wholesale funding</t>
  </si>
  <si>
    <t>- Of which less stable deposits</t>
  </si>
  <si>
    <t>- Of which stable deposits</t>
  </si>
  <si>
    <t>Retail deposits &amp; deposits from small business customers</t>
  </si>
  <si>
    <t>Cash-outflows</t>
  </si>
  <si>
    <t>Total high-quality liquid assets (HQLA)</t>
  </si>
  <si>
    <t>High-quality liquid assets</t>
  </si>
  <si>
    <t>Number of data points used in the calculation of averages</t>
  </si>
  <si>
    <t>31 Mar 2017</t>
  </si>
  <si>
    <t>Total weighted value (average)</t>
  </si>
  <si>
    <t>Total unweighted value (average)</t>
  </si>
  <si>
    <t>Liquidity coverage ratio [A/(B-C)]</t>
  </si>
  <si>
    <t>C. Cash inflows total</t>
  </si>
  <si>
    <t>Limit on inflows</t>
  </si>
  <si>
    <t>Lending to non-financial customers</t>
  </si>
  <si>
    <t xml:space="preserve">B. Cash outflows total </t>
  </si>
  <si>
    <t>Other cash outflows</t>
  </si>
  <si>
    <t>Customer deposits</t>
  </si>
  <si>
    <t>A. Liquid assets total</t>
  </si>
  <si>
    <t>Cap on level 2</t>
  </si>
  <si>
    <t>Liquid assets level 2</t>
  </si>
  <si>
    <t>Liquid assets level 1</t>
  </si>
  <si>
    <t>Before factors</t>
  </si>
  <si>
    <t>After factors</t>
  </si>
  <si>
    <t>Combined</t>
  </si>
  <si>
    <r>
      <rPr>
        <vertAlign val="superscript"/>
        <sz val="8"/>
        <color theme="1"/>
        <rFont val="Palatino Linotype"/>
        <family val="1"/>
      </rPr>
      <t>3)</t>
    </r>
    <r>
      <rPr>
        <sz val="8"/>
        <color theme="1"/>
        <rFont val="Palatino Linotype"/>
        <family val="1"/>
      </rPr>
      <t xml:space="preserve"> According to Swedish Bankers´ Association's definition 2011-10-07.</t>
    </r>
  </si>
  <si>
    <r>
      <rPr>
        <vertAlign val="superscript"/>
        <sz val="8"/>
        <color theme="1"/>
        <rFont val="Palatino Linotype"/>
        <family val="1"/>
      </rPr>
      <t>2)</t>
    </r>
    <r>
      <rPr>
        <sz val="8"/>
        <color theme="1"/>
        <rFont val="Palatino Linotype"/>
        <family val="1"/>
      </rPr>
      <t xml:space="preserve"> All other eligible and unencumbered securites held by Group Treasury.</t>
    </r>
  </si>
  <si>
    <r>
      <rPr>
        <vertAlign val="superscript"/>
        <sz val="8"/>
        <color theme="1"/>
        <rFont val="Palatino Linotype"/>
        <family val="1"/>
      </rPr>
      <t>1)</t>
    </r>
    <r>
      <rPr>
        <sz val="8"/>
        <color theme="1"/>
        <rFont val="Palatino Linotype"/>
        <family val="1"/>
      </rPr>
      <t xml:space="preserve"> 0-20 % risk weight.</t>
    </r>
  </si>
  <si>
    <t>Total liquidity buffer (Nordea definition)</t>
  </si>
  <si>
    <t>Adjustments to Nordeas official buffer: Eligible but encumbered securities (+), cash and balances with other banks/central banks (-), central banks haircuts (-)</t>
  </si>
  <si>
    <r>
      <t xml:space="preserve">All other eligible and unencumbered securities </t>
    </r>
    <r>
      <rPr>
        <vertAlign val="superscript"/>
        <sz val="9"/>
        <color theme="1"/>
        <rFont val="Palatino Linotype"/>
        <family val="1"/>
      </rPr>
      <t>2)</t>
    </r>
  </si>
  <si>
    <r>
      <t xml:space="preserve">Securities issued by non-financial corporates </t>
    </r>
    <r>
      <rPr>
        <vertAlign val="superscript"/>
        <sz val="9"/>
        <color theme="1"/>
        <rFont val="Palatino Linotype"/>
        <family val="1"/>
      </rPr>
      <t>1)</t>
    </r>
  </si>
  <si>
    <r>
      <t xml:space="preserve">Covered bonds issued by the own bank or related unit </t>
    </r>
    <r>
      <rPr>
        <vertAlign val="superscript"/>
        <sz val="9"/>
        <color theme="1"/>
        <rFont val="Palatino Linotype"/>
        <family val="1"/>
      </rPr>
      <t>1)</t>
    </r>
  </si>
  <si>
    <r>
      <t xml:space="preserve">Covered bonds issued by other bank or financial institute </t>
    </r>
    <r>
      <rPr>
        <vertAlign val="superscript"/>
        <sz val="9"/>
        <color theme="1"/>
        <rFont val="Palatino Linotype"/>
        <family val="1"/>
      </rPr>
      <t>1)</t>
    </r>
  </si>
  <si>
    <r>
      <t xml:space="preserve">Securities issued or guaranteed by municipalities or other public sector entities </t>
    </r>
    <r>
      <rPr>
        <vertAlign val="superscript"/>
        <sz val="9"/>
        <rFont val="Palatino Linotype"/>
        <family val="1"/>
      </rPr>
      <t>1)</t>
    </r>
  </si>
  <si>
    <r>
      <t>Securities issued or guaranteed by sovereigns, central banks or multilateral development banks</t>
    </r>
    <r>
      <rPr>
        <vertAlign val="superscript"/>
        <sz val="9"/>
        <rFont val="Palatino Linotype"/>
        <family val="1"/>
      </rPr>
      <t>1)</t>
    </r>
  </si>
  <si>
    <t>Balances with other banks</t>
  </si>
  <si>
    <t>Other CCY</t>
  </si>
  <si>
    <t>Type of asset</t>
  </si>
  <si>
    <t>Currency distribution, market values in EURm</t>
  </si>
  <si>
    <r>
      <rPr>
        <vertAlign val="superscript"/>
        <sz val="8"/>
        <color theme="1"/>
        <rFont val="Palatino Linotype"/>
        <family val="1"/>
      </rPr>
      <t>3)</t>
    </r>
    <r>
      <rPr>
        <sz val="8"/>
        <color theme="1"/>
        <rFont val="Palatino Linotype"/>
        <family val="1"/>
      </rPr>
      <t xml:space="preserve"> According to Swedish Bankers´ Association's definition 2011-10-07</t>
    </r>
  </si>
  <si>
    <r>
      <rPr>
        <vertAlign val="superscript"/>
        <sz val="8"/>
        <color theme="1"/>
        <rFont val="Palatino Linotype"/>
        <family val="1"/>
      </rPr>
      <t>2)</t>
    </r>
    <r>
      <rPr>
        <sz val="8"/>
        <color theme="1"/>
        <rFont val="Palatino Linotype"/>
        <family val="1"/>
      </rPr>
      <t xml:space="preserve"> All other eligible and unencumbered securites held by Group Treasury</t>
    </r>
  </si>
  <si>
    <r>
      <rPr>
        <vertAlign val="superscript"/>
        <sz val="8"/>
        <color theme="1"/>
        <rFont val="Palatino Linotype"/>
        <family val="1"/>
      </rPr>
      <t>1)</t>
    </r>
    <r>
      <rPr>
        <sz val="8"/>
        <color theme="1"/>
        <rFont val="Palatino Linotype"/>
        <family val="1"/>
      </rPr>
      <t xml:space="preserve"> 0-20 % risk weight</t>
    </r>
  </si>
  <si>
    <t>Q4/16</t>
  </si>
  <si>
    <t>Q1/17</t>
  </si>
  <si>
    <t>Q2/17</t>
  </si>
  <si>
    <t>Q3/17</t>
  </si>
  <si>
    <t>Q4/17</t>
  </si>
  <si>
    <t>of which: covered bonds issued</t>
  </si>
  <si>
    <t>Carrying amount of selected financial liabilities</t>
  </si>
  <si>
    <t>Assets, collateral received and own debt securities issued other than covered bonds and ABSs encumbered</t>
  </si>
  <si>
    <t>Matching liabilities, contingent liabilities or securities lent</t>
  </si>
  <si>
    <t>Sources of encumbrance</t>
  </si>
  <si>
    <t xml:space="preserve">Total assets, collateral received and own debt securities issued </t>
  </si>
  <si>
    <t>Own debt securities issued other than own covered bonds or asset-backed securities</t>
  </si>
  <si>
    <t>Other collateral received</t>
  </si>
  <si>
    <t>Loans and advances other than loans on demand</t>
  </si>
  <si>
    <t>of which: issued by non-financial corporations</t>
  </si>
  <si>
    <t>of which: issued by financial corporations</t>
  </si>
  <si>
    <t>of which: issued by general governments</t>
  </si>
  <si>
    <t>of which: asset-backed securities</t>
  </si>
  <si>
    <t>of which: covered bonds</t>
  </si>
  <si>
    <t>Equity instruments</t>
  </si>
  <si>
    <t>Loans on demand</t>
  </si>
  <si>
    <t>Collateral received by the reporting institution</t>
  </si>
  <si>
    <t>of which notionally eligible EHQLA and HQLA</t>
  </si>
  <si>
    <t>Fair value of encumbered collateral received or own debt securities issued</t>
  </si>
  <si>
    <t>Unencumbered</t>
  </si>
  <si>
    <t>Encumbered</t>
  </si>
  <si>
    <t>Collateral received</t>
  </si>
  <si>
    <t>Assets of the reporting institution</t>
  </si>
  <si>
    <t>of which EHQLA and HQLA</t>
  </si>
  <si>
    <t>Fair value of unencumbered assets</t>
  </si>
  <si>
    <t>Carrying amount of unencumbered assets</t>
  </si>
  <si>
    <t>Fair value of encumbered assets</t>
  </si>
  <si>
    <t>Carrying amount of encumbered assets</t>
  </si>
  <si>
    <t>Net balance of stable funding (NBSF)</t>
  </si>
  <si>
    <t>Total stable assets</t>
  </si>
  <si>
    <t>Other illiquid assets</t>
  </si>
  <si>
    <t>Long-term lending to banks and financial companies</t>
  </si>
  <si>
    <t>Stable assets</t>
  </si>
  <si>
    <t>Total stable liabilities</t>
  </si>
  <si>
    <t>Less stable retail deposits</t>
  </si>
  <si>
    <t>Stable retail deposits</t>
  </si>
  <si>
    <t>Tier 1 and tier 2 capital</t>
  </si>
  <si>
    <t>Stable liabilities and equity</t>
  </si>
  <si>
    <t>Total, including life insurance operations</t>
  </si>
  <si>
    <t>Fixed rate, market-based</t>
  </si>
  <si>
    <t xml:space="preserve">   - Undated and other subordinated debenture loans</t>
  </si>
  <si>
    <t xml:space="preserve">   - Dated subordinated debenture loans</t>
  </si>
  <si>
    <t>Subordinated debentures</t>
  </si>
  <si>
    <t>Other non-interest bearing items</t>
  </si>
  <si>
    <t xml:space="preserve">   - Other bond loans</t>
  </si>
  <si>
    <t xml:space="preserve">   - Mortgage covered bond loans</t>
  </si>
  <si>
    <t>Euribor, etc.</t>
  </si>
  <si>
    <t xml:space="preserve">   - Commercial papers</t>
  </si>
  <si>
    <t xml:space="preserve">   - Certificates of deposits</t>
  </si>
  <si>
    <t xml:space="preserve">   - Other deposits</t>
  </si>
  <si>
    <t>Administrative</t>
  </si>
  <si>
    <t xml:space="preserve">   - Deposits on demand</t>
  </si>
  <si>
    <t xml:space="preserve">   - longer than 3 months</t>
  </si>
  <si>
    <t xml:space="preserve">   - shorter than 3 months </t>
  </si>
  <si>
    <t>Average maturity (years)</t>
  </si>
  <si>
    <t>Interest rate base</t>
  </si>
  <si>
    <t>Liability type</t>
  </si>
  <si>
    <t>Net position, currencies</t>
  </si>
  <si>
    <t>Position not reported on the balance sheet</t>
  </si>
  <si>
    <t>- of which other bonds</t>
  </si>
  <si>
    <t>- of which covered bonds</t>
  </si>
  <si>
    <t>- of which CD &amp; CPs</t>
  </si>
  <si>
    <t xml:space="preserve">Cash balances with central banks </t>
  </si>
  <si>
    <t>Not distributed</t>
  </si>
  <si>
    <t>Derivatives, net inflows/outflows</t>
  </si>
  <si>
    <t>Issued other bonds</t>
  </si>
  <si>
    <t>Issued covered bonds</t>
  </si>
  <si>
    <t>Issued CDs&amp;CPs</t>
  </si>
  <si>
    <t>Interest-bearing securities incl. Treasury bills</t>
  </si>
  <si>
    <t>Other currencies</t>
  </si>
  <si>
    <t xml:space="preserve">NOK </t>
  </si>
  <si>
    <r>
      <t xml:space="preserve"> Maturity analysis of assets and liabilities, split by currency
</t>
    </r>
    <r>
      <rPr>
        <sz val="9"/>
        <color rgb="FF0000A0"/>
        <rFont val="Palatino Linotype"/>
        <family val="1"/>
      </rPr>
      <t xml:space="preserve">
</t>
    </r>
  </si>
  <si>
    <t>*The solvency position at 30 November 2017 does not include an anticipated dividend of EUR 300m. The dividend was approved by the Nordea Life Holding Board of Directors on 18 December 2017 and will be reflected in the year-end figures.</t>
  </si>
  <si>
    <t>Solvency position</t>
  </si>
  <si>
    <t>Solvency margin</t>
  </si>
  <si>
    <t>Solvency capital requirement</t>
  </si>
  <si>
    <t>NLP</t>
  </si>
  <si>
    <t xml:space="preserve">Assets and Liabilities held for sale, include assets and liabilities In Nordea Liv &amp; Pension, livsforsikringsselskab A/S, Denmark, where in December 2017 further 45% of the shares was communicated to be sold to the costumer owned association Norliv. The final transaction is subject to approval from the Danish Financial Supervisory Authority and the antitrust authorities.  </t>
  </si>
  <si>
    <t>Subordinated loans</t>
  </si>
  <si>
    <t>Minority interest</t>
  </si>
  <si>
    <t xml:space="preserve">Shareholders' equity </t>
  </si>
  <si>
    <t>Other financial liabilities</t>
  </si>
  <si>
    <t>Other insurance provisions</t>
  </si>
  <si>
    <t>Investment contracts without risk and guarantees</t>
  </si>
  <si>
    <t>Investment contracts with guarantees</t>
  </si>
  <si>
    <t>Unit-linked provisions</t>
  </si>
  <si>
    <t>Collective bonus potential</t>
  </si>
  <si>
    <t>Traditional provisions</t>
  </si>
  <si>
    <t>Other financial assets</t>
  </si>
  <si>
    <t>Financial assets backing investment contracts without risk and guarantees</t>
  </si>
  <si>
    <t>Deposits and treasury bills</t>
  </si>
  <si>
    <t>Bonds pledged as collateral</t>
  </si>
  <si>
    <t>Debt securities - Held to maturity</t>
  </si>
  <si>
    <t>Debt securities - At fair value</t>
  </si>
  <si>
    <t>Alternative investments</t>
  </si>
  <si>
    <t>"+" means that policyholders liabilities or Nordea Group's account (profit/equity) increase and "-" means that policyholders liabilities or Nordea Group's account (profit/equity) decrease</t>
  </si>
  <si>
    <t>8% loss of counterparties</t>
  </si>
  <si>
    <t>8% decrease in property values</t>
  </si>
  <si>
    <t>12% decrease in all shares</t>
  </si>
  <si>
    <t>50 bp decrease in interest rates</t>
  </si>
  <si>
    <t>50 bp increase in interest rates</t>
  </si>
  <si>
    <t>Effect on Nordea Group's Account</t>
  </si>
  <si>
    <t>Effect on policyholders</t>
  </si>
  <si>
    <t>"+" means that policyholders liabilities or Nordea Groups account (profit/equity) increase and "-" means that policyholders liabilities or Nordea Group's account (profit/equity) decrease</t>
  </si>
  <si>
    <t>Disability - 10% decrease</t>
  </si>
  <si>
    <t>Disability - 10% increase</t>
  </si>
  <si>
    <t>Mortality - decreased living with 1 year</t>
  </si>
  <si>
    <t>Mortality - increased living with 1 year</t>
  </si>
  <si>
    <t>Total return</t>
  </si>
  <si>
    <t>Investment property</t>
  </si>
  <si>
    <t>Interest-bearing securities and deposits</t>
  </si>
  <si>
    <t>Investment return</t>
  </si>
  <si>
    <t>AUM</t>
  </si>
  <si>
    <t>AuM</t>
  </si>
  <si>
    <t>Technical provisions</t>
  </si>
  <si>
    <t>&gt;4%</t>
  </si>
  <si>
    <t>3-4%</t>
  </si>
  <si>
    <t>2-3%</t>
  </si>
  <si>
    <t>0-2%</t>
  </si>
  <si>
    <t>% of guaranteed liabilities</t>
  </si>
  <si>
    <t>Financial buffers</t>
  </si>
  <si>
    <t xml:space="preserve">Interest rates up 50bp </t>
  </si>
  <si>
    <t xml:space="preserve">Interest rates down 50bp </t>
  </si>
  <si>
    <t>Equity drops 12%</t>
  </si>
  <si>
    <t>The table shows NLP asset and liabilities at 31 December 2017 on an IFRS basis. The development of assets and liabilities is
determined predominantly by in- and outflows of insurance premiums, claims, investment returns and holding of capital 
in NLP.</t>
  </si>
  <si>
    <t>The table shows the sensitivity of the financial accounts from changes in life insurance risk with the impact split between the effect on policyholders and Nordea Group’s own account. Increases in mortality and disability rates have a small negative impact on Nordea Group's own account due to the contract type and buffer.</t>
  </si>
  <si>
    <t xml:space="preserve">Table shows investment return of the traditional business for the consolidated life companies. The assets under management (AuM) are affected by the investment return and the in- and outflows of business. </t>
  </si>
  <si>
    <t>The table shows the insurance provisions and provisions on investment contracts divided into guarantee levels.</t>
  </si>
  <si>
    <t xml:space="preserve">The table shows the development in the financial buffers for NLP. </t>
  </si>
  <si>
    <t>(A) Amount at disclosure date</t>
  </si>
  <si>
    <t>(B) regulation (EU) no 575/2013 article reference</t>
  </si>
  <si>
    <t xml:space="preserve">(C) Amounts subject to pre-regulation treatment or prescribed residual amount of regulation, (EU) no 575/2013 </t>
  </si>
  <si>
    <t>Common Equity Tier 1 capital: instruments and reserves</t>
  </si>
  <si>
    <t xml:space="preserve">Capital instruments and the related share premium accounts </t>
  </si>
  <si>
    <t xml:space="preserve">26 (1), 27, 28, 29, EBA list 26 (3) </t>
  </si>
  <si>
    <t xml:space="preserve">of which: Instrument type 1 </t>
  </si>
  <si>
    <t xml:space="preserve">EBA list 26 (3) </t>
  </si>
  <si>
    <t xml:space="preserve">of which: Instrument type 2 </t>
  </si>
  <si>
    <t xml:space="preserve">of which: Instrument type 3 </t>
  </si>
  <si>
    <t xml:space="preserve">Retained earnings </t>
  </si>
  <si>
    <t xml:space="preserve">26 (1) (c) </t>
  </si>
  <si>
    <t xml:space="preserve">Accumulated other comprehensive income (and other reserves, to include unrealised gains and losses under the applicable accounting standards) </t>
  </si>
  <si>
    <t xml:space="preserve">26 (1) </t>
  </si>
  <si>
    <t xml:space="preserve">3a </t>
  </si>
  <si>
    <t xml:space="preserve">Funds for general banking risk </t>
  </si>
  <si>
    <t xml:space="preserve">26 (1) (f) </t>
  </si>
  <si>
    <t xml:space="preserve">486 (2) </t>
  </si>
  <si>
    <t xml:space="preserve">Public sector capital injections grandfathered until 1 January 2018 </t>
  </si>
  <si>
    <t xml:space="preserve">483 (2) </t>
  </si>
  <si>
    <t xml:space="preserve">Minority Interests (amount allowed in consolidated CET1) </t>
  </si>
  <si>
    <t xml:space="preserve">84, 479, 480 </t>
  </si>
  <si>
    <t xml:space="preserve">5a </t>
  </si>
  <si>
    <t xml:space="preserve">Independently reviewed interim profits net of any foreseeable charge or dividend </t>
  </si>
  <si>
    <t xml:space="preserve">26 (2) </t>
  </si>
  <si>
    <t xml:space="preserve">Common Equity Tier 1 (CET1) capital: regulatory adjustments </t>
  </si>
  <si>
    <t xml:space="preserve">Additional value adjustments (negative amount) </t>
  </si>
  <si>
    <t xml:space="preserve">34, 105 </t>
  </si>
  <si>
    <t xml:space="preserve">36 (1) (b), 37, 472 (4) </t>
  </si>
  <si>
    <t xml:space="preserve">Empty Set in the EU </t>
  </si>
  <si>
    <t>NA</t>
  </si>
  <si>
    <t xml:space="preserve">Deferred tax assets that rely on future profitability excluding those arising from temporary differences (net of related tax liability where the conditions in Article 38 (3) are met) (negative amount) </t>
  </si>
  <si>
    <t xml:space="preserve">36 (1) (c), 38, 472 (5) </t>
  </si>
  <si>
    <t xml:space="preserve">33 (a) </t>
  </si>
  <si>
    <t xml:space="preserve">Negative amounts resulting from the calculation of expected loss amounts </t>
  </si>
  <si>
    <t xml:space="preserve">36 (1) (d), 40, 159, 472 (6) </t>
  </si>
  <si>
    <t xml:space="preserve">Any increase in equity that results from securitised assets (negative amount) </t>
  </si>
  <si>
    <t xml:space="preserve">32 (1) </t>
  </si>
  <si>
    <t xml:space="preserve">Gains or losses on liabilities valued at fair value resulting from changes in own credit standing </t>
  </si>
  <si>
    <t xml:space="preserve">33 (b) </t>
  </si>
  <si>
    <t xml:space="preserve">Defined-benefit pension fund assets (negative amount) </t>
  </si>
  <si>
    <t xml:space="preserve">36 (1) (e) , 41, 472 (7) </t>
  </si>
  <si>
    <t xml:space="preserve">Direct and indirect holdings by an institution of own CET1 instruments (negative amount) </t>
  </si>
  <si>
    <t xml:space="preserve">36 (1) (f), 42, 472 (8) </t>
  </si>
  <si>
    <t xml:space="preserve">Holdings of the CET1 instruments of financial sector entities where those entities have reciprocal cross holdings with the institution designed to inflate artificially the own funds of the institution (negative amount) </t>
  </si>
  <si>
    <t xml:space="preserve">36 (1) (g), 44, 472 (9) </t>
  </si>
  <si>
    <t xml:space="preserve">Direct and indirect holdings by the institution of the CET1 instruments of financial sector entities where the institution does not have a significant investment in those entities (amount above the 10% threshold and net of eligible short positions) (negative amount) </t>
  </si>
  <si>
    <t xml:space="preserve">36 (1) (h), 43, 45, 46, 49 (2) (3), 79, 472 (10) </t>
  </si>
  <si>
    <t xml:space="preserve">Direct, indirect and synthetic holdings by the institution of the CET1 instruments of financial sector entities where the institution has a significant investment in those entities (amount above 10% threshold and net of eligible short positions) (negative amount) </t>
  </si>
  <si>
    <t xml:space="preserve">36 (1) (i), 43, 45, 47, 48 (1) (b), 49 (1) to (3), 79, 470, 472 (11) </t>
  </si>
  <si>
    <t xml:space="preserve">20a </t>
  </si>
  <si>
    <t xml:space="preserve">Exposure amount of the following items which qualify for a RW of 1250%, where the institution opts for the deduction alternative </t>
  </si>
  <si>
    <t xml:space="preserve">36 (1) (k) </t>
  </si>
  <si>
    <t xml:space="preserve">20b </t>
  </si>
  <si>
    <t xml:space="preserve">of which: qualifying holdings outside the financial sector (negative amount) </t>
  </si>
  <si>
    <t xml:space="preserve">36 (1) (k) (i), 89 to 91 </t>
  </si>
  <si>
    <t xml:space="preserve">20c </t>
  </si>
  <si>
    <t xml:space="preserve">of which: securitisation positions (negative amount) </t>
  </si>
  <si>
    <t>36 (1) (k) (ii)
243 (1) (b)
244 (1) (b) 258</t>
  </si>
  <si>
    <t xml:space="preserve">20d </t>
  </si>
  <si>
    <t xml:space="preserve">of which: free deliveries (negative amount) </t>
  </si>
  <si>
    <t xml:space="preserve">36 (1) (k) (iii), 379 (3) </t>
  </si>
  <si>
    <t xml:space="preserve">Deferred tax assets arising from temporary differences (amount above 10% threshold, net of related tax liability where the conditions in 38 (3) are met) (negative amount) </t>
  </si>
  <si>
    <t xml:space="preserve">36 (1) (c), 38, 48 (1) (a), 470, 472 (5) </t>
  </si>
  <si>
    <t xml:space="preserve">Amount exceeding the 15% threshold (negative amount) </t>
  </si>
  <si>
    <t>48 (1)</t>
  </si>
  <si>
    <t xml:space="preserve">of which: direct and indirect holdings by the institution of the CET1 instruments of financial sector entities where the institution has a significant investment in those entities </t>
  </si>
  <si>
    <t xml:space="preserve">36 (1) (i), 48 (1) (b), 470, 472 (11) </t>
  </si>
  <si>
    <t>of which: deferred tax assets arising from temporary differences</t>
  </si>
  <si>
    <t xml:space="preserve">25a </t>
  </si>
  <si>
    <t xml:space="preserve">Losses for the current financial year (negative amount) </t>
  </si>
  <si>
    <t xml:space="preserve">36 (1) (a), 472 (3) </t>
  </si>
  <si>
    <t xml:space="preserve">25b </t>
  </si>
  <si>
    <t xml:space="preserve">Foreseeable tax charges relating to CET1 items (negative amount) </t>
  </si>
  <si>
    <t xml:space="preserve">36 (1) (l) </t>
  </si>
  <si>
    <t xml:space="preserve">Regulatory adjustments applied to Common Equity Tier 1 in respect of amounts subject to pre-CRR treatment </t>
  </si>
  <si>
    <t xml:space="preserve">26a </t>
  </si>
  <si>
    <t xml:space="preserve">Regulatory adjustments relating to unrealised gains and losses pursuant to Articles 467 and 468 </t>
  </si>
  <si>
    <t>Of which: …filter for unrealised loss on AFS debt instruments</t>
  </si>
  <si>
    <t>Of which: …filter for unrealised loss 2</t>
  </si>
  <si>
    <t>Of which: …filter for unrealised gain on AFS debt instruments</t>
  </si>
  <si>
    <t>Of which: …filter for unrealised gain 2</t>
  </si>
  <si>
    <t xml:space="preserve">26b </t>
  </si>
  <si>
    <t xml:space="preserve">Amount to be deducted from or added to Common Equity Tier 1 capital with regard to additional filters and deductions required pre CRR </t>
  </si>
  <si>
    <t>Of which: …</t>
  </si>
  <si>
    <t xml:space="preserve">Qualifying AT1 deductions that exceed the AT1 capital of the institution (negative amount) </t>
  </si>
  <si>
    <t xml:space="preserve">36 (1) (j) </t>
  </si>
  <si>
    <t xml:space="preserve">Total regulatory adjustments to Common equity Tier 1 (CET1) </t>
  </si>
  <si>
    <t xml:space="preserve">Common Equity Tier 1 (CET1) capital </t>
  </si>
  <si>
    <t xml:space="preserve">Additional Tier 1 (AT1) capital: instruments </t>
  </si>
  <si>
    <t>51, 52</t>
  </si>
  <si>
    <t>of which: classified as equity under applicable accounting standards</t>
  </si>
  <si>
    <t>of which: classified as liabilities under applicable accounting standards</t>
  </si>
  <si>
    <t xml:space="preserve">486 (3) </t>
  </si>
  <si>
    <t xml:space="preserve">483 (3) </t>
  </si>
  <si>
    <t xml:space="preserve">Qualifying Tier 1 capital included in consolidated AT1 capital (including minority interests not included in row 5) issued by subsidiaries and held by third parties </t>
  </si>
  <si>
    <t xml:space="preserve">85, 86, 480 </t>
  </si>
  <si>
    <t>of which: instruments issued by subsidiaries subject to phase out</t>
  </si>
  <si>
    <t xml:space="preserve">Additional Tier 1 (AT1) capital: regulatory adjustments </t>
  </si>
  <si>
    <t xml:space="preserve">Direct and indirect holdings by an institution of own AT1 Instruments (negative amount) </t>
  </si>
  <si>
    <t xml:space="preserve">52 (1) (b), 56 (a), 57, 475 (2) </t>
  </si>
  <si>
    <t xml:space="preserve">Holdings of the AT1 instruments of financial sector entities where those entities have reciprocal cross holdings with the institution designed to inflate artificially the own funds of the institution (negative amount) </t>
  </si>
  <si>
    <t xml:space="preserve">56 (b), 58, 475 (3) </t>
  </si>
  <si>
    <t xml:space="preserve">56 (c), 59, 60, 79, 475 (4) </t>
  </si>
  <si>
    <t xml:space="preserve">56 (d), 59, 79, 475 (4) </t>
  </si>
  <si>
    <t xml:space="preserve">Regulatory adjustments applied to additional tier 1 in respect of amounts subject to pre-CRR treatment and transitional treatments subject to phase out as prescribed in Regulation (EU) No 575/2013 (i.e. CRR residual amounts) </t>
  </si>
  <si>
    <t xml:space="preserve">41a </t>
  </si>
  <si>
    <t xml:space="preserve">Residual amounts deducted from Additional Tier 1 capital with regard to deduction from Common Equity Tier 1 capital during the transitional period pursuant to article 472 of Regulation (EU) No 575/2013 </t>
  </si>
  <si>
    <t xml:space="preserve">472, 472(3)(a), 472 (4), 472 (6), 472 (8) (a), 472 (9), 472 (10) (a), 472 (11) (a) </t>
  </si>
  <si>
    <t>Of which shortfall</t>
  </si>
  <si>
    <t xml:space="preserve">41b </t>
  </si>
  <si>
    <t xml:space="preserve">477, 477 (3), 477 (4) (a) </t>
  </si>
  <si>
    <t>Of which items to be detailed line by line, e.g. Reciprocal cross holdings in Tier 2 instruments, direct holdings of non-significant investments in the capital of other financial sector entities, etc</t>
  </si>
  <si>
    <t xml:space="preserve">41c </t>
  </si>
  <si>
    <t xml:space="preserve">Amount to be deducted from or added to Additional Tier 1 capital with regard to additional filters and deductions required pre- CRR </t>
  </si>
  <si>
    <t xml:space="preserve">467, 468, 481 </t>
  </si>
  <si>
    <t xml:space="preserve">Of which: …possible filter for unrealised losses </t>
  </si>
  <si>
    <t xml:space="preserve">Of which: …possible filter for unrealised gains </t>
  </si>
  <si>
    <t xml:space="preserve">Of which: … </t>
  </si>
  <si>
    <t xml:space="preserve">Qualifying T2 deductions that exceed the T2 capital of the institution (negative amount) </t>
  </si>
  <si>
    <t xml:space="preserve">56 (e) </t>
  </si>
  <si>
    <t xml:space="preserve">Total regulatory adjustments to Additional Tier 1 (AT1) capital </t>
  </si>
  <si>
    <t xml:space="preserve">Additional Tier 1 (AT1) capital </t>
  </si>
  <si>
    <t xml:space="preserve">Tier 1 capital (T1 = CET1 + AT1) </t>
  </si>
  <si>
    <t xml:space="preserve">Tier 2 (T2) capital: instruments and provisions </t>
  </si>
  <si>
    <t xml:space="preserve">62, 63 </t>
  </si>
  <si>
    <t xml:space="preserve">486 (4) </t>
  </si>
  <si>
    <t xml:space="preserve">483 (4) </t>
  </si>
  <si>
    <t xml:space="preserve">Qualifying own funds instruments included in consolidated T2 capital (including minority interests and AT1 instruments not included in rows 5 or 34) issued by subsidiaries and held by third parties </t>
  </si>
  <si>
    <t xml:space="preserve">87, 88, 480 </t>
  </si>
  <si>
    <t xml:space="preserve">of which: instruments issued by subsidiaries subject to phase out </t>
  </si>
  <si>
    <t xml:space="preserve">Credit risk adjustments </t>
  </si>
  <si>
    <t xml:space="preserve">62 (c) &amp; (d) </t>
  </si>
  <si>
    <t xml:space="preserve">Tier 2 (T2) capital: regulatory adjustments </t>
  </si>
  <si>
    <t xml:space="preserve">Direct and indirect holdings by an institution of own T2 instruments and subordinated loans (negative amount) </t>
  </si>
  <si>
    <t xml:space="preserve">63 (b) (i), 66 (a), 67, 477 (2) </t>
  </si>
  <si>
    <t xml:space="preserve">66 (b), 68, 477 (3) </t>
  </si>
  <si>
    <t xml:space="preserve">66 (c), 69, 70, 79, 477 (4) </t>
  </si>
  <si>
    <t xml:space="preserve">54a </t>
  </si>
  <si>
    <t xml:space="preserve">Of which new holdings not subject to transitional arrangements </t>
  </si>
  <si>
    <t xml:space="preserve">54b </t>
  </si>
  <si>
    <t xml:space="preserve">Of which holdings existing before 1 January 2013 and subject to transitional arrangements </t>
  </si>
  <si>
    <t xml:space="preserve">66 (d), 69, 79, 477 (4) </t>
  </si>
  <si>
    <t xml:space="preserve">Regulatory adjustments applied to tier 2 in respect of amounts subject to pre-CRR treatment and transitional treatments subject to phase out as prescribed in Regulation (EU) No 575/2013 (i.e. CRR residual amounts) </t>
  </si>
  <si>
    <t xml:space="preserve">56a </t>
  </si>
  <si>
    <t xml:space="preserve">56b </t>
  </si>
  <si>
    <t xml:space="preserve">475, 475 (2) (a), 475 (3), 475 (4) (a) </t>
  </si>
  <si>
    <t xml:space="preserve">56c </t>
  </si>
  <si>
    <t xml:space="preserve">Amount to be deducted from or added to Tier 2 capital with regard to additional filters and deductions required pre CRR </t>
  </si>
  <si>
    <t xml:space="preserve">Total regulatory adjustments to Tier 2 (T2) capital </t>
  </si>
  <si>
    <t xml:space="preserve">Tier 2 (T2) capital </t>
  </si>
  <si>
    <t xml:space="preserve">Total capital (TC = T1 + T2) </t>
  </si>
  <si>
    <t xml:space="preserve">59a </t>
  </si>
  <si>
    <t xml:space="preserve">Risk weighted assets in respect of amounts subject to pre-CRR treatment and transitional treatments subject to phase out as prescribed in Regulation (EU) No 575/2013(i.e. CRR residual amounts) </t>
  </si>
  <si>
    <t xml:space="preserve">Of which: …items not deducted from CET1 (Regulation (EU) No 575/2013residual amounts) 
(items to be detailed line by line, e.g. Deferred tax assets that rely on future profitability net of related tax liablity, indirect holdings of own CET1, etc) 
</t>
  </si>
  <si>
    <t xml:space="preserve">472, 472 (5), 472 (8) (b), 472 (10) (b), 472 (11) (b) </t>
  </si>
  <si>
    <t xml:space="preserve">475, 475 (2) (b), 475 (2) (c), 475 (4) (b) </t>
  </si>
  <si>
    <t xml:space="preserve">Items not deducted from T2 items (Regulation (EU) No 575/2013residual amounts) 
(items to be detailed line by line, e.g. Indirect holdings of own t2 instruments, indirect holdings of non significant investments in the capital of other financial sector entities, indirect holdings of significant investments in the capital of other financial sector entities etc) 
</t>
  </si>
  <si>
    <t xml:space="preserve">477, 477 (2) (b), 477 (2) (c), 477 (4) (b) </t>
  </si>
  <si>
    <t xml:space="preserve">Total risk weighted assets </t>
  </si>
  <si>
    <t xml:space="preserve">Capital ratios and buffers </t>
  </si>
  <si>
    <t xml:space="preserve">Common Equity Tier 1 (as a percentage of risk exposure amount) </t>
  </si>
  <si>
    <t xml:space="preserve">92 (2) (a), 465 </t>
  </si>
  <si>
    <t xml:space="preserve">Tier 1 (as a percentage of risk exposure amount) </t>
  </si>
  <si>
    <t xml:space="preserve">92 (2) (b), 465 </t>
  </si>
  <si>
    <t xml:space="preserve">Total capital (as a percentage of risk exposure amount) </t>
  </si>
  <si>
    <t xml:space="preserve">92 (2) (c) </t>
  </si>
  <si>
    <t xml:space="preserve">CRD 128, 129, 130 </t>
  </si>
  <si>
    <t xml:space="preserve">of which: capital conservation buffer requirement </t>
  </si>
  <si>
    <t xml:space="preserve">of which: countercyclical buffer requirement </t>
  </si>
  <si>
    <t xml:space="preserve">of which: systemic risk buffer requirement </t>
  </si>
  <si>
    <t xml:space="preserve">67a </t>
  </si>
  <si>
    <t xml:space="preserve">of which: Global Systemically Important Institution (G-SII) or Other Systemically Important Institution (O-SII) buffer </t>
  </si>
  <si>
    <t xml:space="preserve">CRD 131 </t>
  </si>
  <si>
    <t xml:space="preserve">Common Equity Tier 1 available to meet buffers (as a percentage of risk exposure amount) </t>
  </si>
  <si>
    <t xml:space="preserve">CRD 128 </t>
  </si>
  <si>
    <t xml:space="preserve">[non relevant in EU regulation] </t>
  </si>
  <si>
    <t xml:space="preserve">Amounts below the thresholds for deduction (before risk weighting) </t>
  </si>
  <si>
    <t xml:space="preserve">Direct and indirect holdings of the capital of financial sector entities where the institution does not have a significant investment in those entities (amount below 10% threshold and net of eligible short positions) </t>
  </si>
  <si>
    <t xml:space="preserve">36 (1) (h), 45, 46, 472 (10) 
56 (c), 59, 60, 475 (4) 
66 (c), 69, 70, 477 (4) </t>
  </si>
  <si>
    <t xml:space="preserve">Direct and indirect holdings by the institution of the CET 1 instruments of financial sector entities where the institution has a significant investment in those entities (amount below 10% threshold and net of eligible short positions) </t>
  </si>
  <si>
    <t xml:space="preserve">36 (1) (i), 45, 48, 470, 472 (11) </t>
  </si>
  <si>
    <t xml:space="preserve">Deferred tax assets arising from temporary differences (amount below 10% threshold, net of related tax liability where the conditions in Article 38 (3) are met) </t>
  </si>
  <si>
    <t xml:space="preserve">36 (1) (c), 38, 48, 470, 472 (5) </t>
  </si>
  <si>
    <t xml:space="preserve">Applicable caps on the inclusion of provisions in Tier 2 </t>
  </si>
  <si>
    <t xml:space="preserve">Credit risk adjustments included in T2 in respect of exposures subject to standardized approach (prior to the application of the cap) </t>
  </si>
  <si>
    <t xml:space="preserve">Cap on inclusion of credit risk adjustments in T2 under standardised approach </t>
  </si>
  <si>
    <t xml:space="preserve">Credit risk adjustments included in T2 in respect of exposures subject to internal ratings-based approach (prior to the application of the cap) </t>
  </si>
  <si>
    <t xml:space="preserve">Cap for inclusion of credit risk adjustments in T2 under internal ratings-based approach </t>
  </si>
  <si>
    <t xml:space="preserve">Capital instruments subject to phase-out arrangements (only applicable between 1 Jan 2013 and 1 Jan 2022) </t>
  </si>
  <si>
    <t xml:space="preserve">Current cap on CET1 instruments subject to phase out arrangements </t>
  </si>
  <si>
    <t xml:space="preserve">484 (3), 486 (2) &amp; (5) </t>
  </si>
  <si>
    <t xml:space="preserve">Amount excluded from CET1 due to cap (excess over cap after redemptions and maturities) </t>
  </si>
  <si>
    <t xml:space="preserve">Current cap on AT1 instruments subject to phase out arrangements </t>
  </si>
  <si>
    <t xml:space="preserve">484 (4), 486 (3) &amp; (5) </t>
  </si>
  <si>
    <t xml:space="preserve">Amount excluded from AT1 due to cap (excess over cap after redemptions and maturities) </t>
  </si>
  <si>
    <t xml:space="preserve">Current cap on T2 instruments subject to phase out arrangements </t>
  </si>
  <si>
    <t xml:space="preserve">484 (5), 486 (4) &amp; (5) </t>
  </si>
  <si>
    <t xml:space="preserve">Amount excluded from T2 due to cap (excess over cap after redemptions and maturities) </t>
  </si>
  <si>
    <t xml:space="preserve">The exposure is continuously distributed by LTV buckets. For example, an exposure of 540 with an LTV of 54% is distributed 500 to the &lt;50% bucket and 40 to the 50-70% bucket. </t>
  </si>
  <si>
    <t>&gt;90%</t>
  </si>
  <si>
    <t>80-90%</t>
  </si>
  <si>
    <t>70-80%</t>
  </si>
  <si>
    <t>50-70%</t>
  </si>
  <si>
    <t>&lt;50%</t>
  </si>
  <si>
    <t xml:space="preserve">The loan-to-value (LTV) ratio is considered a useful measure to evaluate collateral's quality, i.e. the credit extended divided by the market value of the collateral pledged. In the table, IRB retail mortgage exposures are distributed by LTV buckets based on the LTV ratio. </t>
  </si>
  <si>
    <t>Countries with own funds requirement below 1% and no existing CCyB rate</t>
  </si>
  <si>
    <t>Liberia</t>
  </si>
  <si>
    <t>Bermuda</t>
  </si>
  <si>
    <t>Luxembourg</t>
  </si>
  <si>
    <t>Lithuania</t>
  </si>
  <si>
    <t>Latvia</t>
  </si>
  <si>
    <t>Estonia</t>
  </si>
  <si>
    <t>Countries with own funds requirements weight 1% or above and no existing CCyB rate</t>
  </si>
  <si>
    <t>Slovakia</t>
  </si>
  <si>
    <t>Iceland</t>
  </si>
  <si>
    <t>Hong Kong</t>
  </si>
  <si>
    <t>Czech Republic</t>
  </si>
  <si>
    <t>Countries with existing CCyB rate</t>
  </si>
  <si>
    <t>Trading book exposures</t>
  </si>
  <si>
    <t>General credit exposures</t>
  </si>
  <si>
    <t>Internal models approach</t>
  </si>
  <si>
    <t>Own funds requirement</t>
  </si>
  <si>
    <t>General credit risk exposures</t>
  </si>
  <si>
    <t xml:space="preserve">Sweden </t>
  </si>
  <si>
    <t xml:space="preserve">Finland </t>
  </si>
  <si>
    <t xml:space="preserve">Norway </t>
  </si>
  <si>
    <t>Dec 2017</t>
  </si>
  <si>
    <t>Nov</t>
  </si>
  <si>
    <t>Oct</t>
  </si>
  <si>
    <t>Sep</t>
  </si>
  <si>
    <t>Aug</t>
  </si>
  <si>
    <t>Jul</t>
  </si>
  <si>
    <t>Jun</t>
  </si>
  <si>
    <t>May</t>
  </si>
  <si>
    <t>Apr</t>
  </si>
  <si>
    <t>Mar</t>
  </si>
  <si>
    <t>Feb</t>
  </si>
  <si>
    <t>Jan</t>
  </si>
  <si>
    <t>Dec 2016</t>
  </si>
  <si>
    <t>Buffer compared to insurance provisions</t>
  </si>
  <si>
    <t>The figure shows the development of the financial buffers during 2017. The level has been stable throughout the year for all entities.</t>
  </si>
  <si>
    <t xml:space="preserve">The leverage ratio has decreased slightly from 4.6% in Q4 2015 to 4.5% in Q2 2016.
During the period, total leverage ratio exposure increased mainly as a result of increased exposures to central banks. This was partially offset by an increase in Tier 1 capital primarily the result of continued profit generation. </t>
  </si>
  <si>
    <t>Description of the factors that had an impact on the leverage Ratio during the period to which the disclosed leverage Ratio refers</t>
  </si>
  <si>
    <t xml:space="preserve">The risk of excessive leverage is included in the Group’s planning, monitoring and resource allocation processes, and is monitored by the Group Board and CEO. The leverage ratio as defined in the CRD IV/CRR is further an integrated part of the Risk Appetite framework and the Capital management framework for which internal limits and targets are set. </t>
  </si>
  <si>
    <t>Description of the processes used to manage the risk of excessive leverage</t>
  </si>
  <si>
    <t xml:space="preserve">LRQua: Free format text boxes for disclosure on qualitative items </t>
  </si>
  <si>
    <t xml:space="preserve">  Other exposures (eg equity, securitisations, and other non-credit obligation assets)</t>
  </si>
  <si>
    <t>EU-12</t>
  </si>
  <si>
    <t xml:space="preserve">  Exposures in default</t>
  </si>
  <si>
    <t>EU-11</t>
  </si>
  <si>
    <t xml:space="preserve">  Corporate</t>
  </si>
  <si>
    <t>EU-10</t>
  </si>
  <si>
    <t xml:space="preserve">  Retail exposures</t>
  </si>
  <si>
    <t>EU-9</t>
  </si>
  <si>
    <t xml:space="preserve">  Secured by mortgages of immovable properties</t>
  </si>
  <si>
    <t>EU-8</t>
  </si>
  <si>
    <t xml:space="preserve">  Institutions</t>
  </si>
  <si>
    <t>EU-7</t>
  </si>
  <si>
    <t xml:space="preserve">  Exposures to regional governments, MDB, international organisations and PSE NOT treated as sovereigns</t>
  </si>
  <si>
    <t>EU-6</t>
  </si>
  <si>
    <t xml:space="preserve">  Exposures treated as sovereigns</t>
  </si>
  <si>
    <t>EU-5</t>
  </si>
  <si>
    <t xml:space="preserve">  Covered bonds</t>
  </si>
  <si>
    <t>EU-4</t>
  </si>
  <si>
    <t>Banking book exposures, of which:</t>
  </si>
  <si>
    <t>EU-3</t>
  </si>
  <si>
    <t>EU-2</t>
  </si>
  <si>
    <t>Total on-balance sheet exposures (excluding derivatives, SFTs, and exempted exposures), of which:</t>
  </si>
  <si>
    <t>EU-1</t>
  </si>
  <si>
    <t>CRR leverage ratio exposures</t>
  </si>
  <si>
    <t xml:space="preserve">LRSpl: Split-up of on balance sheet exposures (excluding derivatives, SFTs and exempted exposures) </t>
  </si>
  <si>
    <t>Amount of derecognised fiduciary items in accordance with Article 429(11) of Regulation (EU) NO 575/2013</t>
  </si>
  <si>
    <t>EU-24</t>
  </si>
  <si>
    <t>Transitional</t>
  </si>
  <si>
    <t>Choice on transitional arrangements for the definition of the capital measure</t>
  </si>
  <si>
    <t>EU-23</t>
  </si>
  <si>
    <t>Choice on transitional arrangements and amount of derecognised fiduciary items</t>
  </si>
  <si>
    <t>Leverage ratio</t>
  </si>
  <si>
    <t>Total leverage ratio exposures (sum of lines 3, 11, 16, 19, EU-19a and EU-19b)</t>
  </si>
  <si>
    <t>Capital and total exposures</t>
  </si>
  <si>
    <t>(Exposures exempted in accordance with Article 429 (14) of Regulation (EU) No 575/2013 (on and off balance sheet))</t>
  </si>
  <si>
    <t>EU-19b</t>
  </si>
  <si>
    <t xml:space="preserve">(Exemption of intragroup exposures (solo basis) in accordance with Article 429(7) of Regulation (EU) No 575/2013 (on and off balance sheet)) </t>
  </si>
  <si>
    <t>EU-19a</t>
  </si>
  <si>
    <t>Exempted exposures in accordance with CRR Article 429 (7) and (14) (on and off balance sheet)</t>
  </si>
  <si>
    <t>Other off-balance sheet exposures (sum of lines 17 to 18)</t>
  </si>
  <si>
    <t>(Adjustments for conversion to credit equivalent amounts)</t>
  </si>
  <si>
    <t>Off-balance sheet exposures at gross notional amount</t>
  </si>
  <si>
    <t>Other off-balance sheet exposures</t>
  </si>
  <si>
    <t>Total securities financing transaction exposures (sum of lines 12 to 15a)</t>
  </si>
  <si>
    <t>(Exempted CCP leg of client-cleared SFT exposure)</t>
  </si>
  <si>
    <t>EU-15a</t>
  </si>
  <si>
    <t>Agent transaction exposures</t>
  </si>
  <si>
    <t>Derogation for SFTs: Counterparty credit risk exposure in accordance with Article 429b (4) and 222 of Regulation (EU) No 575/2013</t>
  </si>
  <si>
    <t>EU-14a</t>
  </si>
  <si>
    <t>Counterparty credit risk exposure for SFT assets</t>
  </si>
  <si>
    <t>(Netted amounts of cash payables and cash receivables of gross SFT assets)</t>
  </si>
  <si>
    <t>Gross SFT assets (with no recognition of netting), after adjusting for sales accounting transactions</t>
  </si>
  <si>
    <t>Securities financing transaction exposures</t>
  </si>
  <si>
    <t>Total derivative exposures (sum of lines 4 to 10)</t>
  </si>
  <si>
    <t>(Adjusted effective notional offsets and add-on deductions for written credit derivatives)</t>
  </si>
  <si>
    <t>Adjusted effective notional amount of written credit derivatives</t>
  </si>
  <si>
    <t>(Exempted CCP leg of client-cleared trade exposures)</t>
  </si>
  <si>
    <t>(Deductions of receivables assets for cash variation margin provided in derivatives transactions)</t>
  </si>
  <si>
    <t>Gross-up for derivatives collateral provided where deducted from the balance sheet assets pursuant to the applicable accounting framework</t>
  </si>
  <si>
    <t>Exposure determined under Original Exposure Method</t>
  </si>
  <si>
    <t>EU-5a</t>
  </si>
  <si>
    <t>Add-on amounts for PFE associated with all derivatives transactions (mark-to-market method)</t>
  </si>
  <si>
    <t>Replacement cost associated with all derivatives transactions (ie net of eligible cash variation margin)</t>
  </si>
  <si>
    <t>Derivative exposures</t>
  </si>
  <si>
    <t>Total on-balance sheet exposures (excluding derivatives, SFTs and fiduciary assets) (sum of lines 1 and 2)</t>
  </si>
  <si>
    <t>(Asset amounts deducted in determining Tier 1 capital)</t>
  </si>
  <si>
    <t>On-balance sheet items (excluding derivatives, SFTs and fiduciary assets, but including collateral)</t>
  </si>
  <si>
    <t>On-balance sheet exposures (excluding derivatives and SFTs)</t>
  </si>
  <si>
    <t>Table LRCom: Leverage ratio common disclosure</t>
  </si>
  <si>
    <t>Total leverage ratio exposure</t>
  </si>
  <si>
    <t>(Adjustment for exposures excluded from the leverage ratio exposure measure in accordance with Article 429 (14) of  Regulation (EU) No 575/2013)</t>
  </si>
  <si>
    <t>EU-6b</t>
  </si>
  <si>
    <t>(Adjustment for intragroup exposures excluded from the leverage ratio exposure measure in accordance with Article 429 (7) of Regulation (EU) No 575/2013)</t>
  </si>
  <si>
    <t>EU-6a</t>
  </si>
  <si>
    <t>Adjustments for securities financing transactions "SFTs"</t>
  </si>
  <si>
    <t>Adjustments for derivative financial instruments</t>
  </si>
  <si>
    <t>(Adjustment for fiduciary assets recognised on the balance sheet pursuant to the applicable accounting framework but excluded from the leverage ratio exposure measure in accordance with Article 429(13) of Regulation (EU) No 575/2013 "CRR")</t>
  </si>
  <si>
    <t>Total assets as per published financial statements</t>
  </si>
  <si>
    <t>Applicable Amounts</t>
  </si>
  <si>
    <t>Table LRSum: Summary reconciliation of accounting assets and leverage ratio exposures</t>
  </si>
  <si>
    <t xml:space="preserve">Tier 2 (T2) capital before regulatory adjustments </t>
  </si>
  <si>
    <t xml:space="preserve">Additional Tier 1 (AT1) capital before regulatory adjustments </t>
  </si>
  <si>
    <t xml:space="preserve">Common Equity Tier 1 (CET1) capital before regulatory adjustments </t>
  </si>
  <si>
    <t>Immaterial financial institution, article 19</t>
  </si>
  <si>
    <t>X</t>
  </si>
  <si>
    <t>PWM Global PE III ApS</t>
  </si>
  <si>
    <t>Nordea Private Equity III - GLOBAL A/S</t>
  </si>
  <si>
    <t>Nordea Private Equity II - Global A/S</t>
  </si>
  <si>
    <t>Nordea Private Equity II - EU MM Buyout A/S</t>
  </si>
  <si>
    <t>Nordea Private Equity II - EU Mezz A/S</t>
  </si>
  <si>
    <t>Nordea Private Equity I A/S</t>
  </si>
  <si>
    <t>Nordea Private Equity Holding A/S</t>
  </si>
  <si>
    <t>Nordea Investment Management AB</t>
  </si>
  <si>
    <t>Non CRR</t>
  </si>
  <si>
    <t>Nordea Asset Management Schweiz GmbH</t>
  </si>
  <si>
    <t>Germany</t>
  </si>
  <si>
    <t>Nordea Funds Service Germany Gmbh</t>
  </si>
  <si>
    <t>Nordea Investment Funds S.A</t>
  </si>
  <si>
    <t>Brazil</t>
  </si>
  <si>
    <t>Nordea Do Brasil Representações LTDA</t>
  </si>
  <si>
    <t>Nordea Bank AB (publ) /                   Nordic Baltic Holding (NBH) AB</t>
  </si>
  <si>
    <t>NF Fleet A/S</t>
  </si>
  <si>
    <t>Nordea Finans Danmark A/S</t>
  </si>
  <si>
    <t>NF Fleet AS</t>
  </si>
  <si>
    <t>Nordea Finans Norge AS</t>
  </si>
  <si>
    <t>NF Fleet AB</t>
  </si>
  <si>
    <t>Nordea Finans Sverige AB (publ)</t>
  </si>
  <si>
    <t>Matis</t>
  </si>
  <si>
    <t>Lanvin</t>
  </si>
  <si>
    <t>Join Stock Company Nordea Bank</t>
  </si>
  <si>
    <t>NF Fleet Oy</t>
  </si>
  <si>
    <t>Porin Sokos Koy</t>
  </si>
  <si>
    <t>Koy Tulppatie 7</t>
  </si>
  <si>
    <t>Koy Raahen Tiiranpesä</t>
  </si>
  <si>
    <t>Koy Levytie 6</t>
  </si>
  <si>
    <t>Nordea Finance Finland Ltd</t>
  </si>
  <si>
    <t>Fleggaard Busleasing</t>
  </si>
  <si>
    <t>E-nettet Holding A/S</t>
  </si>
  <si>
    <t>Nordea Kredit Realkreditaktieselskab</t>
  </si>
  <si>
    <t>Nordea Markets LLC</t>
  </si>
  <si>
    <t>Nordea Asset Management Holding AB</t>
  </si>
  <si>
    <t>Upplysningscentralen UC AB</t>
  </si>
  <si>
    <t>Swipp Holding APS</t>
  </si>
  <si>
    <t>Svenska e-fakturabolaget AB</t>
  </si>
  <si>
    <t>Suomen Sviittiasunnot Oy</t>
  </si>
  <si>
    <t>Suomen Luotto-osuuskunta</t>
  </si>
  <si>
    <t>Structured Finance Servicer A/S</t>
  </si>
  <si>
    <t>Securus Oy</t>
  </si>
  <si>
    <t>Relacom Management AB</t>
  </si>
  <si>
    <t>Privatmegleren AS</t>
  </si>
  <si>
    <t>Nordic Baltic Holding (NBH) AB</t>
  </si>
  <si>
    <t>Nordea Vallila Fastighetsförvaltning Ab</t>
  </si>
  <si>
    <t>Nordea Putten Fastighetsförvaltning AB</t>
  </si>
  <si>
    <t>Nordea Markets Holding Company LLC</t>
  </si>
  <si>
    <t>Great Britain</t>
  </si>
  <si>
    <t>Nordea Limited</t>
  </si>
  <si>
    <t>Nordea Hästen Fastighetsförvaltning AB</t>
  </si>
  <si>
    <t>Nordea Holding Abp</t>
  </si>
  <si>
    <t>Nordea Global Trade Services Limited</t>
  </si>
  <si>
    <t>Nordea Essendropsgate Eiendomsforvaltning AS</t>
  </si>
  <si>
    <t>Myyrmäen Autopaikoitus Oy</t>
  </si>
  <si>
    <t>Kiinteistö Oy Kellokosken Tehtaat</t>
  </si>
  <si>
    <t>Kiinteistö Oy Kaarenritva</t>
  </si>
  <si>
    <t>First Card AS</t>
  </si>
  <si>
    <t>Danbolig A/S</t>
  </si>
  <si>
    <t>Betalo AB</t>
  </si>
  <si>
    <t>Bankomatcentralen AB</t>
  </si>
  <si>
    <t>Axcel IKU Invest A/S</t>
  </si>
  <si>
    <t>Insurance entity</t>
  </si>
  <si>
    <t>Nordea Life Holding AB including related subsidiaries and participations</t>
  </si>
  <si>
    <t>Nordea Bank AB</t>
  </si>
  <si>
    <t>Entities not included in the consolidation</t>
  </si>
  <si>
    <t xml:space="preserve">Credit insitution </t>
  </si>
  <si>
    <t xml:space="preserve">Full consolidation </t>
  </si>
  <si>
    <t>Acquisition method</t>
  </si>
  <si>
    <t>Nordea Bank S.A.</t>
  </si>
  <si>
    <t xml:space="preserve">Financial institution </t>
  </si>
  <si>
    <t>Equity method</t>
  </si>
  <si>
    <t>NF Techfleet AB</t>
  </si>
  <si>
    <t xml:space="preserve">Nordea Finans Sweden, Finland, Norway and Denmark </t>
  </si>
  <si>
    <t>Nordea Investment Management AG</t>
  </si>
  <si>
    <t>Nordea Investment Management North America Inc</t>
  </si>
  <si>
    <t>Nordea Investment Funds S.A.</t>
  </si>
  <si>
    <t>Investment firm</t>
  </si>
  <si>
    <t xml:space="preserve">Credit institution </t>
  </si>
  <si>
    <t xml:space="preserve">Proportional consolidation </t>
  </si>
  <si>
    <t>Luminor Group AB</t>
  </si>
  <si>
    <t>Getswish AB</t>
  </si>
  <si>
    <t>Bankomat AB</t>
  </si>
  <si>
    <t>Nordea Hypotek AB (publ)</t>
  </si>
  <si>
    <t>Nordea Bank AB (publ)</t>
  </si>
  <si>
    <t>Nordea Leasing LLC</t>
  </si>
  <si>
    <t>Joint Stock Company Nordea Bank</t>
  </si>
  <si>
    <t>Promyshlennaya Companiya Vestkon / Nordea Bank AB (publ)</t>
  </si>
  <si>
    <t>LLC Promyshlennaya Kompaniya Vestkon</t>
  </si>
  <si>
    <t>Ejendomsselskabet Vestre Stationsvej 7, Odense A/S</t>
  </si>
  <si>
    <t>Fiona Asset Company A/S</t>
  </si>
  <si>
    <t>BAAS 2012 K/S</t>
  </si>
  <si>
    <t>Tide Leasing 2012 K/S</t>
  </si>
  <si>
    <t>DT Finance K/S</t>
  </si>
  <si>
    <t xml:space="preserve">UL Transfer Aps </t>
  </si>
  <si>
    <t>NAMIT 10 K/S</t>
  </si>
  <si>
    <t>BH Finance K/S</t>
  </si>
  <si>
    <t>Fionia Asset Company A/S</t>
  </si>
  <si>
    <t>LR-Realkredit A/S</t>
  </si>
  <si>
    <t>Tomteutvikling Norge AS</t>
  </si>
  <si>
    <t>Nordea Utvikling AS</t>
  </si>
  <si>
    <t>Eksportfinans ASA</t>
  </si>
  <si>
    <t>Nordea Eiendomskreditt AS</t>
  </si>
  <si>
    <t>Financial institution</t>
  </si>
  <si>
    <t>Tukirahoitus Oy</t>
  </si>
  <si>
    <t>Automatia Pankkiautomaatit Oy</t>
  </si>
  <si>
    <t xml:space="preserve">Nordea Funds Ltd </t>
  </si>
  <si>
    <t>Nordea Mortgage Bank Plc</t>
  </si>
  <si>
    <t>Domicile</t>
  </si>
  <si>
    <t xml:space="preserve">Regulatory consolidation </t>
  </si>
  <si>
    <t>Accounting consolidation</t>
  </si>
  <si>
    <t>Company Name</t>
  </si>
  <si>
    <t xml:space="preserve">Description of entity </t>
  </si>
  <si>
    <t>Method of consolidation</t>
  </si>
  <si>
    <t xml:space="preserve">Voting power of holding % </t>
  </si>
  <si>
    <t xml:space="preserve">Owner </t>
  </si>
  <si>
    <t xml:space="preserve">Nordea Bank AB (publ) </t>
  </si>
  <si>
    <t>Other geograph-ical areas</t>
  </si>
  <si>
    <t xml:space="preserve">Gross carrying amount of performing and non-performing exposures </t>
  </si>
  <si>
    <t xml:space="preserve">Of which performing but past due &gt; 30 days and &lt;= 90 days </t>
  </si>
  <si>
    <t>Of which performing forborne</t>
  </si>
  <si>
    <t>Of which: defaulted</t>
  </si>
  <si>
    <t>Of which: impaired</t>
  </si>
  <si>
    <t>Of which: forborne</t>
  </si>
  <si>
    <t xml:space="preserve">Of which: forborne </t>
  </si>
  <si>
    <t>Of which non-performing forborne</t>
  </si>
  <si>
    <r>
      <rPr>
        <b/>
        <sz val="9"/>
        <color rgb="FF0000A0"/>
        <rFont val="Nordea Sans Large Bold"/>
        <family val="3"/>
      </rPr>
      <t>Development of Own funds</t>
    </r>
    <r>
      <rPr>
        <b/>
        <sz val="9"/>
        <color rgb="FF0000A0"/>
        <rFont val="Nordea Sans Small"/>
        <family val="3"/>
      </rPr>
      <t xml:space="preserve">
</t>
    </r>
    <r>
      <rPr>
        <sz val="9"/>
        <rFont val="Nordea Sans Small"/>
        <family val="3"/>
      </rPr>
      <t xml:space="preserve">During the period 2001 to 2017, the total own funds increased by EUR 19.4bn. The increase was mainly driven by retained profit and the implementation of Basel II in 2007 and CRR/CRD IV in 2014 as well as implementation of capital buffer requirements which requires higher capital ratios. CET1 capital has increased by EUR 15.4bn, AT1 capital increased by EUR 2.7bn and T2 capital increased by EUR 1.3bn. </t>
    </r>
  </si>
  <si>
    <r>
      <rPr>
        <b/>
        <sz val="9"/>
        <color rgb="FF0000A0"/>
        <rFont val="Nordea Sans Large Bold"/>
        <family val="3"/>
      </rPr>
      <t>Development of key capital adequacy ratios</t>
    </r>
    <r>
      <rPr>
        <b/>
        <sz val="9"/>
        <color rgb="FF0000A0"/>
        <rFont val="Nordea Sans Small"/>
        <family val="3"/>
      </rPr>
      <t xml:space="preserve">
</t>
    </r>
    <r>
      <rPr>
        <sz val="9"/>
        <rFont val="Nordea Sans Small"/>
        <family val="3"/>
      </rPr>
      <t xml:space="preserve">During the year, REA both excluding and including Basel I floor have decreased. The main driver was reduced credit risk, mainly in the corporate portfolio. Common Equity Tier 1 capital remained relatively flat during the year whereas Tier 1 capital increased by EUR 0.5bn, mainly as a result of the issuance of a new AT1 instrument. Total Own Funds decreased by EUR 1.2bn during the year, this was a result of amortisation of Tier 2 loans. </t>
    </r>
  </si>
  <si>
    <r>
      <rPr>
        <vertAlign val="superscript"/>
        <sz val="9"/>
        <rFont val="Palatino Linotype"/>
        <family val="1"/>
      </rPr>
      <t>1</t>
    </r>
    <r>
      <rPr>
        <sz val="9"/>
        <rFont val="Palatino Linotype"/>
        <family val="1"/>
      </rPr>
      <t>Assuming unchanged CCyB rates</t>
    </r>
  </si>
  <si>
    <t>Table 3.1 Summary of items included in own funds</t>
  </si>
  <si>
    <t>Figure 3.3 CET 1 requirement build-up (%)</t>
  </si>
  <si>
    <r>
      <rPr>
        <b/>
        <sz val="9"/>
        <color rgb="FF0000A0"/>
        <rFont val="Nordea Sans Large Bold"/>
        <family val="3"/>
      </rPr>
      <t>Figure 3.4 Drivers behind the development of the CET1 capital ratio</t>
    </r>
    <r>
      <rPr>
        <b/>
        <sz val="9"/>
        <color rgb="FF0000A0"/>
        <rFont val="Palatino Linotype"/>
        <family val="1"/>
      </rPr>
      <t xml:space="preserve">
</t>
    </r>
    <r>
      <rPr>
        <sz val="9"/>
        <rFont val="Nordea Sans Small"/>
        <family val="3"/>
      </rPr>
      <t>The CET1 ratio has increased to 19.5% in Q4 2017 from 18.4% in Q4 2016. The reduced average risk weight in credit risk increased the ratio with 0.5 percentage points mainly stemming from the corporate portfolio. The volume effect increased the ratio by 0.7 percentage points which was also mainly stemming from the corporate portfolio where loan volumes decreased. The FX effect decreased the ratio by 0.4 percentage point. Other changes decreased the ratio by 0.9 percentage points and profit net dividend increased the ratio by 0.4 percentage points.</t>
    </r>
  </si>
  <si>
    <r>
      <rPr>
        <b/>
        <sz val="9"/>
        <color rgb="FF0000A0"/>
        <rFont val="Nordea Sans Large Bold"/>
        <family val="3"/>
      </rPr>
      <t>Table 3.5 Bridge between IFRS equity and CET1 capital</t>
    </r>
    <r>
      <rPr>
        <b/>
        <sz val="9"/>
        <color rgb="FF0000A0"/>
        <rFont val="Nordea Sans Small"/>
        <family val="3"/>
      </rPr>
      <t xml:space="preserve">
</t>
    </r>
    <r>
      <rPr>
        <sz val="9"/>
        <rFont val="Nordea Sans Small"/>
        <family val="3"/>
      </rPr>
      <t>A bridge between IFRS equity and CET1 capital is provided in the table below.  Nordea's CET1 capital remained relatively flat over the period. Increased balance sheet equity together with lower pension and prudential deductions were offset by increased intangible asset deductions and a higher proposed dividend.</t>
    </r>
  </si>
  <si>
    <r>
      <rPr>
        <b/>
        <sz val="9"/>
        <color rgb="FF0000A0"/>
        <rFont val="Nordea Sans Large Bold"/>
        <family val="3"/>
      </rPr>
      <t>Table 3.6 Capital ratios</t>
    </r>
    <r>
      <rPr>
        <b/>
        <sz val="9"/>
        <color rgb="FF0000A0"/>
        <rFont val="Nordea Sans Small"/>
        <family val="3"/>
      </rPr>
      <t xml:space="preserve">
</t>
    </r>
    <r>
      <rPr>
        <sz val="9"/>
        <rFont val="Nordea Sans Small"/>
        <family val="3"/>
      </rPr>
      <t>The CET1 capital ratio including profit increased by 110bps, driven by a decrease in Basel III REA of EUR 7.2bn.</t>
    </r>
    <r>
      <rPr>
        <b/>
        <sz val="9"/>
        <color rgb="FF0000A0"/>
        <rFont val="Nordea Sans Small"/>
        <family val="3"/>
      </rPr>
      <t xml:space="preserve">
</t>
    </r>
  </si>
  <si>
    <t>Foreign currency translation effects</t>
  </si>
  <si>
    <t>Model &amp; methodology changes</t>
  </si>
  <si>
    <r>
      <t xml:space="preserve">Table 3.8 </t>
    </r>
    <r>
      <rPr>
        <b/>
        <sz val="9"/>
        <color rgb="FF0000A0"/>
        <rFont val="Nordea Sans Large Bold"/>
        <family val="3"/>
      </rPr>
      <t xml:space="preserve">EU OV1: Overview of REA </t>
    </r>
    <r>
      <rPr>
        <b/>
        <sz val="9"/>
        <color rgb="FF0000A0"/>
        <rFont val="Nordea Sans Small"/>
        <family val="3"/>
      </rPr>
      <t xml:space="preserve">
</t>
    </r>
    <r>
      <rPr>
        <sz val="9"/>
        <rFont val="Nordea Sans Small"/>
        <family val="3"/>
      </rPr>
      <t>The table provides an overview of total REA in Pillar 1 and Basel 1 floor. It also shows that credit risk (excluding counterparty credit risk) accounts for the largest risk type with approximately 76% of Pillar I REA at year end 2017. Operational risk and counterparty credit risk (including CVA) account for the second and third largest risk types respectively. The Pillar 1 REA decreased EUR 7.4bn year on year and EUR 2.5bn quarter on quarter. The decrease over the year reflects improved credit quality and reduced market risk, partly offset by PD/ADF implementation and the IRB sovereign roll-out.</t>
    </r>
  </si>
  <si>
    <t>Table 3.7 Minimum capital requirements</t>
  </si>
  <si>
    <r>
      <rPr>
        <b/>
        <sz val="9"/>
        <color rgb="FF0000A0"/>
        <rFont val="Nordea Sans Large Bold"/>
        <family val="3"/>
      </rPr>
      <t>Table 3.9 Flow Statement of REA</t>
    </r>
    <r>
      <rPr>
        <b/>
        <sz val="9"/>
        <color rgb="FF0000A0"/>
        <rFont val="Nordea Sans Small"/>
        <family val="3"/>
      </rPr>
      <t xml:space="preserve">
</t>
    </r>
    <r>
      <rPr>
        <sz val="9"/>
        <rFont val="Nordea Sans Small"/>
        <family val="3"/>
      </rPr>
      <t>From Q4 2016 to Q4 2017, REA decreased by EUR 7.4bn. Credit risk factors and market risk factors were the main drivers of the decrease, contributing to a REA decrease of EUR 6.4bn and 1.0bn, respectively. Within credit risk the main drivers were book size decreases and book quality improvements, both to a large extent seen in the corporate portfolio. Furthermore, foreign currency effects, caused by relative strenghtening of the euro, reduced total REA. This reduction was largely observed in the Swedish and Norwegian portfolios. Market risk exposures decreased by EUR 1.0bn, mainly driven by decreased FX exposures and IRB trading book exposures. Model and methodology changes, mainly PD implementations and the IRB sovereign roll-out, constituted the main offsetting effects among credit risk factors and overall.</t>
    </r>
  </si>
  <si>
    <t>Carrying values of items</t>
  </si>
  <si>
    <t xml:space="preserve">During 2017, total exposure has decreased by EUR 10.8bn, resulting in a corresponding REA decrease of EUR 3.4bn. The total risk weight for counterparty credit risk exposures has decreased to 26.7% by the year-end 2017, compared to 28.2% at the end of 2016. Following Nordea's IRB sovereign roll-out during 2017, sovereign exposures previously treated under the standardised approach moved to the IRB approach. The remaining EAD of EUR 7m for year-end 2017 stems from the proportional consolidation of Luminor. Exposures towards CCPs decreased during the year by EUR 4.0bn of which trade exposures and default fund contributions accounted for EUR 3.8bn and EUR 0.2bn respectively. </t>
  </si>
  <si>
    <t>Table 6.1 Counterparty credit risk exposures and REA split by exposure class</t>
  </si>
  <si>
    <r>
      <rPr>
        <b/>
        <sz val="9"/>
        <color rgb="FF0000A0"/>
        <rFont val="Nordea Sans Large Bold"/>
        <family val="3"/>
      </rPr>
      <t>Table 6.2 EU CCR 1 Analysis of counterparty credit risk by approach</t>
    </r>
    <r>
      <rPr>
        <b/>
        <sz val="9"/>
        <color rgb="FF0000A0"/>
        <rFont val="Palatino Linotype"/>
        <family val="1"/>
      </rPr>
      <t xml:space="preserve">
</t>
    </r>
    <r>
      <rPr>
        <sz val="9"/>
        <rFont val="Nordea Sans Small"/>
        <family val="3"/>
      </rPr>
      <t>Nordea is using two methodologies when calculating the counterparty credit risk amounts. These methodologies are the mark to market and Internal Model Method (IMM). For Securities Financing Transactions (SFT) Nordea is using the financial collateral simple method. During Q4 REA decreased by approximately EUR 1,092m mostly driven by lower repo volumes as of year-end. Furthermore lower asset size of the CCR portfolio has also brought REA down during the last quarter of 2017.</t>
    </r>
  </si>
  <si>
    <r>
      <rPr>
        <b/>
        <sz val="9"/>
        <color rgb="FF0000A0"/>
        <rFont val="Nordea Sans Large Bold"/>
        <family val="3"/>
      </rPr>
      <t>Table 6.4 EU CCR8 Exposures to central counterparties</t>
    </r>
    <r>
      <rPr>
        <b/>
        <sz val="9"/>
        <color rgb="FF0000A0"/>
        <rFont val="Palatino Linotype"/>
        <family val="1"/>
      </rPr>
      <t xml:space="preserve">
</t>
    </r>
    <r>
      <rPr>
        <sz val="9"/>
        <rFont val="Nordea Sans Small Light"/>
        <family val="3"/>
      </rPr>
      <t xml:space="preserve">The decrease in exposure for OTC derivatives was mainly driven by Initial Margin which is now segregated due to an updated legal opinion and hence the Initial Margin is no longer part of the corresponding EAD calculation. A decrease in security financing transactions was mainly driven by lower repo exposure. </t>
    </r>
  </si>
  <si>
    <r>
      <rPr>
        <b/>
        <sz val="9"/>
        <color rgb="FF0000A0"/>
        <rFont val="Nordea Sans Large Bold"/>
        <family val="3"/>
      </rPr>
      <t xml:space="preserve">Table 6.6 EU CCR4 Counterparty credit risk exposures by portfolio and PD scale </t>
    </r>
    <r>
      <rPr>
        <sz val="9"/>
        <color rgb="FF0000A0"/>
        <rFont val="Nordea Sans Small"/>
        <family val="3"/>
      </rPr>
      <t xml:space="preserve">
</t>
    </r>
    <r>
      <rPr>
        <sz val="9"/>
        <rFont val="Nordea Sans Small"/>
        <family val="3"/>
      </rPr>
      <t>On an overall level, the CCR portfolio under the IRB approach decreased in EAD by EUR 5.1bn since the second quarter of 2017. The relative change to lower PD buckets is also visible by the average PD decreasing approximately 6 bps to a portfolio average of 1%. The REA from defaulted exposures below stems from IRB retail exposures. In the Sovereigns FIRB portfolio, all exposures remain in the lowest PD range. EAD has decreased by EUR 1.6bn compared to Q2 2017. The REA density has increased about 30 bps, partly explained by increased average maturity. For Institutions, 83% of exposures are in the lowest PD range (79% in Q2 2017). Total EAD has decreased by EUR 1.6bn, driven by exposures in lower PD ranges. REA density has improved somewhat, from 33% to 32%, driven by lower average PD. In the Corporate - FIRB, Non-SME, Excluding Specialised Lending portfolio, the EAD post CRM and post-CCF decreased by EUR 1.6bn since Q2 2017, with a corresponding REA reduction of EUR 0.5bn, resulting in an increased REA density of 42% from 40%. This move was observed despite a reduction in the portfolio average PD of 35 bps (from 2.16% to 1.81%). In the Corporate - FIRB, SME, Excluding Specialised Lending portfolio EAD decreased by EUR 0.3bn, however REA remained relatively flat with lower volumes being offset by a slight increase in REA density.</t>
    </r>
  </si>
  <si>
    <r>
      <rPr>
        <b/>
        <sz val="9"/>
        <color rgb="FF0000A0"/>
        <rFont val="Nordea Sans Large Bold"/>
        <family val="3"/>
      </rPr>
      <t>Table 6.5 EU CCR3 Standardised approach - Counterparty credit risk exposures by regulatory portfolio and risk</t>
    </r>
    <r>
      <rPr>
        <b/>
        <sz val="9"/>
        <color rgb="FF0000A0"/>
        <rFont val="Nordea Sans Small"/>
        <family val="3"/>
      </rPr>
      <t xml:space="preserve">
</t>
    </r>
    <r>
      <rPr>
        <sz val="9"/>
        <rFont val="Nordea Sans Small"/>
        <family val="3"/>
      </rPr>
      <t>EU CCR3 provides a breakdown of counterparty credit risk (CCR) by exposure class and risk weight. The total CCR credit exposure amount decreased from EUR 12.8bn in 2016 to EUR 2.2bn by year end 2017.  The decrease was predominantely in the 0% risk weight bucket as a result of the IRB sovereign roll-out. Nordea's remaining exposures in 2017 are mainly in the 2% risk weight bucket. Exposures with a 2% risk weight consists exclusively of trade exposures with CCPs.</t>
    </r>
  </si>
  <si>
    <r>
      <rPr>
        <b/>
        <sz val="9"/>
        <color rgb="FF0000A0"/>
        <rFont val="Nordea Sans Large Bold"/>
        <family val="3"/>
      </rPr>
      <t xml:space="preserve">Table 6.7 EU CCR7: REA flow statements of CCR exposures under the IMM </t>
    </r>
    <r>
      <rPr>
        <b/>
        <sz val="9"/>
        <color rgb="FF0000A0"/>
        <rFont val="Nordea Sans Small"/>
        <family val="3"/>
      </rPr>
      <t xml:space="preserve">
</t>
    </r>
    <r>
      <rPr>
        <sz val="9"/>
        <rFont val="Nordea Sans Small"/>
        <family val="3"/>
      </rPr>
      <t xml:space="preserve">The decrease in REA for the period is mainly driven by maturing trades which has lowered the asset size of the CCR portfolio. Lower exposure towards FX derivatives has also contributed to lower REA for the quarter mostly originating from a weaker USD since last reporting date. </t>
    </r>
  </si>
  <si>
    <r>
      <rPr>
        <b/>
        <sz val="9"/>
        <color rgb="FF0000A0"/>
        <rFont val="Nordea Sans Large Bold"/>
        <family val="3"/>
      </rPr>
      <t>Table 6.8 CCR5-A: Impact of netting and collateral held on exposure values</t>
    </r>
    <r>
      <rPr>
        <b/>
        <sz val="9"/>
        <color rgb="FF0000A0"/>
        <rFont val="Nordea Sans Small"/>
        <family val="3"/>
      </rPr>
      <t xml:space="preserve">
</t>
    </r>
    <r>
      <rPr>
        <sz val="9"/>
        <rFont val="Nordea Sans Small"/>
        <family val="3"/>
      </rPr>
      <t>Lower fair values since last reporting date translated into lower netting benefits and collateral accordingly.  Note that collateral held (d) is the residual between (c) and (e) why excess collateral received is not recognised. This reflects the actual risk mitigation coming from held collateral. At the end of the year the current exposure net (after close-out netting and collateral reduction) was EUR 8.5bn.</t>
    </r>
  </si>
  <si>
    <t>Unsegregated</t>
  </si>
  <si>
    <t>Table 6.10 EU CCR6: Credit derivatives exposures</t>
  </si>
  <si>
    <r>
      <rPr>
        <b/>
        <sz val="9"/>
        <color rgb="FF0000A0"/>
        <rFont val="Nordea Sans Large Bold"/>
        <family val="3"/>
      </rPr>
      <t>Table 6.9 CCR5-B: Composition of collateral for exposures to CCR</t>
    </r>
    <r>
      <rPr>
        <b/>
        <sz val="9"/>
        <color rgb="FF0000A0"/>
        <rFont val="Nordea Sans Small"/>
        <family val="3"/>
      </rPr>
      <t xml:space="preserve">
</t>
    </r>
    <r>
      <rPr>
        <sz val="9"/>
        <rFont val="Nordea Sans Small"/>
        <family val="3"/>
      </rPr>
      <t xml:space="preserve">Collateral used in derivative transactions reflects the total amounts of posted and received collateral on the day of reporting. For the SFT's the trade collateral (the counterparties obligation in the transaction) is included as collateral. The most significant change in second half 2017 is the increase in segregated posted collateral for OTC derivatives which stems from the regulatory requirement of exchanging Initial Margin for non-centrally cleared derivatives. </t>
    </r>
  </si>
  <si>
    <r>
      <rPr>
        <b/>
        <sz val="9"/>
        <color rgb="FF0000A0"/>
        <rFont val="Nordea Sans Large Bold"/>
        <family val="3"/>
      </rPr>
      <t>Table 7.1 REA and minimum capital requirements for market risk</t>
    </r>
    <r>
      <rPr>
        <b/>
        <sz val="9"/>
        <color rgb="FF0000A0"/>
        <rFont val="Nordea Sans Small"/>
        <family val="3"/>
      </rPr>
      <t xml:space="preserve">
</t>
    </r>
    <r>
      <rPr>
        <sz val="9"/>
        <rFont val="Nordea Sans Small"/>
        <family val="3"/>
      </rPr>
      <t>By the end of the year 2017, REA and capital requirements for market risk were EUR 3.5bn (EUR 4.5bn) and EUR 0.3bn (EUR 0.3bn) respectively as shown in table below. The reduction in REA is explained partly by a decrease in the banking book risk using the standardised approach where foreign exchange risk is the main driver. Additional reduction in REA is further explained by reduced trading book risk under the internal model approach. Interest rate risk and equity risk were the main drivers, accompanied by a lowered comprehensive risk measure.</t>
    </r>
  </si>
  <si>
    <t xml:space="preserve">1) Interest rate risk, column Trading Book IA, included both general and specific interest rate risk which is elsewhere referred to as interest rate VaR and credit spread VaR. </t>
  </si>
  <si>
    <r>
      <rPr>
        <b/>
        <sz val="9"/>
        <color rgb="FF0000A0"/>
        <rFont val="Nordea Sans Large Bold"/>
        <family val="3"/>
      </rPr>
      <t xml:space="preserve">Table 7.2 Market risk for the banking book </t>
    </r>
    <r>
      <rPr>
        <b/>
        <sz val="9"/>
        <color rgb="FF0000A0"/>
        <rFont val="Palatino Linotype"/>
        <family val="1"/>
      </rPr>
      <t xml:space="preserve">
</t>
    </r>
    <r>
      <rPr>
        <sz val="9"/>
        <rFont val="Nordea Sans Small Light"/>
        <family val="3"/>
      </rPr>
      <t>Total risk measured by VaR is driven by interest rate risk in Liquid Assets. From 2016 to 2017 the VaR decreased by EUR 13m due to lower interest rate volatility in the sample period for 2017 in VaR.</t>
    </r>
  </si>
  <si>
    <r>
      <t>Other</t>
    </r>
    <r>
      <rPr>
        <vertAlign val="superscript"/>
        <sz val="9"/>
        <color theme="1"/>
        <rFont val="Palatino Linotype"/>
        <family val="1"/>
      </rPr>
      <t>2</t>
    </r>
  </si>
  <si>
    <r>
      <t>Investment portfolio</t>
    </r>
    <r>
      <rPr>
        <vertAlign val="superscript"/>
        <sz val="9"/>
        <color theme="1"/>
        <rFont val="Palatino Linotype"/>
        <family val="1"/>
      </rPr>
      <t>1</t>
    </r>
  </si>
  <si>
    <t>1) Of which listed equity holdings, book value 2m</t>
  </si>
  <si>
    <t>2) Of which listed equity holdings, book value 88m</t>
  </si>
  <si>
    <t>Unrealised gains/losses</t>
  </si>
  <si>
    <t>Realised gains/losses</t>
  </si>
  <si>
    <r>
      <t>T</t>
    </r>
    <r>
      <rPr>
        <b/>
        <sz val="9"/>
        <color rgb="FF0000A0"/>
        <rFont val="Nordea Sans Large Bold"/>
        <family val="3"/>
      </rPr>
      <t>able 7.4 Net Interest Income sensitivities for the banking book, instantaneous interest rate movements</t>
    </r>
    <r>
      <rPr>
        <b/>
        <sz val="9"/>
        <color rgb="FF0000A0"/>
        <rFont val="Palatino Linotype"/>
        <family val="1"/>
      </rPr>
      <t xml:space="preserve">
</t>
    </r>
  </si>
  <si>
    <t>In the analysis of SIIR, risk reduction in the decreasing rates scenario stems primarily from Euro denominated positions.</t>
  </si>
  <si>
    <r>
      <rPr>
        <b/>
        <sz val="9"/>
        <color rgb="FF0000A0"/>
        <rFont val="Nordea Sans Large Bold"/>
        <family val="3"/>
      </rPr>
      <t>Table 7.5 Interest rate sensitivities for the banking book, instantaneous interest rate movements</t>
    </r>
    <r>
      <rPr>
        <b/>
        <sz val="9"/>
        <color rgb="FF0000A0"/>
        <rFont val="Palatino Linotype"/>
        <family val="1"/>
      </rPr>
      <t xml:space="preserve">
</t>
    </r>
    <r>
      <rPr>
        <sz val="9"/>
        <rFont val="Nordea Sans Small"/>
        <family val="3"/>
      </rPr>
      <t xml:space="preserve">Banking book OCI/P&amp;L has gained from decreasing rates, primarily from bonds in liquid assets. The results for EUR have different signs compared to the other currencies due to interest rate futures position, hedging the reset risk of interest rate swaps. </t>
    </r>
  </si>
  <si>
    <r>
      <rPr>
        <b/>
        <sz val="9"/>
        <color rgb="FF0000A0"/>
        <rFont val="Nordea Sans Large Bold"/>
        <family val="3"/>
      </rPr>
      <t xml:space="preserve">Table 7.6 Market risk for the trading book </t>
    </r>
    <r>
      <rPr>
        <b/>
        <sz val="9"/>
        <color rgb="FF0000A0"/>
        <rFont val="Palatino Linotype"/>
        <family val="1"/>
      </rPr>
      <t xml:space="preserve">
</t>
    </r>
    <r>
      <rPr>
        <sz val="9"/>
        <rFont val="Nordea Sans Small"/>
        <family val="3"/>
      </rPr>
      <t>Total risk measured by VaR was low in 2017 due to reduced exposure across all asset classes. Highs were reached in Q3 driven by increased exposure for higher interest rates. Peak total stressed VaR was driven by EUR/USD FX option risk. As the options expired late November, end of year VaR was at similar level as end 2016. The comprehensive risk measure (CRM) started off 2017 at an elevated level, slightly higher than on 31 December 2016. CRM decreased during 2017 due to bought protection as well as a re-scope of portfolios in May 2017. The average incremental risk measure was lower than the value at end 2016, but it increased at end of 2017 mainly from expiry of a large pool of short CDSs in December. 2017 high was primarily driven by short dated sold options on German bond futures in May.</t>
    </r>
    <r>
      <rPr>
        <sz val="9"/>
        <color rgb="FF0000A0"/>
        <rFont val="Palatino Linotype"/>
        <family val="1"/>
      </rPr>
      <t xml:space="preserve">
</t>
    </r>
  </si>
  <si>
    <r>
      <rPr>
        <b/>
        <sz val="9"/>
        <color rgb="FF0000A0"/>
        <rFont val="Nordea Sans Large Bold"/>
        <family val="3"/>
      </rPr>
      <t>Table 7.7 EU MR1: Market risk under standardised approach</t>
    </r>
    <r>
      <rPr>
        <b/>
        <sz val="9"/>
        <color rgb="FF0000A0"/>
        <rFont val="Nordea Sans Small"/>
        <family val="3"/>
      </rPr>
      <t xml:space="preserve">
</t>
    </r>
    <r>
      <rPr>
        <sz val="9"/>
        <rFont val="Nordea Sans Small"/>
        <family val="3"/>
      </rPr>
      <t>Compared to Q2 2017, total market risk under the standardised approach decreased by EUR 0.2bn. This was predominately driven by interest rate risk which decreased REA by EUR 0.1bn, mainly due to position changes in mortgage bonds.  Foreign exchange risk is zero for the period because the ratio between the total open net positions and total own funds is below the 2 % threshold, in accordance to Article 351 of the Capital Requirements Regulation (CRR).</t>
    </r>
  </si>
  <si>
    <r>
      <t>Outright products</t>
    </r>
    <r>
      <rPr>
        <b/>
        <vertAlign val="superscript"/>
        <sz val="9"/>
        <color rgb="FF0000A0"/>
        <rFont val="Palatino Linotype"/>
        <family val="1"/>
      </rPr>
      <t>1</t>
    </r>
  </si>
  <si>
    <r>
      <rPr>
        <b/>
        <sz val="9"/>
        <color rgb="FF0000A0"/>
        <rFont val="Nordea Sans Large Bold"/>
        <family val="3"/>
      </rPr>
      <t>Table 7.8 EU MR2-A: Market risk under the internal models approach</t>
    </r>
    <r>
      <rPr>
        <b/>
        <sz val="9"/>
        <color rgb="FF0000A0"/>
        <rFont val="Nordea Sans Small"/>
        <family val="3"/>
      </rPr>
      <t xml:space="preserve">
</t>
    </r>
    <r>
      <rPr>
        <sz val="9"/>
        <rFont val="Nordea Sans Small"/>
        <family val="3"/>
      </rPr>
      <t>By the end of 2017, the Value-at-Risk (VaR) amounts to EUR 513m which corresponds to a decreased of EUR 12m from Q2 2017. The decrease in VaR is mainly driven by lower levels of interest rate risk throughout the second half of 2017. The total stressed Value at Risk (sVaR) increased with EUR 115m, mainly due to higher levels of credit spread risk and foreign exchange risk compared to Q2. Furthermore, the Incremental Risk Method (IRM) increased with EUR 178m driven by the last measure in Q4 compared to 12 weeks average in Q2. Lastly, the Comprehensive Risk Method (CRM) increased with EUR 46m driven by the 12 weeks average. The increase in CRM can furthermore be explained by higher levels of CRC throughout Q4 primarily driven by position changes.</t>
    </r>
  </si>
  <si>
    <r>
      <rPr>
        <b/>
        <sz val="9"/>
        <color rgb="FF0000A0"/>
        <rFont val="Nordea Sans Large Bold"/>
        <family val="3"/>
      </rPr>
      <t>Table 7.10 EU MR3: IMA values for trading portfolios</t>
    </r>
    <r>
      <rPr>
        <b/>
        <sz val="9"/>
        <color rgb="FF0000A0"/>
        <rFont val="Nordea Sans Small"/>
        <family val="3"/>
      </rPr>
      <t xml:space="preserve">
</t>
    </r>
    <r>
      <rPr>
        <sz val="9"/>
        <rFont val="Nordea Sans Small"/>
        <family val="3"/>
      </rPr>
      <t xml:space="preserve">The VaR remained stable throughout the second half of 2017. The increased maximum value in sVaR was driven by higher levels of credit spread risk and foreign exchange risk, which also contributed to a slightly higher sVaR average. The Incremental Risk Charge (IRC) remained relatively stable during the period, however the increase in period end 2017 was driven by expired CDS contracts. The decrease in comprehensive risk capital charge (CRC) towards period end stemmed from position changes. </t>
    </r>
    <r>
      <rPr>
        <sz val="9"/>
        <color rgb="FF0000A0"/>
        <rFont val="Nordea Sans Small"/>
        <family val="3"/>
      </rPr>
      <t xml:space="preserve">
</t>
    </r>
  </si>
  <si>
    <t xml:space="preserve">Average  </t>
  </si>
  <si>
    <t xml:space="preserve">Minimum  </t>
  </si>
  <si>
    <t xml:space="preserve">Maximum  </t>
  </si>
  <si>
    <t>Figure 7.11 EU MR4: Comparison of VaR estimates with gains/losses</t>
  </si>
  <si>
    <t>Table 5.1 Original Exposure split by exposure class and exposure type</t>
  </si>
  <si>
    <r>
      <rPr>
        <b/>
        <sz val="9"/>
        <color rgb="FF0000A0"/>
        <rFont val="Nordea Sans Large Bold"/>
        <family val="3"/>
      </rPr>
      <t>Table 7.12 Repricing gap analysis, scenario of a one percentage point increase in all interest rates</t>
    </r>
    <r>
      <rPr>
        <b/>
        <sz val="9"/>
        <color rgb="FF0000A0"/>
        <rFont val="Nordea Sans Small"/>
        <family val="3"/>
      </rPr>
      <t xml:space="preserve">
</t>
    </r>
    <r>
      <rPr>
        <sz val="9"/>
        <rFont val="Nordea Sans Small"/>
        <family val="3"/>
      </rPr>
      <t>Nordea’s SIIR is measured through dynamic simulations by calculating several net interest income scenarios and comparing the difference between these scenarios. Several interest rate scenarios are applied, but the basic measures for SIIR are the two scenarios (increasing rates and decreasing rates). These scenarios measure the effect on Nordea’s net interest income for a 12 month period of a one percentage point change in all interest rates The balance sheet is assumed to be constant over time, however main elements of customer behaviour and Nordea’s decision-making process concerning own rates are taken into account.</t>
    </r>
  </si>
  <si>
    <t>Table 5.2 Average quarterly original exposure during 2017, split by exposure class and exposure type</t>
  </si>
  <si>
    <t>The table shows average quarterly exposures by exposure class and type. It provides a comprehensive picture of the average original exposures during the year.  Average numbers are broadly in line with year end numbers, with some distinctions. The largest relative changes are in the standardised portfolio, with the average quarterly value of EUR 51.7bn, which is higher than the end year value of EUR 25.6bn. The difference is driven by the the IRB sovereign roll-out, moving sovereign exposures from the standardised approach to IRB. This was slightly offset by the transfer of exposures to Luminor Bank, which includes previous Baltic exposures of Nordea. Luminor is proportionally consolidated into Nordea and exclusively uses the standardised approach. Under IRB, apart from sovereign, the portfolio with the largest difference between average and year end is the corporate portfolio, which has seen reductions in size throughout the year.</t>
  </si>
  <si>
    <t>Table 5.3 Minimum capital requirements for credit risk, split by exposure class</t>
  </si>
  <si>
    <t>1) Includes exposures classes administrative bodies and non-commercial undertakings, multilateral developments banks, international organisations, past due items, items belonging to regulatory high-risk categories, other items and equity.</t>
  </si>
  <si>
    <t>Table 5.4 Exposure secured by collaterals, guarantees and credit derivatives, split by exposure class</t>
  </si>
  <si>
    <t>1) IRB total average LGD is excluding other non-credit obligation assets.</t>
  </si>
  <si>
    <t>2) Includes exposures classes past due items, items belonging to regulatory high-risk categories, other items and equity.</t>
  </si>
  <si>
    <t>1)  Includes exposures classes past due items, items belonging to regulatory high-risk categories, other items and equity.</t>
  </si>
  <si>
    <t xml:space="preserve"> - of which advanced</t>
  </si>
  <si>
    <t>Table 5.5 EU CRB-B: Total and average net amount of exposures</t>
  </si>
  <si>
    <t>Net exposure at the end of the period</t>
  </si>
  <si>
    <t>The table shows a comprehensive overview of regulatory exposures and capital requirements split by exposure class. IRB exposures remain the largest component of REA, comprising EUR 88.0bn (86%) of a EUR 101.9bn total (compared to 94bn of 108bn last year). The largest capital requirements result from corporate exposures under the IRB approach.</t>
  </si>
  <si>
    <t>At the end of 2017, the share of total exposure secured by eligible collateral remained stable, 45% (44%). The corresponding figure for the IRB portfolio was 45% (56%). The decrease is mainly driven by the inclusion of sovereign exposures, that utilise relatively less collateral than retail or corporate, in the IRB portfolio. Approximately 3% (3%) of total exposure was secured by guarantees and credit derivatives.</t>
  </si>
  <si>
    <t>- of which SME</t>
  </si>
  <si>
    <t>- of which Specialised Lending</t>
  </si>
  <si>
    <t>- of which Non-SME</t>
  </si>
  <si>
    <t xml:space="preserve">The size of the IRB assets increased EUR 55bn as a result of the IRB sovereign roll-out portfolio, moving exposures from these standardised portfolios. The increase in the IRB portfolio was slightly offset by lower volumes in the corporate IRB portfolio. </t>
  </si>
  <si>
    <t>- of which Secured by real estate property</t>
  </si>
  <si>
    <t>- of which Other Retail</t>
  </si>
  <si>
    <t>Table 4.1 EU LI 1: Differences between accounting and regulatory scopes of consolidation and the mapping of financial statement categories with regulatory risk categories</t>
  </si>
  <si>
    <t>Table 4.2 EU LI 2: Main sources of differences between regulatory exposure amounts and carrying values in financial statements</t>
  </si>
  <si>
    <t>Table 5.6 EU CRB-C: Geographical breakdown of exposures</t>
  </si>
  <si>
    <t xml:space="preserve">The table EU CRB-C displays credit risk exposures by exposure class and domicile. Out of total net exposures treated under the IRB approach, 84% are within the Nordic countries. For IRB retail, Nordic countries make out 99%. For the IRB corporate exposures, the Nordic countries hold a 83% share compared to 79% at year-end 2016, and the total net exposures have decreased by EUR 17bn. In the IRB sovereign portfolio, the Nordic countries have a 53% share, whereas the US amounts to EUR 28bn, or 36% of total IRB sovereign. The US share of total IRB and standardised has somewhat decreased, from 8% at year end 2016 to 7%. in 2017  For IRB institutions, the major part of exposures stems from bond positions, which are concentrated to the Nordic countries. The standardised portfolio accounts for 5% of total net exposures, decreased from 20% in 2016. The significant decrease is predominantly explained by IRB sovereign roll-out during 2017, i.e. exposures previously treated under the standardised approach are now included in the IRB portfolio.  
</t>
  </si>
  <si>
    <t>Net exposures</t>
  </si>
  <si>
    <r>
      <rPr>
        <b/>
        <sz val="9"/>
        <color rgb="FF0000A0"/>
        <rFont val="Nordea Sans Large Bold"/>
        <family val="3"/>
      </rPr>
      <t>Table 5.7 EU CRB-D: Concentration of exposures by industry</t>
    </r>
    <r>
      <rPr>
        <b/>
        <sz val="9"/>
        <color rgb="FF0000A0"/>
        <rFont val="Nordea Sans Small"/>
        <family val="3"/>
      </rPr>
      <t xml:space="preserve">
</t>
    </r>
    <r>
      <rPr>
        <sz val="9"/>
        <rFont val="Nordea Sans Small"/>
        <family val="3"/>
      </rPr>
      <t xml:space="preserve">Table CRB-D shows exposure split by industry group and by the main exposure classes. The industry breakdown mainly follows the Global Industries Classification Standard (GICS) and is based on NACE codes (statistical classification codes of economic activities in the European community). The corporate portfolio is well diversified between industry groups where the group "real estate management and investment" has the largest share of total corporate exposures. Together with the second largest corporate exposure industry group - other financial institutions - they account for 35% of total IRB corporate exposure. The retail portfolio consists mainly of residential mortgages classified under "other, public and organisations" industry group, which accounts for 98% of total retail IRB exposure. During 2017, sovereign exposures were rolled out under the IRB approach and are fully allocated to the industry group "Other, public and organisations". </t>
    </r>
  </si>
  <si>
    <t>Table 5.8 EU CRB-E: Maturity of exposures</t>
  </si>
  <si>
    <t>&gt; 1 year &lt;= 5 years</t>
  </si>
  <si>
    <t xml:space="preserve"> - of which Specialised Lending</t>
  </si>
  <si>
    <t xml:space="preserve"> - of which Secured by real estate property</t>
  </si>
  <si>
    <t xml:space="preserve"> - of which Non-SME</t>
  </si>
  <si>
    <t xml:space="preserve"> - of which Other Retail</t>
  </si>
  <si>
    <t xml:space="preserve"> - of which SMEs</t>
  </si>
  <si>
    <t>EU CRB-E discloses net exposure values for on-balance sheet exposures. For exposures treated under the IRB approach, about 47% are in the &gt;5 years bucket. For corporate IRB, most exposures are within the one to five year bucket, whereas sovereign IRB exposures are predominantly in the on demand category, mainly explained by accounts at central banks. Sovereign exposures in the standardised approach are mainly explained by exposures stemming from the consolidation of Luminor. Remaining parts include for instance deferred tax assets (DTAs) subject to risk weighting.</t>
  </si>
  <si>
    <t xml:space="preserve"> - of which loans</t>
  </si>
  <si>
    <t xml:space="preserve"> - of which debt securities</t>
  </si>
  <si>
    <t xml:space="preserve"> - of which off-balance sheet exposures</t>
  </si>
  <si>
    <t>Accumulated write-offs</t>
  </si>
  <si>
    <t>Credit risk adjustment charges of the period</t>
  </si>
  <si>
    <t xml:space="preserve">
(a+b-c)</t>
  </si>
  <si>
    <r>
      <t xml:space="preserve">Table 5.9 </t>
    </r>
    <r>
      <rPr>
        <b/>
        <sz val="9"/>
        <color rgb="FF0000A0"/>
        <rFont val="Nordea Sans Large Bold"/>
        <family val="3"/>
      </rPr>
      <t>EU CR1-A: Credit quality of exposures by exposure class and instrument</t>
    </r>
    <r>
      <rPr>
        <b/>
        <sz val="9"/>
        <color rgb="FF0000A0"/>
        <rFont val="Nordea Sans Small"/>
        <family val="3"/>
      </rPr>
      <t xml:space="preserve">
</t>
    </r>
    <r>
      <rPr>
        <sz val="9"/>
        <rFont val="Nordea Sans Small"/>
        <family val="3"/>
      </rPr>
      <t>Nordea's total net value exposure at the end of 2017 was EUR 493.2bn, out of which EUR 470.1bn (95.3%) was treated under the internal ratings based approach and EUR 23.1bn (4.7%) under the standardised approach. Defaulted exposures are mainly seen in the corporate portfolio, with a higher proportion of defaulted in the corporate SME subportfolio.</t>
    </r>
  </si>
  <si>
    <r>
      <rPr>
        <b/>
        <sz val="9"/>
        <color rgb="FF0000A0"/>
        <rFont val="Nordea Sans Large Black"/>
        <family val="3"/>
      </rPr>
      <t>Table 5.10 EU CR1-B: Credit quality of exposures by industry or counterparty types</t>
    </r>
    <r>
      <rPr>
        <b/>
        <sz val="9"/>
        <color rgb="FF0000A0"/>
        <rFont val="Nordea Sans Small"/>
        <family val="3"/>
      </rPr>
      <t xml:space="preserve">
</t>
    </r>
    <r>
      <rPr>
        <sz val="9"/>
        <rFont val="Nordea Sans Small"/>
        <family val="3"/>
      </rPr>
      <t>The largest sectors in Nordea, in terms of net values, were Other, public and organisations, Other financial institutions and Real estate management with EUR 285bn (58%), 54bn (11%) and 46bn (9%), respectively. The industry sectors with the most defaulted exposures were Other, public and organisations, Energy (oil, gas, etc.) and Consumer staples (food, agriculture etc.) with EUR 2.3bn (27%), 1.1bn (13%) and 0.9bn (11%) respectively.</t>
    </r>
  </si>
  <si>
    <t xml:space="preserve"> - of which Denmark</t>
  </si>
  <si>
    <t xml:space="preserve"> - of which Finland</t>
  </si>
  <si>
    <t xml:space="preserve"> - of which Norway</t>
  </si>
  <si>
    <t xml:space="preserve"> - of which Sweden</t>
  </si>
  <si>
    <t>Net values
(a+b-c)</t>
  </si>
  <si>
    <r>
      <rPr>
        <b/>
        <sz val="9"/>
        <color rgb="FF0000A0"/>
        <rFont val="Nordea Sans Large Bold"/>
        <family val="3"/>
      </rPr>
      <t>Table 5.11 EU CR1-C: Credit quality of exposures by geography</t>
    </r>
    <r>
      <rPr>
        <b/>
        <sz val="9"/>
        <color rgb="FF0000A0"/>
        <rFont val="Nordea Sans Small"/>
        <family val="3"/>
      </rPr>
      <t xml:space="preserve">
</t>
    </r>
    <r>
      <rPr>
        <sz val="9"/>
        <rFont val="Nordea Sans Small"/>
        <family val="3"/>
      </rPr>
      <t xml:space="preserve">Nordea's credit risk exposures are mainly concentrated in the Nordic region. Nordea's total net exposures amount to EUR 493bn, of which EUR 404bn equivalent to 82% percent is in the Nordic area. The largest single countries are Sweden, Denmark and Finland, with EUR 116bn (24%), EUR 116bn (23%) and EUR 98bn (20%) of net values respectively. The largest amount of defaulted exposures are in Denmark at EUR 3bn, mainly corporate and retail exposures. </t>
    </r>
  </si>
  <si>
    <r>
      <rPr>
        <b/>
        <sz val="9"/>
        <color rgb="FF0000A0"/>
        <rFont val="Nordea Sans Large Bold"/>
        <family val="3"/>
      </rPr>
      <t>Table 5.12 EU CR1-D: Ageing of past-due exposures</t>
    </r>
    <r>
      <rPr>
        <b/>
        <sz val="9"/>
        <color rgb="FF0000A0"/>
        <rFont val="Nordea Sans Small"/>
        <family val="3"/>
      </rPr>
      <t xml:space="preserve">
</t>
    </r>
    <r>
      <rPr>
        <sz val="9"/>
        <rFont val="Nordea Sans Small"/>
        <family val="3"/>
      </rPr>
      <t xml:space="preserve">Past due is defined as a loan payment that has not been made as of its due date. Past due 6 days or more amounted to EUR 3.6bn at the end of 2017. 43 % of total past due loans are within the interval 6-30 days. </t>
    </r>
    <r>
      <rPr>
        <i/>
        <sz val="9"/>
        <rFont val="Nordea Sans Small"/>
        <family val="3"/>
      </rPr>
      <t xml:space="preserve"> </t>
    </r>
  </si>
  <si>
    <r>
      <rPr>
        <b/>
        <sz val="9"/>
        <color rgb="FF0000A0"/>
        <rFont val="Nordea Sans Large Bold"/>
        <family val="3"/>
      </rPr>
      <t xml:space="preserve">Table 5.13 EU CR1-E: Non-performing and forborne exposures </t>
    </r>
    <r>
      <rPr>
        <b/>
        <sz val="9"/>
        <color rgb="FF0000A0"/>
        <rFont val="Nordea Sans Small"/>
        <family val="3"/>
      </rPr>
      <t xml:space="preserve">
</t>
    </r>
    <r>
      <rPr>
        <sz val="9"/>
        <rFont val="Nordea Sans Small"/>
        <family val="3"/>
      </rPr>
      <t>At the end of 2017 non-performing loans amounted to EUR 7.4bn. With non-performing means customers that are scored or rated 0-, 0 or 0+ or/and past due more than 90days. Forborne non-performing amounted to EUR 3.1bn. Total Accumulated impairment and provisions and negative fair value adjustments due to credit risk amounted at the end of 2017 to EUR 2.5bn.</t>
    </r>
  </si>
  <si>
    <r>
      <rPr>
        <b/>
        <sz val="9"/>
        <color rgb="FF0000A0"/>
        <rFont val="Nordea Sans Large Bold"/>
        <family val="3"/>
      </rPr>
      <t>Table 5.15 EU CR2-B: Changes in the stock of defaulted and impaired loans and debt securities</t>
    </r>
    <r>
      <rPr>
        <b/>
        <sz val="9"/>
        <color rgb="FF0000A0"/>
        <rFont val="Nordea Sans Small"/>
        <family val="3"/>
      </rPr>
      <t xml:space="preserve">
</t>
    </r>
    <r>
      <rPr>
        <sz val="9"/>
        <rFont val="Nordea Sans Small"/>
        <family val="3"/>
      </rPr>
      <t>Impaired loans gross in the Group increased to EUR 6.4bn, opening balance was EUR 5.5bn. Main changes are explained by a increase of new defaulted customers of EUR 1.6bn,  decrease of defaulted customers turning to non-defaulted EUR 0.7bn and write-offs of EUR 0.5bn.</t>
    </r>
  </si>
  <si>
    <t>Amount written off</t>
  </si>
  <si>
    <t>Table 5.16 Loans, impaired loans, allowances and provisioning ratios, split by customer type</t>
  </si>
  <si>
    <t>Total provision-ing ratio</t>
  </si>
  <si>
    <t>Table 5.17 Credit risk adjustments, split by customer type</t>
  </si>
  <si>
    <t>Table 5.19 Impaired loans to the public: gross, allowances and past due loans not impaired split by geography and industry</t>
  </si>
  <si>
    <t>Allowan-ces</t>
  </si>
  <si>
    <t>Table 5.20 Reconciliation of allowance accounts for impaired loans</t>
  </si>
  <si>
    <r>
      <rPr>
        <b/>
        <sz val="9"/>
        <color rgb="FF0000A0"/>
        <rFont val="Nordea Sans Large Bold"/>
        <family val="3"/>
      </rPr>
      <t>Table 5.22 EU CR4: Standardised approach – credit risk exposure and Credit Risk Mitigation (CRM) effects</t>
    </r>
    <r>
      <rPr>
        <b/>
        <sz val="9"/>
        <color rgb="FF0000A0"/>
        <rFont val="Nordea Sans Small"/>
        <family val="3"/>
      </rPr>
      <t xml:space="preserve">
</t>
    </r>
    <r>
      <rPr>
        <sz val="9"/>
        <rFont val="Nordea Sans Small"/>
        <family val="3"/>
      </rPr>
      <t xml:space="preserve">The table shows that out of the total exposure amount pre CCF and CRM of EUR 23bn (EUR 103bn in 2016), approximately 73% of the exposure is on-balance exposure (88% in 2016). A EUR 67bn decrease of the sovereign asset classes was the largest driver of differences from 2016. This was primarily caused by the IRB Sovereign roll-out. </t>
    </r>
  </si>
  <si>
    <r>
      <rPr>
        <b/>
        <sz val="9"/>
        <color rgb="FF0000A0"/>
        <rFont val="Nordea Sans Large Bold"/>
        <family val="3"/>
      </rPr>
      <t>Table 5.23 EU CR5: Standardised approach - credit risk exposures by regulatory portfolio and risk</t>
    </r>
    <r>
      <rPr>
        <b/>
        <sz val="9"/>
        <color rgb="FF0000A0"/>
        <rFont val="Nordea Sans Small"/>
        <family val="3"/>
      </rPr>
      <t xml:space="preserve">
</t>
    </r>
    <r>
      <rPr>
        <sz val="9"/>
        <rFont val="Nordea Sans Small"/>
        <family val="3"/>
      </rPr>
      <t>Exposures shown are on- and off-balance sheet exposures post conversion factor and post risk mitigation techniques. At the end of 2017, the total exposure amount was EUR 18.0bn, down significantly from EUR 97.8bn in 2016. The largest reduction took place in the 0% risk weight bucket, which decreased from EUR 82.6bn to EUR 2.6bn. This reduction was caused by the IRB Sovereign roll-out. Remaining exposures are predominately held in the 100% and 75% risk weight bucket, mainly corporate and retail exposures, respectively. Sovereign exposures which receive a 250% risk weight consist of deferred tax assets (DTAs) which rely on future profitability and arise from temporary differences. These remain in the standardised portfolio after the IRB sovereign roll-out.</t>
    </r>
  </si>
  <si>
    <t>Table 5.24 Standardised exposure classes, distributed by credit quality step</t>
  </si>
  <si>
    <t xml:space="preserve">Table 5.25 EU CR6: Credit risk exposures by portfolio and PD scale (EU CR6)
</t>
  </si>
  <si>
    <r>
      <rPr>
        <sz val="9"/>
        <color rgb="FF0000A0"/>
        <rFont val="Nordea Sans Large Bold"/>
        <family val="3"/>
      </rPr>
      <t xml:space="preserve">Table 5.26 </t>
    </r>
    <r>
      <rPr>
        <b/>
        <sz val="9"/>
        <color rgb="FF0000A0"/>
        <rFont val="Nordea Sans Large Bold"/>
        <family val="3"/>
      </rPr>
      <t>EU CR9: IRB approach - Backtesting of PD per exposure class</t>
    </r>
    <r>
      <rPr>
        <sz val="9"/>
        <color theme="1"/>
        <rFont val="Nordea Sans Small"/>
        <family val="3"/>
      </rPr>
      <t xml:space="preserve">
The table shows the backtesting of probability of default (PD) and the validation of  the reliability of the PD calculations. PD and actual default frequency (ADF) are calculated per exposure class. The percentages of Risk Exposure Amount (REA) that Institution, Corporate and Retail IRB portfolio stand for are 6%, 55% and 20%, respectively.  The exposure class and PD range are specified in column a and b, respectively. Column d and e contain, the exposure-weighted average PD per exposure class and the simple arithmetic average PD at the end of reporting period, respectively. Column f illustrates the migration of obligors between PD buckets during the reporting period by showing the number of obligors at the end of previous and the reporting period per PD range. Column g shows number of obligors who defaulted in the year including new obligors who were not funded at the beginning of period and defaulted during the reporting period. Obligors who defaulted at the beginning of the reporting period shall not be included in this report. Column h depicts the percentages of new obligors within each range of column g. Column i displays the five-year historical average ADF per PD bucket. Column i and e jointly project an indication on the performance of our current regulatory PD in application in the medium term. Since the Advanced Internal-Ratings Based (AIRB) approach was first implemented on part of the Corporate exposure class in 2014, the existing available historical reporting data gives a mere three-year average in column i.</t>
    </r>
  </si>
  <si>
    <r>
      <rPr>
        <sz val="9"/>
        <color rgb="FF0000A0"/>
        <rFont val="Nordea Sans Large Bold"/>
        <family val="3"/>
      </rPr>
      <t xml:space="preserve">Table 5.27 </t>
    </r>
    <r>
      <rPr>
        <b/>
        <sz val="9"/>
        <color rgb="FF0000A0"/>
        <rFont val="Nordea Sans Large Bold"/>
        <family val="3"/>
      </rPr>
      <t>Comparison on parameter estimates against actual outcomes</t>
    </r>
    <r>
      <rPr>
        <sz val="9"/>
        <rFont val="Nordea Sans Small"/>
        <family val="3"/>
      </rPr>
      <t xml:space="preserve">
The table displays the comparison between EL and actual losses and estimated and realised LGD and CCF for IRB exposures. Estimated EL follows the calculation rules defined in the CRR. Actual loss is the net loss and the figures represent full year outcomes. LGD measures the net present value of the nominal loss including costs caused by a customer’s default. CCF is a statistical multiplier used to predict the EAD by predicting the drawdown of the off-balance exposure. Nordea’s CCF estimates are based on internal data regarding drawings prior to default. Realised LGD and CCF values for the retail portfolio are based on a minimum of seven default years and a three years’ work-out period. For the corporate portfolio the averages are also based on at least seven years of data. Estimated LGD and CCF are the available reporting data at the date in question. The estimated values include a downturn add-on and a safety margin, hence the difference between estimated and realised values. </t>
    </r>
  </si>
  <si>
    <r>
      <t>Corporate</t>
    </r>
    <r>
      <rPr>
        <vertAlign val="superscript"/>
        <sz val="9"/>
        <rFont val="Palatino Linotype"/>
        <family val="1"/>
      </rPr>
      <t>1</t>
    </r>
  </si>
  <si>
    <t>31.1%</t>
  </si>
  <si>
    <t>Table 5.28 Exposure weighted average PD and LGD, IRB exposure classes (excl. defaulted exposures)</t>
  </si>
  <si>
    <t>Total exposure-weighted IRB 2017</t>
  </si>
  <si>
    <t xml:space="preserve">Parameters are calculated excluding defaulted exposures. In the retail exposure class, average PD is lowest in Sweden (0.26%) and highest in Russia (1.46%). Similarly, average LGD is lowest in Sweden (12.4%) but highest in Norway (20.7%). In the Nordics, retail PD in the Finnish portfolio improved from 1.58% to 1.29% compared to 2016. In the corporate portfolio, average PD improved in the Norwegian portfolio while PD increased in the Danish and Finnish portfolios. In the institutions exposure class, the most significant change was seen in the Finnish portfolio where average PD decreased from 0.21% to 0.14%. </t>
  </si>
  <si>
    <t>Table 5.29 EU CR7: Effect on REA of credit derivatives used as CRM techniques</t>
  </si>
  <si>
    <r>
      <rPr>
        <b/>
        <sz val="9"/>
        <color rgb="FF0000A0"/>
        <rFont val="Nordea Sans Large Bold"/>
        <family val="3"/>
      </rPr>
      <t>Table 5.30 EU CR8: REA flow statements of credit risk exposures under IRB</t>
    </r>
    <r>
      <rPr>
        <b/>
        <sz val="9"/>
        <color rgb="FF0000A0"/>
        <rFont val="Nordea Sans Small"/>
        <family val="3"/>
      </rPr>
      <t xml:space="preserve">
</t>
    </r>
    <r>
      <rPr>
        <sz val="9"/>
        <rFont val="Nordea Sans Small"/>
        <family val="3"/>
      </rPr>
      <t>Over the full year, REA decreased by EUR 2.5bn, driven mainly by favourable foreign currency effects, caused by EUR appreciation against the SEK, NOK and USD.  Additionally, decreased portfolio size and improved asset quality mainly in the corporate portfolio, further contributed to the REA decrease. The main offsetting effect came from model updates, such as the PD/ADF implementation and a move of sovereign exposures from the standardised to the IRB portfolio. During the latest quarter, total IRB REA decreased by EUR 5.2bn, mainly driven by improved asset quality and by the move of a large part of Nordea's Baltic exposures from IRB to standardised within the new Baltic bank, Luminor.</t>
    </r>
  </si>
  <si>
    <r>
      <rPr>
        <b/>
        <sz val="9"/>
        <color rgb="FF0000A0"/>
        <rFont val="Nordea Sans Large Bold"/>
        <family val="3"/>
      </rPr>
      <t xml:space="preserve">Table 5.21 EU CR3: Credit risk mitigation techniques – overview </t>
    </r>
    <r>
      <rPr>
        <b/>
        <sz val="9"/>
        <color rgb="FF0000A0"/>
        <rFont val="Nordea Sans Small"/>
        <family val="3"/>
      </rPr>
      <t xml:space="preserve">
</t>
    </r>
    <r>
      <rPr>
        <sz val="9"/>
        <rFont val="Nordea Sans Small"/>
        <family val="3"/>
      </rPr>
      <t xml:space="preserve">Nordea’s share of exposures that have at least one Credit Risk Mitigation (CRM) mechanism (collateral, financial guarantees, credit derivatives) associated with them exceeds exposures that do not benefit from any CRM mechanism. 56% of Nordea’s share of exposures have at least one CRM mechanism at year end 2017. The majority of exposures are secured by collaterals, mainly real estate. </t>
    </r>
  </si>
  <si>
    <t>Table 5.31 Distribution of collateral</t>
  </si>
  <si>
    <t xml:space="preserve">The table shows that residential real estate accounts for 74% of total eligible collateral, a slight increase from 72% in 2016. Commerical real estate decreased marginally from 18% in 2016 to 17% in 2017. For the other collateral categories, the proportions remained relatively stable in 2017.  
</t>
  </si>
  <si>
    <t>30 Jun 2017</t>
  </si>
  <si>
    <t>- Of which other contractual funding obligations</t>
  </si>
  <si>
    <t>- Of which other contingent funding obligations</t>
  </si>
  <si>
    <r>
      <t xml:space="preserve">Market borrowing </t>
    </r>
    <r>
      <rPr>
        <vertAlign val="superscript"/>
        <sz val="9"/>
        <color theme="1"/>
        <rFont val="Palatino Linotype"/>
        <family val="1"/>
      </rPr>
      <t>1, 2</t>
    </r>
  </si>
  <si>
    <r>
      <rPr>
        <sz val="8"/>
        <color theme="1"/>
        <rFont val="Palatino Linotype"/>
        <family val="1"/>
      </rPr>
      <t>1)</t>
    </r>
    <r>
      <rPr>
        <vertAlign val="superscript"/>
        <sz val="8"/>
        <color theme="1"/>
        <rFont val="Palatino Linotype"/>
        <family val="1"/>
      </rPr>
      <t xml:space="preserve"> </t>
    </r>
    <r>
      <rPr>
        <sz val="8"/>
        <color theme="1"/>
        <rFont val="Palatino Linotype"/>
        <family val="1"/>
      </rPr>
      <t>Corresponds to chapter 4, articles 10-13 in the Swedish LCR regulation, containing e.g. portion of corporate deposits, market funding, repos and other secured funding</t>
    </r>
  </si>
  <si>
    <r>
      <rPr>
        <sz val="8"/>
        <color theme="1"/>
        <rFont val="Palatino Linotype"/>
        <family val="1"/>
      </rPr>
      <t>2)</t>
    </r>
    <r>
      <rPr>
        <vertAlign val="superscript"/>
        <sz val="8"/>
        <color theme="1"/>
        <rFont val="Palatino Linotype"/>
        <family val="1"/>
      </rPr>
      <t xml:space="preserve"> </t>
    </r>
    <r>
      <rPr>
        <sz val="8"/>
        <color theme="1"/>
        <rFont val="Palatino Linotype"/>
        <family val="1"/>
      </rPr>
      <t xml:space="preserve">Corresponds to chapter 4, articles 14-25 in the Swedish LCR regulation, containing unutilised credit and liquidity facilities, collateral need for derivatives and derivative outflows. </t>
    </r>
  </si>
  <si>
    <r>
      <t>Total liquidity buffer</t>
    </r>
    <r>
      <rPr>
        <vertAlign val="superscript"/>
        <sz val="9"/>
        <color theme="1"/>
        <rFont val="Palatino Linotype"/>
        <family val="1"/>
      </rPr>
      <t>3)</t>
    </r>
  </si>
  <si>
    <t>Secured/unsecured borrowing  &gt; 1y</t>
  </si>
  <si>
    <t>Wholesale deposits  &lt; 1y</t>
  </si>
  <si>
    <t>Wholesale and retail loans &gt; 1y</t>
  </si>
  <si>
    <t>The table shows the sensitivity of the financial accounts from changes in market risks with the impact split between the effect on policyholders and Nordea Group's own account.</t>
  </si>
  <si>
    <r>
      <t>31 Dec 2017</t>
    </r>
    <r>
      <rPr>
        <vertAlign val="superscript"/>
        <sz val="9"/>
        <color rgb="FF0000A0"/>
        <rFont val="Palatino Linotype"/>
        <family val="1"/>
      </rPr>
      <t>1</t>
    </r>
  </si>
  <si>
    <t>1) 31. Dec 2017 is exclusive Nordea Liv &amp; Pension, livsforsikringsselskab A/S, Denmark, which is reclassified to 'assets held for sale'.</t>
  </si>
  <si>
    <t>None</t>
  </si>
  <si>
    <r>
      <t>Solvency position</t>
    </r>
    <r>
      <rPr>
        <vertAlign val="superscript"/>
        <sz val="9"/>
        <color theme="1"/>
        <rFont val="Palatino Linotype"/>
        <family val="1"/>
      </rPr>
      <t>1</t>
    </r>
  </si>
  <si>
    <t>1) The solvency position at 30 November 2017 does not include an anticipated dividend of EUR 300m. The dividend was approved by the Nordea Life Holding Board of Directors on 18 December 2017 and will be reflected in the year-end figures.</t>
  </si>
  <si>
    <t xml:space="preserve">Table 2.1 Swedish implementation of minimum requirements and combined buffer requirements
</t>
  </si>
  <si>
    <t>Table 1.1 Distribution of exposure, Risk Exposure Amount (REA), capital requirement and Economic Capital (EC )in Business Areas</t>
  </si>
  <si>
    <r>
      <rPr>
        <b/>
        <sz val="9"/>
        <color rgb="FF0000A0"/>
        <rFont val="Nordea Sans Large Bold"/>
        <family val="3"/>
      </rPr>
      <t>Table 9.1 Securitisation positions - by capital approach</t>
    </r>
    <r>
      <rPr>
        <b/>
        <sz val="9"/>
        <color rgb="FF0000A0"/>
        <rFont val="Nordea Sans Small"/>
        <family val="3"/>
      </rPr>
      <t xml:space="preserve">
</t>
    </r>
    <r>
      <rPr>
        <sz val="9"/>
        <rFont val="Nordea Sans Small"/>
        <family val="3"/>
      </rPr>
      <t>The REA of Nordea's securitisation position is fully calculated using the IRB approach, where a supervisory formula method is applied. Based on the estimated exposure value of EUR 8.4bn, the REA of the securitisation position is EUR 850m.</t>
    </r>
  </si>
  <si>
    <r>
      <rPr>
        <b/>
        <sz val="9"/>
        <color rgb="FF0000A0"/>
        <rFont val="Nordea Sans Large Bold"/>
        <family val="3"/>
      </rPr>
      <t>Table 9.2 Total amount of outstanding exposures securitised where Nordea is originator - asset value and impairment charges</t>
    </r>
    <r>
      <rPr>
        <b/>
        <sz val="9"/>
        <color rgb="FF0000A0"/>
        <rFont val="Nordea Sans Small"/>
        <family val="3"/>
      </rPr>
      <t xml:space="preserve">
</t>
    </r>
    <r>
      <rPr>
        <sz val="9"/>
        <rFont val="Nordea Sans Small"/>
        <family val="3"/>
      </rPr>
      <t>The total amount of outstanding securitisation exposures where Nordea stands as an originator, measured as exposure at default after concentration adjustment, amounts to EUR 8.4bn as shown in the table below. Recognised losses amounted to EUR 146t at year end 2017.</t>
    </r>
  </si>
  <si>
    <r>
      <rPr>
        <b/>
        <sz val="9"/>
        <color rgb="FF0000A0"/>
        <rFont val="Nordea Sans Large Bold"/>
        <family val="3"/>
      </rPr>
      <t>Table 10.1 LIQ 1, LCR Disclosures</t>
    </r>
    <r>
      <rPr>
        <b/>
        <sz val="9"/>
        <color rgb="FF0000A0"/>
        <rFont val="Nordea Sans Small"/>
        <family val="3"/>
      </rPr>
      <t xml:space="preserve">
</t>
    </r>
    <r>
      <rPr>
        <sz val="9"/>
        <rFont val="Nordea Sans Small"/>
        <family val="3"/>
      </rPr>
      <t>Nordea Group's short liquidity risk exposure measured by Liquidity Coverage Ratio (LCR) according to EBA Delegated act remained on good and stable levels throughout 2017, quarterly averages ranging between 163 - 164%.</t>
    </r>
    <r>
      <rPr>
        <b/>
        <sz val="9"/>
        <color rgb="FF0000A0"/>
        <rFont val="Nordea Sans Small"/>
        <family val="3"/>
      </rPr>
      <t xml:space="preserve">
</t>
    </r>
  </si>
  <si>
    <r>
      <rPr>
        <b/>
        <sz val="9"/>
        <color rgb="FF0000A0"/>
        <rFont val="Nordea Sans Large Bold"/>
        <family val="3"/>
      </rPr>
      <t>Table 10.2 LCR sub-components</t>
    </r>
    <r>
      <rPr>
        <b/>
        <sz val="9"/>
        <color rgb="FF0000A0"/>
        <rFont val="Nordea Sans Small"/>
        <family val="3"/>
      </rPr>
      <t xml:space="preserve">
</t>
    </r>
    <r>
      <rPr>
        <sz val="9"/>
        <rFont val="Nordea Sans Small"/>
        <family val="3"/>
      </rPr>
      <t>Liquidity Coverage Ratio (LCR) according to Swedish FSA's definition remained on good level at 147%. Short term liquidity risk in main currencies was also maintained at comfortable levels.</t>
    </r>
  </si>
  <si>
    <t xml:space="preserve">Table 10.3 Liquidity buffer split by type of asset and currency 
</t>
  </si>
  <si>
    <r>
      <rPr>
        <b/>
        <sz val="9"/>
        <color rgb="FF0000A0"/>
        <rFont val="Nordea Sans Large Bold"/>
        <family val="3"/>
      </rPr>
      <t>Table 10.4 Historical quarterly development of the liquidity buffer</t>
    </r>
    <r>
      <rPr>
        <b/>
        <sz val="9"/>
        <color rgb="FF0000A0"/>
        <rFont val="Palatino Linotype"/>
        <family val="1"/>
      </rPr>
      <t xml:space="preserve">
</t>
    </r>
    <r>
      <rPr>
        <sz val="9"/>
        <rFont val="Nordea Sans Small"/>
        <family val="3"/>
      </rPr>
      <t>Liquidity buffer remained on good level throughout 2017. The exposure is focused on Nordic and core (EUR &amp; USD) central bank cash, government bonds and Nordic covered bonds.</t>
    </r>
    <r>
      <rPr>
        <sz val="9"/>
        <color rgb="FF0000A0"/>
        <rFont val="Palatino Linotype"/>
        <family val="1"/>
      </rPr>
      <t xml:space="preserve">
</t>
    </r>
  </si>
  <si>
    <r>
      <rPr>
        <b/>
        <sz val="9"/>
        <color rgb="FF0000A0"/>
        <rFont val="Nordea Sans Large Bold"/>
        <family val="3"/>
      </rPr>
      <t>Table 10.5 Encumbered and unemcumbered assets</t>
    </r>
    <r>
      <rPr>
        <sz val="9"/>
        <color rgb="FF0000A0"/>
        <rFont val="Nordea Sans Small"/>
        <family val="3"/>
      </rPr>
      <t xml:space="preserve">
</t>
    </r>
    <r>
      <rPr>
        <sz val="9"/>
        <rFont val="Nordea Sans Small"/>
        <family val="3"/>
      </rPr>
      <t>The main source of encumbrance for Nordea is covered bond issuance programs where the required overcollateralization levels are defined according to the relevant statutory regimes. Other contributors to encumbrance are derivatives and repos where the activity is concentrated to Sweden. Historically, the evolution of asset encumbrance for Nordea has been stable over time which illustrates the fact that the asset encumbrance for Nordea is a reflection of a structural phenomenon of the Scandinavian financial markets and savings behavior. Major part of the unencumbered assets are loans and the rest are equity instruments, debt securities and other assets.</t>
    </r>
  </si>
  <si>
    <r>
      <rPr>
        <b/>
        <sz val="9"/>
        <color rgb="FF0000A0"/>
        <rFont val="Nordea Sans Large Bold"/>
        <family val="3"/>
      </rPr>
      <t xml:space="preserve">Table 10.6 Net balance of stable funding </t>
    </r>
    <r>
      <rPr>
        <b/>
        <sz val="9"/>
        <color rgb="FF0000A0"/>
        <rFont val="Nordea Sans Small"/>
        <family val="3"/>
      </rPr>
      <t xml:space="preserve">
</t>
    </r>
    <r>
      <rPr>
        <sz val="9"/>
        <rFont val="Nordea Sans Small"/>
        <family val="3"/>
      </rPr>
      <t>The aim of always maintaining a positive NBSF was comfortably achieved throughout 2017, totalling to 70.4bn at the end of the year.</t>
    </r>
    <r>
      <rPr>
        <sz val="9"/>
        <color rgb="FF0000A0"/>
        <rFont val="Nordea Sans Small"/>
        <family val="3"/>
      </rPr>
      <t xml:space="preserve">
</t>
    </r>
  </si>
  <si>
    <r>
      <rPr>
        <b/>
        <sz val="9"/>
        <color rgb="FF0000A0"/>
        <rFont val="Nordea Sans Large Bold"/>
        <family val="3"/>
      </rPr>
      <t>Table 10.7 Funding sources</t>
    </r>
    <r>
      <rPr>
        <b/>
        <sz val="9"/>
        <color rgb="FF0000A0"/>
        <rFont val="Nordea Sans Small"/>
        <family val="3"/>
      </rPr>
      <t xml:space="preserve">
</t>
    </r>
    <r>
      <rPr>
        <sz val="9"/>
        <rFont val="Nordea Sans Small"/>
        <family val="3"/>
      </rPr>
      <t>During 2017, Nordea continued to benefit from its prudent liquidity risk management, in terms of maintaining a diversified and strong funding base and a diversified liquidity buffer. As of year-end 2017, the total volume utilised under short-term programmes was EUR 35.2bn with an average maturity of 0.2 years. The total volume under long-term programmes was EUR 152.9bn with an average maturity of 6.2 years.</t>
    </r>
    <r>
      <rPr>
        <sz val="9"/>
        <color rgb="FF0000A0"/>
        <rFont val="Nordea Sans Small"/>
        <family val="3"/>
      </rPr>
      <t xml:space="preserve">
</t>
    </r>
  </si>
  <si>
    <r>
      <rPr>
        <b/>
        <sz val="9"/>
        <color rgb="FF0000A0"/>
        <rFont val="Nordea Sans Large Bold"/>
        <family val="3"/>
      </rPr>
      <t>Table 10.8 Assets and liabilities split by currency</t>
    </r>
    <r>
      <rPr>
        <b/>
        <sz val="9"/>
        <color rgb="FF0000A0"/>
        <rFont val="Palatino Linotype"/>
        <family val="1"/>
      </rPr>
      <t xml:space="preserve">
</t>
    </r>
    <r>
      <rPr>
        <sz val="9"/>
        <rFont val="Nordea Sans Small"/>
        <family val="3"/>
      </rPr>
      <t>Nordea Group's loan portfolio remained focused on four Nordic markets. Strong and diversified funding base was maintained across all main currencies throughout 2017.</t>
    </r>
    <r>
      <rPr>
        <sz val="9"/>
        <color rgb="FF0000A0"/>
        <rFont val="Palatino Linotype"/>
        <family val="1"/>
      </rPr>
      <t xml:space="preserve">
</t>
    </r>
  </si>
  <si>
    <r>
      <rPr>
        <b/>
        <sz val="9"/>
        <color rgb="FF0000A0"/>
        <rFont val="Nordea Sans Large Bold"/>
        <family val="3"/>
      </rPr>
      <t xml:space="preserve">Figure 10.10 Maturity analysis of assets and liabilities, split by currency </t>
    </r>
    <r>
      <rPr>
        <b/>
        <sz val="9"/>
        <color rgb="FF0000A0"/>
        <rFont val="Nordea Sans Small"/>
        <family val="3"/>
      </rPr>
      <t xml:space="preserve">
</t>
    </r>
    <r>
      <rPr>
        <sz val="9"/>
        <rFont val="Nordea Sans Small"/>
        <family val="3"/>
      </rPr>
      <t>During 2017, Nordea continued to benefit from its prudent liquidity risk management, in terms of maintaining a diversified and strong funding base and a diversified liquidity buffer in all of the main currencies.</t>
    </r>
  </si>
  <si>
    <t>Table 11.1 Assets and liabilities of NLP</t>
  </si>
  <si>
    <t xml:space="preserve">Table 11.2 Effects of market risk on NLP
</t>
  </si>
  <si>
    <t>Table 11.3 Effects of life and insurance risks</t>
  </si>
  <si>
    <t>Table 11.4 Investment return, traditional life insurance</t>
  </si>
  <si>
    <t>Table 11.5 Insurance provisions (technical provisions) and provisions on investment contracts divided into guarantee levels (technical interest rates)</t>
  </si>
  <si>
    <t>Table 11.6 Financial buffers</t>
  </si>
  <si>
    <t xml:space="preserve">Table 11.7 Solvency sensitivity, 30 November 2017 </t>
  </si>
  <si>
    <t>Table 11.8 Solvency position, 30 November 2017</t>
  </si>
  <si>
    <t>Table 11.9 Financial buffers compared to insurance provisions, rolling 12 mths</t>
  </si>
  <si>
    <t>Table 12.1 Transitional own funds disclosure template</t>
  </si>
  <si>
    <t>Table 12.2 Leverage ratio disclosure  templates</t>
  </si>
  <si>
    <t>Table 12.6 Loans to the real estate management industry, split by geography</t>
  </si>
  <si>
    <t>Table 12.7 Loans to the shipping and offshore industry, split by segment</t>
  </si>
  <si>
    <t>Table 12.8 Loans to corporate customers, split by size of loans</t>
  </si>
  <si>
    <t>Table 12.9 Loan-to-value distribution, retail mortgage exposure, on-balance</t>
  </si>
  <si>
    <t>Table 12.10 Countercyclical capital buffer</t>
  </si>
  <si>
    <t xml:space="preserve">Table 12.11 LI3 Specification of undertakings Nordea version </t>
  </si>
  <si>
    <r>
      <rPr>
        <b/>
        <sz val="9"/>
        <color rgb="FF0000A0"/>
        <rFont val="Nordea Sans Large Bold"/>
        <family val="3"/>
      </rPr>
      <t>Figure 8.1 Operational risk incidents</t>
    </r>
    <r>
      <rPr>
        <b/>
        <sz val="9"/>
        <color rgb="FF0000A0"/>
        <rFont val="Nordea Sans Small"/>
        <family val="3"/>
      </rPr>
      <t xml:space="preserve">
</t>
    </r>
    <r>
      <rPr>
        <sz val="9"/>
        <rFont val="Nordea Sans Small"/>
        <family val="3"/>
      </rPr>
      <t xml:space="preserve">Operational risk is inherent in all activities performed by Nordea. Nordea’s capital requirement for operational risk for 2017 amounted to EUR 1,344m. The capital requirement for operational risk is calculated on an annual basis. The figure below shows incidents distributed according to the operational risk event type categories. All categories remain stable compared to 2016. External theft and fraud remains the category with the highest number of incidents because of the high number of card fraud incidents included in this category. The total number of incidents amounted to approximately 25,500 in 2016 and approximately 26,000 in 2017, corresponding to a 2.2 percent increase.
</t>
    </r>
  </si>
  <si>
    <t>Clients products &amp; business practicies</t>
  </si>
  <si>
    <t>Employee practicies &amp; workplace safety</t>
  </si>
  <si>
    <t>Execution delivery &amp; process management</t>
  </si>
  <si>
    <t>External theft and fraud</t>
  </si>
  <si>
    <t>Internal theft and fraud</t>
  </si>
  <si>
    <t>Natural disasters and public safety</t>
  </si>
  <si>
    <t>Technology &amp; infrastructure failures</t>
  </si>
  <si>
    <t>3 Capital position</t>
  </si>
  <si>
    <t>Table 3.2 Flow statements of movements in own funds</t>
  </si>
  <si>
    <t>Figure 3.4 Drivers behind the development of the CET1 capital ratio</t>
  </si>
  <si>
    <t>Table 3.5 Bridge between IFRS equity and CET1 capital</t>
  </si>
  <si>
    <t>Table 3.6 Capital ratios</t>
  </si>
  <si>
    <t xml:space="preserve">Table 3.8 EU OV1: Overview of REA </t>
  </si>
  <si>
    <t>Table 3.9 Flow Statement of REA</t>
  </si>
  <si>
    <t>4 Linkages</t>
  </si>
  <si>
    <t>5 Credit risk</t>
  </si>
  <si>
    <t>Table 5.7 EU CRB-D: Concentration of exposures by industry</t>
  </si>
  <si>
    <t>Table 5.9 EU CR1-A: Credit quality of exposures by exposure class and instrument</t>
  </si>
  <si>
    <t>Table 5.10 EU CR1-B: Credit quality of exposures by industry or counterparty types</t>
  </si>
  <si>
    <t>Table 5.11 EU CR1-C: Credit quality of exposures by geography</t>
  </si>
  <si>
    <t>Table 5.12 EU CR1-D: Ageing of past-due exposures</t>
  </si>
  <si>
    <t xml:space="preserve">Table 5.13 EU CR1-E: Non-performing and forborne exposures </t>
  </si>
  <si>
    <t xml:space="preserve">Table 5.14 EU CR2-A: Changes in stock of general and specific credit risk </t>
  </si>
  <si>
    <t>Table 5.15 EU CR2-B: Changes in the stock of defaulted and impaired loans and debt securities</t>
  </si>
  <si>
    <t xml:space="preserve">Table 5.18 Loan losses, split by customer </t>
  </si>
  <si>
    <t>Table 5.18 Loan losses, split by customer type</t>
  </si>
  <si>
    <t xml:space="preserve">Table 5.21 EU CR3: Credit risk mitigation techniques – overview </t>
  </si>
  <si>
    <t>Table 5.22 EU CR4: Standardised approach – credit risk exposure and Credit Risk Mitigation (CRM) effects</t>
  </si>
  <si>
    <t>Table 5.23 EU CR5: Standardised approach - credit risk exposures by regulatory portfolio and risk</t>
  </si>
  <si>
    <t>Table 5.25 EU CR6: Credit risk exposures by portfolio and PD scale (EU CR6)</t>
  </si>
  <si>
    <t>Table 5.26 EU CR9: IRB approach - Backtesting of PD per exposure class</t>
  </si>
  <si>
    <t>Table 5.27 Comparison on parameter estimates against actual outcomes</t>
  </si>
  <si>
    <t>Table 5.30 EU CR8: REA flow statements of credit risk exposures under IRB</t>
  </si>
  <si>
    <t>6 Counterparty credit risk</t>
  </si>
  <si>
    <t>Table 6.2 EU CCR 1 Analysis of counterparty credit risk by approach</t>
  </si>
  <si>
    <t xml:space="preserve">Table 6.3 EU CCR2 Credit valuation adjustment (CVA) capital charge </t>
  </si>
  <si>
    <t>Table 6.4 EU CCR8 Exposures to central counterparties</t>
  </si>
  <si>
    <t>Table 6.5 EU CCR3 Standardised approach - Counterparty credit risk exposures by regulatory portfolio and risk</t>
  </si>
  <si>
    <t xml:space="preserve">Table 6.6 EU CCR4 Counterparty credit risk exposures by portfolio and PD scale </t>
  </si>
  <si>
    <t xml:space="preserve">Table 6.7 EU CCR7: REA flow statements of CCR exposures under the IMM </t>
  </si>
  <si>
    <t>Table 6.8 CCR5-A: Impact of netting and collateral held on exposure values</t>
  </si>
  <si>
    <t>Table 6.9 CCR5-B: Composition of collateral for exposures to CCR</t>
  </si>
  <si>
    <t>7 Market risk</t>
  </si>
  <si>
    <t>Table 7.1 REA and minimum capital requirements for market risk</t>
  </si>
  <si>
    <t xml:space="preserve">Table 7.2 Market risk for the banking book </t>
  </si>
  <si>
    <t>Table 7.3 Equity holdings in the banking book</t>
  </si>
  <si>
    <t>Table 7.4 Net Interest Income sensitivities for the banking book, instantaneous interest rate movements</t>
  </si>
  <si>
    <t>Table 7.5 Interest rate sensitivities for the banking book, instantaneous interest rate movements</t>
  </si>
  <si>
    <t xml:space="preserve">Table 7.6 Market risk for the trading book </t>
  </si>
  <si>
    <t>Table 7.7 EU MR1: Market risk under standardised approach</t>
  </si>
  <si>
    <t>Table 7.8 EU MR2-A: Market risk under the internal models approach</t>
  </si>
  <si>
    <t>Table 7.9 EU MR2-B: REA flow statements of market risk exposures under the IMA</t>
  </si>
  <si>
    <t>Table 7.10 EU MR3: IMA values for trading portfolios</t>
  </si>
  <si>
    <t>Table 7.12 Repricing gap analysis, scenario of a one percentage point increase in all interest rates</t>
  </si>
  <si>
    <t>8 Operational risk</t>
  </si>
  <si>
    <t>Figure 8.1 Operational risk incidents</t>
  </si>
  <si>
    <t>9 Securitisation</t>
  </si>
  <si>
    <t>Table 9.1 Securitisation positions - by capital approach</t>
  </si>
  <si>
    <t>Table 9.2 Total amount of outstanding exposures securitised where Nordea is originator - asset value and impairment charges</t>
  </si>
  <si>
    <r>
      <rPr>
        <b/>
        <sz val="9"/>
        <color rgb="FF0000A0"/>
        <rFont val="Nordea Sans Large Bold"/>
        <family val="3"/>
      </rPr>
      <t>Table 9.3 Special purpose entities where Nordea is the sponsor</t>
    </r>
    <r>
      <rPr>
        <b/>
        <sz val="9"/>
        <color rgb="FF0000A0"/>
        <rFont val="Palatino Linotype"/>
        <family val="1"/>
      </rPr>
      <t xml:space="preserve">
</t>
    </r>
    <r>
      <rPr>
        <sz val="9"/>
        <rFont val="Nordea Sans Small"/>
        <family val="3"/>
      </rPr>
      <t>The Special Purpose Entities (SPEs) in the table are not consolidated for capital adequacy purposes. Instead, loans and loan commitments to the SPEs are included in the banking book and capital requirements are calculated in accordance with the rules in the Nordea credit risk framework. Bonds and notes issued by the SPE and held by Nordea as well as credit derivative transactions between Nordea and the SPE are reported in the trading book. Nordea has been approved to calculate the general and specific market risk of these transactions under the VaR model. The counterparty credit risk of credit derivative transactions is calculated in accordance with the mark to market method.</t>
    </r>
  </si>
  <si>
    <t>Table 9.3 Special purpose entities where Nordea is the sponsor</t>
  </si>
  <si>
    <t>10 Liquidity</t>
  </si>
  <si>
    <t>Table 10.1 LIQ 1, LCR Disclosures</t>
  </si>
  <si>
    <t>Table 10.2 LCR sub-components</t>
  </si>
  <si>
    <t xml:space="preserve">Table 10.3 Liquidity buffer split by type of asset and currency </t>
  </si>
  <si>
    <t>Table 10.4 Historical quarterly development of the liquidity buffer</t>
  </si>
  <si>
    <t>Table 10.5 Encumbered and unemcumbered assets</t>
  </si>
  <si>
    <t xml:space="preserve">Table 10.6 Net balance of stable funding </t>
  </si>
  <si>
    <t>Table 10.7 Funding sources</t>
  </si>
  <si>
    <t>Table 10.8 Assets and liabilities split by currency</t>
  </si>
  <si>
    <t>Table 10.9 Maturity analysis for assets and liabilities</t>
  </si>
  <si>
    <t xml:space="preserve">Figure 10.10 Maturity analysis of assets and liabilities, split by currency </t>
  </si>
  <si>
    <t>11 Nordea Life and Pensions</t>
  </si>
  <si>
    <t>Table 11.2 Effects of market risk on NLP</t>
  </si>
  <si>
    <t>12 Other tables</t>
  </si>
  <si>
    <t>Reference</t>
  </si>
  <si>
    <t>Capital and Risk Management report</t>
  </si>
  <si>
    <t>Annual report</t>
  </si>
  <si>
    <t>www.nordea.com</t>
  </si>
  <si>
    <t>Quantification</t>
  </si>
  <si>
    <t>End of year results</t>
  </si>
  <si>
    <t>Minimum capital requirements</t>
  </si>
  <si>
    <t>part 1, table 3.8</t>
  </si>
  <si>
    <t>pages 54 and note G38</t>
  </si>
  <si>
    <t>Business area results</t>
  </si>
  <si>
    <t>part 1, table 1.1</t>
  </si>
  <si>
    <t>page 40-42</t>
  </si>
  <si>
    <t xml:space="preserve">Nordea.com &gt; Latest interim results &gt; Factbook </t>
  </si>
  <si>
    <t>Development of REA</t>
  </si>
  <si>
    <t>part 1, table 3.9</t>
  </si>
  <si>
    <t>page 56 and note G38</t>
  </si>
  <si>
    <t>Development of Own funds</t>
  </si>
  <si>
    <t>part 1, table 3.2</t>
  </si>
  <si>
    <t>page 56-57</t>
  </si>
  <si>
    <t>part 1, figure 3.7-3.8 and table 11.1</t>
  </si>
  <si>
    <t>page 136</t>
  </si>
  <si>
    <t>part 1, table 11.2</t>
  </si>
  <si>
    <t>page 138</t>
  </si>
  <si>
    <t>Capital requirements parameters</t>
  </si>
  <si>
    <t>Credit Risk</t>
  </si>
  <si>
    <t>part 1, section 5</t>
  </si>
  <si>
    <t>page 45-50, note G46</t>
  </si>
  <si>
    <t>Counterparty Credit Risk</t>
  </si>
  <si>
    <t>part 1, section 6</t>
  </si>
  <si>
    <t>page 50, note G46 page 168</t>
  </si>
  <si>
    <t>Market Risk</t>
  </si>
  <si>
    <t>part 1, section 7</t>
  </si>
  <si>
    <t>page 50-51</t>
  </si>
  <si>
    <t>Operational Risk</t>
  </si>
  <si>
    <t>part 1, section 8</t>
  </si>
  <si>
    <t>page 51-52, G38 page 137</t>
  </si>
  <si>
    <t>Securitisations</t>
  </si>
  <si>
    <t>part 1, section 9</t>
  </si>
  <si>
    <t>page 57, 137, 166</t>
  </si>
  <si>
    <t>Liquidity Risk</t>
  </si>
  <si>
    <t>part 1, section 10</t>
  </si>
  <si>
    <t>page 54-55</t>
  </si>
  <si>
    <t>Frameworks</t>
  </si>
  <si>
    <t>Governance, measurement, management and mitigation of risks</t>
  </si>
  <si>
    <t>Nordea.com &gt; About Nordea &gt; Corporate Governance &gt;</t>
  </si>
  <si>
    <t>part 2, section 2</t>
  </si>
  <si>
    <t xml:space="preserve">page 45-50 </t>
  </si>
  <si>
    <t>part 2, section 2.6</t>
  </si>
  <si>
    <t>page 50</t>
  </si>
  <si>
    <t>part 2, section 3</t>
  </si>
  <si>
    <t>part 2, section 4</t>
  </si>
  <si>
    <t xml:space="preserve">page 51 </t>
  </si>
  <si>
    <t>Compliance Risk</t>
  </si>
  <si>
    <t>page 52</t>
  </si>
  <si>
    <t>part 2, section 6</t>
  </si>
  <si>
    <t>part 2, section 7</t>
  </si>
  <si>
    <t>page 57, note G38 &amp; G46</t>
  </si>
  <si>
    <t>Life and pensions operation</t>
  </si>
  <si>
    <t>part 2 section 9</t>
  </si>
  <si>
    <t>page 56</t>
  </si>
  <si>
    <t xml:space="preserve">Capital </t>
  </si>
  <si>
    <t>part 2</t>
  </si>
  <si>
    <t>page 55-57, note G38</t>
  </si>
  <si>
    <t>Indicators of global systemic importance</t>
  </si>
  <si>
    <t>Nordea.com &gt; Investor relations &gt; Reports and presentations &gt; Other regulatory disclosures &gt; G-SIB/G-SII</t>
  </si>
  <si>
    <t>Capital instruments</t>
  </si>
  <si>
    <t>Nordea.com &gt; Investor relations &gt; Reports and presentations &gt; Capital instruments</t>
  </si>
  <si>
    <t>New regulations</t>
  </si>
  <si>
    <t>part 1, section 2</t>
  </si>
  <si>
    <t>page 58</t>
  </si>
  <si>
    <t>Remuneration</t>
  </si>
  <si>
    <t>part 2, section 5</t>
  </si>
  <si>
    <t>page 69-72</t>
  </si>
  <si>
    <t>nordea.com &gt; About Nordea &gt; Corporate Governance &gt; Remuneration &gt; Nordea's Remuneration Policy</t>
  </si>
  <si>
    <t>CRR ref.</t>
  </si>
  <si>
    <t>High level summary</t>
  </si>
  <si>
    <t>Title I: General Principles</t>
  </si>
  <si>
    <t>Article 431</t>
  </si>
  <si>
    <t>Scope of disclosure requirement</t>
  </si>
  <si>
    <t>General disclosure requirements.</t>
  </si>
  <si>
    <t>This report and disclosures at nordea.com addresses the requirement.</t>
  </si>
  <si>
    <t>Requirement to disclose operational risk information.</t>
  </si>
  <si>
    <t>Part 1, section 8 and part 2, section 4.</t>
  </si>
  <si>
    <t xml:space="preserve">Requirement to have a formal policy to comply with the disclosure requirements. </t>
  </si>
  <si>
    <t>Nordea Bank AB and its subsidiaries have adopted formal policies for complying with the disclosure requirements and has established policies for assessing the appropriateness of these disclosures, including their verification and frequency.</t>
  </si>
  <si>
    <t>On request, an explanation of rating decisions to the loan applicants.</t>
  </si>
  <si>
    <t>Could be provided upon request.</t>
  </si>
  <si>
    <t>Article 432</t>
  </si>
  <si>
    <t>Non-material, proprietary or confidential information</t>
  </si>
  <si>
    <t>(1) - (4)</t>
  </si>
  <si>
    <t>Institutions may, under certain conditions, omit information that is not material, proprietary or confidential.</t>
  </si>
  <si>
    <t>Part 1. Table 11.3</t>
  </si>
  <si>
    <t>Article 433</t>
  </si>
  <si>
    <t>Frequency of disclosure</t>
  </si>
  <si>
    <t>Requirements on frequency of Pillar 3 disclosures.</t>
  </si>
  <si>
    <t>The disclosures are made annually in conjunction with the date of publication of Nordea Group’s financial statements. For items where more frequent disclosures are assessed  needed, information is given in the interim financial reports or on the Investor Relations pages on www.nordea.com.</t>
  </si>
  <si>
    <t>Article 434</t>
  </si>
  <si>
    <t>Means of disclosures</t>
  </si>
  <si>
    <t>Medium for Pillar 3 disclosures and cross-reference for synonymous information.</t>
  </si>
  <si>
    <t>This table, table 11.1 and throughout the text where applicable.</t>
  </si>
  <si>
    <t>Indicate location of equivalent dislosures that could satisfy both CRR and accounting or similar requirements.</t>
  </si>
  <si>
    <t>Table 11.1.</t>
  </si>
  <si>
    <t>Title II: Technical criteria on transparency and disclosure</t>
  </si>
  <si>
    <t>Article 435</t>
  </si>
  <si>
    <t>Risk management objectives and policies</t>
  </si>
  <si>
    <t>(1) (a)</t>
  </si>
  <si>
    <t>Risk management strategies.</t>
  </si>
  <si>
    <t>Part 2. Sections 1.1, 2.1, 3.1, 4.1, 4.2, 6.1, 7.1 and 9.1</t>
  </si>
  <si>
    <t>(1) (b)</t>
  </si>
  <si>
    <t>Organisation and governance.</t>
  </si>
  <si>
    <t>Part 2. Sections 1, 2.1.2, 3.1, 3.2 , 4, 6.1.3, 7, 9 and figures 1.1, 1.2, 2.1</t>
  </si>
  <si>
    <t>(1) (c)</t>
  </si>
  <si>
    <t>Reporting systems.</t>
  </si>
  <si>
    <t>Part 2, section 1.2.3, 1.4, 1.5, 2.1, 3.2, 4.1, 4.2, 4.3, 4.4, 6.1.4, 7.2 and 8</t>
  </si>
  <si>
    <t>(1) (d)</t>
  </si>
  <si>
    <t>Hedging policies</t>
  </si>
  <si>
    <t>Part 2, section 2.1.5 and section 2.6.3</t>
  </si>
  <si>
    <t>(1) (e)</t>
  </si>
  <si>
    <t>Management declaration on risk adequacy.</t>
  </si>
  <si>
    <t>Part 2,page 124</t>
  </si>
  <si>
    <t>(1) (f)</t>
  </si>
  <si>
    <t>Risk profile.</t>
  </si>
  <si>
    <t>Part 1, section 1</t>
  </si>
  <si>
    <t>(2) (a) - (e)</t>
  </si>
  <si>
    <t>Disclosures regarding governance arrangements.</t>
  </si>
  <si>
    <t>Nordea.com &gt; About Nordea &gt; Corporate Governance</t>
  </si>
  <si>
    <t>Article 436</t>
  </si>
  <si>
    <t>Scope of application</t>
  </si>
  <si>
    <t>(a)</t>
  </si>
  <si>
    <t>Name of the institution.</t>
  </si>
  <si>
    <t>Part 1, Executive Summary - footer in the end.</t>
  </si>
  <si>
    <t>(b) (i)-(iv)</t>
  </si>
  <si>
    <t>Part 1, table 4.1 and 4.2</t>
  </si>
  <si>
    <t>(c)</t>
  </si>
  <si>
    <t>Practical or legal impediments to transfer funds between parent and subsidiaries.</t>
  </si>
  <si>
    <t>Part 2, section 8.1.1</t>
  </si>
  <si>
    <t>(d)</t>
  </si>
  <si>
    <t>Capital shortfalls in subsidiaries outside the scope of consolidation.</t>
  </si>
  <si>
    <t>N/A</t>
  </si>
  <si>
    <t>(e)</t>
  </si>
  <si>
    <t>Making use of articles on derogations from a) prudential requirements (Article 7) and b) liquidity requirements for individual subsidiaries/entities (Article 9).</t>
  </si>
  <si>
    <t>Article 437</t>
  </si>
  <si>
    <t>General disclosure requirements regarding own funds.</t>
  </si>
  <si>
    <t>Part 1, table 10.1</t>
  </si>
  <si>
    <t>(1) (d) (i)-(iii)</t>
  </si>
  <si>
    <t>Part 1, table 10.2</t>
  </si>
  <si>
    <t>Article 438</t>
  </si>
  <si>
    <t>Summary of the approach to assessing adequacy of capital to its activities.</t>
  </si>
  <si>
    <t>Part 2, section 8</t>
  </si>
  <si>
    <t>(b)</t>
  </si>
  <si>
    <t>Upon demand from the authorities, result of the  ICAAP.</t>
  </si>
  <si>
    <t>ICAAP results are presented on a voluntary basis in Part 1, figures 2.1 and 2.2</t>
  </si>
  <si>
    <t>(c) - (f)</t>
  </si>
  <si>
    <t>Own funds requirements for credit risk (Standardised and IRB approach), market and operational risk.</t>
  </si>
  <si>
    <t>Part 1, table 2.2</t>
  </si>
  <si>
    <t>Article 439</t>
  </si>
  <si>
    <t>Exposure to counterparty credit risk</t>
  </si>
  <si>
    <t>Methodology for credit limits and internal capital allocation for counterparty credit risk.</t>
  </si>
  <si>
    <t>Part 2, sections 2.6.4</t>
  </si>
  <si>
    <t>Policies for securing collateral and establishing credit reserves.</t>
  </si>
  <si>
    <t>Part 2, sections 2.4 and 2.6.3</t>
  </si>
  <si>
    <t>Policies for wrong-way risk exposures.</t>
  </si>
  <si>
    <t>Part 2, sections 2.6.1 and 2.6.4</t>
  </si>
  <si>
    <t>Impact of any collateral postings upon credit rating downgrade.</t>
  </si>
  <si>
    <t>Part 2, section 2.6.3</t>
  </si>
  <si>
    <t>Net derivative credit exposure built-up.</t>
  </si>
  <si>
    <t>Part 2, tables 6.2-6.4 and 6.8-6.9</t>
  </si>
  <si>
    <t>(f)</t>
  </si>
  <si>
    <t>Methods for exposure value measurement.</t>
  </si>
  <si>
    <t>Part 2, tables 6.1 and 6.3-6.4</t>
  </si>
  <si>
    <t>(g)</t>
  </si>
  <si>
    <t>Notional value of credit derivatives hedges and distribution of current credit exposure by type of exposure.</t>
  </si>
  <si>
    <t>Part 2, table 6.10</t>
  </si>
  <si>
    <t>(h)</t>
  </si>
  <si>
    <t>Notional amounts of credit derivatie transactions and distribution of credit derivatives products.</t>
  </si>
  <si>
    <t>(i)</t>
  </si>
  <si>
    <t xml:space="preserve">Estimate of alfa if the institution has received permission of the competent authorities to estimate alfa. </t>
  </si>
  <si>
    <t>Article 440</t>
  </si>
  <si>
    <t>Capital buffers</t>
  </si>
  <si>
    <t>(1) - (2)</t>
  </si>
  <si>
    <t>Geographical distribution and amount of institution-specific countercyclical capital buffer.</t>
  </si>
  <si>
    <t>Part 1, table 11.10</t>
  </si>
  <si>
    <t>Article 441</t>
  </si>
  <si>
    <t>Indicator values used for determing the score of the institution.</t>
  </si>
  <si>
    <t>Article 442</t>
  </si>
  <si>
    <t>Credit risk adjustments</t>
  </si>
  <si>
    <t>Definitions of 'past due' and 'impaired'.</t>
  </si>
  <si>
    <t>Part 2, section 2.7</t>
  </si>
  <si>
    <t>Methodology used for determining specific and general credit risk adjustments.</t>
  </si>
  <si>
    <t>The total amount of original exposures and the average amount of the exposures over the period per exposure class.</t>
  </si>
  <si>
    <t>Part 1, tables 3.4-3.5</t>
  </si>
  <si>
    <t>Exposures distributed by exposure class and geography.</t>
  </si>
  <si>
    <t>Part 1, table 5.6 and 5.25</t>
  </si>
  <si>
    <t>Distribution of exposures by industry broken down by exposure classes.</t>
  </si>
  <si>
    <t>Part 1, table 5.7</t>
  </si>
  <si>
    <t>The residual maturity breakdown of all the exposures, broken down by exposure classes.</t>
  </si>
  <si>
    <t>Part 1, table 5.8</t>
  </si>
  <si>
    <t>(g) (i) - (iii)</t>
  </si>
  <si>
    <t>Breakdown of impaired exposures and past due exposures, specific and general credit risk adjustments, charges for the period, by exposure class and counterparty type.</t>
  </si>
  <si>
    <t xml:space="preserve">Part 1, table 5.4, 5.12 and 5.16-5.20 </t>
  </si>
  <si>
    <t>Impaired and past due exposures broken down by geographical areas.</t>
  </si>
  <si>
    <t>Part 1, table 5.19</t>
  </si>
  <si>
    <t>(i) (i) - (v)</t>
  </si>
  <si>
    <t>Reconciliation of changes in the specific and general credit risk adjustments for impaired exposures covering description of the type of adjusments, the opening balances, the amounts taken against the credit risk adjustments and the amounts that have ben set aside for estimated probable losses on the exposures.</t>
  </si>
  <si>
    <t>Part 1, table 5.4 and 5.20, Nordea has no general credit risk adjustments</t>
  </si>
  <si>
    <t>Article 443</t>
  </si>
  <si>
    <t>Unencumbered assets</t>
  </si>
  <si>
    <t>Disclosure on unencumbered assets according to EBA Guidelines EBA/GL/2014/03</t>
  </si>
  <si>
    <t>Part 1, table 10.5</t>
  </si>
  <si>
    <t>Article 444</t>
  </si>
  <si>
    <t>Use of ECAIs</t>
  </si>
  <si>
    <t>Names of nominated ECAIs.</t>
  </si>
  <si>
    <t>Part 2, section 2.3.2</t>
  </si>
  <si>
    <t>The Exposure classes for which each ECAI is used.</t>
  </si>
  <si>
    <t>Description of the process for translating external ratings into credit quality steps.</t>
  </si>
  <si>
    <t>Mapping of external ratings from each nominated ECAI to the credit quality steps.</t>
  </si>
  <si>
    <t>Part 2, figure 2.2</t>
  </si>
  <si>
    <t>The exposure values before and after credit risk mitigation associated with each credit quality step.</t>
  </si>
  <si>
    <t>Part 1, tables 5.22 and 6.5</t>
  </si>
  <si>
    <t>Article 445</t>
  </si>
  <si>
    <t>Exposure to market risk</t>
  </si>
  <si>
    <t>Own Funds requirements for market risk.</t>
  </si>
  <si>
    <t>Part 1, table 3.8</t>
  </si>
  <si>
    <t>Article 446</t>
  </si>
  <si>
    <t>Approach used to calculate Own Funds requirements for operational risk.</t>
  </si>
  <si>
    <t>Part 1, figure 8.1 and part 2, section 4</t>
  </si>
  <si>
    <t>Article 447</t>
  </si>
  <si>
    <t>Exposures in equities not included in the trading book</t>
  </si>
  <si>
    <t>Differentiation between exposures based on their objectives.</t>
  </si>
  <si>
    <t>Part 1, table 7.2</t>
  </si>
  <si>
    <t>The balance sheet value, the fair value and, for those exchange-traded, a comparison to the market price where it is materially different from the fair value.</t>
  </si>
  <si>
    <t>The types, nature and amounts of equity exposures.</t>
  </si>
  <si>
    <t>Cumulative realised gains or losses arising from sales and liquidations in the period.</t>
  </si>
  <si>
    <t>Total unrealised gains or losses.</t>
  </si>
  <si>
    <t>Article 448</t>
  </si>
  <si>
    <t>Exposure to interest rate risk on positions not included in the trading book</t>
  </si>
  <si>
    <t>Nature, key assumptions and frequency of measurement of the interest rate risk.</t>
  </si>
  <si>
    <t>Part 1, tables 7.1-7.2, 7.4-7.5, 7.12 and part 2, section 3.3.8 and 3.3.10</t>
  </si>
  <si>
    <t>The variation in earnings, economic value or other relevant measure used by the management for upward and downward rate shocks, broken down by currency.</t>
  </si>
  <si>
    <t>Part 1 tables 7.4-7.5</t>
  </si>
  <si>
    <t>Article 449</t>
  </si>
  <si>
    <t>Exposure to securitisation positions</t>
  </si>
  <si>
    <t>Objectives in relation to securitisation activity.</t>
  </si>
  <si>
    <t>Part 2, section 7</t>
  </si>
  <si>
    <t>Nature of other risks including liquidity risk inherent in securitised assets.</t>
  </si>
  <si>
    <t>Part 1, tables 9.1-9.3</t>
  </si>
  <si>
    <t>(d) -(e )</t>
  </si>
  <si>
    <t>Different roles played by the institution in the securitisation process and the extent of its involvement</t>
  </si>
  <si>
    <t>Part 1 tables 9.1 and part 2, section 7</t>
  </si>
  <si>
    <t>Description of the processes in place to monitor changes in the credit and market risk of securitisation exposures.</t>
  </si>
  <si>
    <t>Part 2, sections 1.2, 2, and 3.2</t>
  </si>
  <si>
    <t>Description of the institution's policy governing the use of hedging and unfunded protection to mitigate the risks of retained securitisation and re-securitisation exposures.</t>
  </si>
  <si>
    <t>Approaches used to calculate REA for its securitisation activities.</t>
  </si>
  <si>
    <t>Types of SSPE that the institution, as sponsor, uses to securitise third-party exposures.</t>
  </si>
  <si>
    <t xml:space="preserve">Part 1 table 7.6 and part 2, section 7 </t>
  </si>
  <si>
    <t>(j) (i) - (vi)</t>
  </si>
  <si>
    <t>Summary of the institutions accounting policies for securitisations activities.</t>
  </si>
  <si>
    <t>(k)</t>
  </si>
  <si>
    <t>Names of ECAIs used for securitisations.</t>
  </si>
  <si>
    <t>(l)</t>
  </si>
  <si>
    <t>Description of Internal Assessment Approach.</t>
  </si>
  <si>
    <t>(m)</t>
  </si>
  <si>
    <t>Explanation of changes to any of the quantitative disclosures.</t>
  </si>
  <si>
    <t>(n) (i) - (vi)</t>
  </si>
  <si>
    <t>Information on banking and trading book securitisation exposures broken down by exposure type.</t>
  </si>
  <si>
    <t xml:space="preserve">Part 1, tables 9.1-9.3, Nordea does not have any securitisation exposures in the trading book </t>
  </si>
  <si>
    <t>(o) (i) - (ii)</t>
  </si>
  <si>
    <t>Additional information on banking book and trading book securitisation exposures.</t>
  </si>
  <si>
    <t>Part 1, tables 7.1-7.6, Nordea does not have any securitisation exposures in the trading book</t>
  </si>
  <si>
    <t>(p)</t>
  </si>
  <si>
    <t>Amount of impaired/past due assets securitised and the losses recognised related to banking book securitisations, by exposure type.</t>
  </si>
  <si>
    <t>(q)</t>
  </si>
  <si>
    <t>Outstanding exposures securitised by the institution and subject to a capital requirement for market risk, broken down into traditional/synthetic and by exposure type.</t>
  </si>
  <si>
    <t>(r)</t>
  </si>
  <si>
    <t>Whether the institution has provided support to securitisation vehicles and the impact on own funds.</t>
  </si>
  <si>
    <t>Article 450</t>
  </si>
  <si>
    <t>Remuneration policy</t>
  </si>
  <si>
    <t>Remuneration policy and practices:</t>
  </si>
  <si>
    <t>Part 2, section 5, Nordea annual report pages 69-72 and Nordea.com &gt; About Nordea &gt; Corporate Governance &gt; Remuneration &gt; Nordea's Remuneration Policy</t>
  </si>
  <si>
    <t>- decision making of remuneration committee</t>
  </si>
  <si>
    <t>See references above</t>
  </si>
  <si>
    <t>- link between pay and performance</t>
  </si>
  <si>
    <t>(1) (c) - (f)</t>
  </si>
  <si>
    <t>- criteria for performance measurement, variable components parameters</t>
  </si>
  <si>
    <t>(1) (g) - (i)</t>
  </si>
  <si>
    <t>- aggregate quantitative information including necessary splits</t>
  </si>
  <si>
    <t xml:space="preserve">See references above </t>
  </si>
  <si>
    <t>(1) (j)</t>
  </si>
  <si>
    <t>- total remuneration for each member of the management body, upon request</t>
  </si>
  <si>
    <t>Annual report, note G7</t>
  </si>
  <si>
    <t>- quantitative information per member of the management body for significant institutions</t>
  </si>
  <si>
    <t>Article 451</t>
  </si>
  <si>
    <t>Leverage</t>
  </si>
  <si>
    <t>(1) (a) - (e)</t>
  </si>
  <si>
    <t>Leverage ratio and its components</t>
  </si>
  <si>
    <t>Part 2, table 12.2</t>
  </si>
  <si>
    <t>Title III: Qualifying requirements for the use of particular instruments or methodologies</t>
  </si>
  <si>
    <t>Article 452</t>
  </si>
  <si>
    <t>Use of the IRB Approach to credit risk</t>
  </si>
  <si>
    <t>Permission from the authority to use IRB approach.</t>
  </si>
  <si>
    <t>Part 2, section 2</t>
  </si>
  <si>
    <t>An explanation of:</t>
  </si>
  <si>
    <t>(b) (i)</t>
  </si>
  <si>
    <t>Internal ratings and relation to external ratings.</t>
  </si>
  <si>
    <t>(b) (ii)</t>
  </si>
  <si>
    <t>Part 2. section 2.1.5</t>
  </si>
  <si>
    <t>(b) (iii)</t>
  </si>
  <si>
    <t>The process for managing and recognising credit risk mitigation.</t>
  </si>
  <si>
    <t>Part 2, section 2.1.5</t>
  </si>
  <si>
    <t>(b) (iv)</t>
  </si>
  <si>
    <t>Control mechanisms for rating systems.</t>
  </si>
  <si>
    <t>Part 2. section 2.5</t>
  </si>
  <si>
    <t>(c) (i) - (v)</t>
  </si>
  <si>
    <t>Description of the internal ratings process, separately for each IRB exposure class.</t>
  </si>
  <si>
    <t>Part 2, section 2.1.4</t>
  </si>
  <si>
    <t>Exposure values, separately for each IRB exposure class.</t>
  </si>
  <si>
    <t>Part 1, tables 5.1-5.5, 5.8, 5.10 and 5.24-5.25</t>
  </si>
  <si>
    <t>(e) (i) - (iii)</t>
  </si>
  <si>
    <t>For exposures towards IRB corporate and institutions, split of total exposure, 'Exposure-weighted average risk weight and  Undrawn commitments per risk grade.</t>
  </si>
  <si>
    <t>Part 1, table 5.25</t>
  </si>
  <si>
    <t>Information on Retail exposures under the IRB approach.</t>
  </si>
  <si>
    <t>Actual specific credit risk adjustments during the period.</t>
  </si>
  <si>
    <t>Part 1, tables 5.4 and 5.20</t>
  </si>
  <si>
    <t>The factors that impacted on the loan losses during the period.</t>
  </si>
  <si>
    <t>Part 1, Executive Summary and table 5.19</t>
  </si>
  <si>
    <t>Historical comparison of parameter estimates against the realised outcomes.</t>
  </si>
  <si>
    <t>Part 1, tables 5.26-5.27</t>
  </si>
  <si>
    <t>(j) (i) - (ii)</t>
  </si>
  <si>
    <t>PD and LGD for all IRB exposure classes, split down on relevant geographical locations.</t>
  </si>
  <si>
    <t>Part 1, table 3.26</t>
  </si>
  <si>
    <t>Article 453</t>
  </si>
  <si>
    <t>Use of credit risk mitigation techniques</t>
  </si>
  <si>
    <t>Policies and processes for the use of on- and off-balance sheet netting.</t>
  </si>
  <si>
    <t>Policies and processes for collateral valuation and management.</t>
  </si>
  <si>
    <t>Part 2, section 2.4</t>
  </si>
  <si>
    <t>Main types of collateral.</t>
  </si>
  <si>
    <t>Part 1, tables 5.21, 5.30-5.31 and 6.9</t>
  </si>
  <si>
    <t>Types of guarantor and credit derivative counterparty and their creditworthiness.</t>
  </si>
  <si>
    <t>Information about market or credit risk concentrations within the credit mitigation taken.</t>
  </si>
  <si>
    <t>The exposure value covered by eligible collateral for exposures under the Standardised or Foundation IRB approach.</t>
  </si>
  <si>
    <t>Part 1, table 5.4</t>
  </si>
  <si>
    <t>Exposures covered by guarantees or credit derivatives.</t>
  </si>
  <si>
    <t>Part 1, tables 5.4 and 5.21</t>
  </si>
  <si>
    <t>Article 454</t>
  </si>
  <si>
    <t>Use of the Advanced Measurement Approaches to operational risk</t>
  </si>
  <si>
    <t>Description of the use of risk transfer mechanisms for the purpose of mitigation of operational risk.</t>
  </si>
  <si>
    <t>Article 455</t>
  </si>
  <si>
    <t>Use of Internal Market Risk Models</t>
  </si>
  <si>
    <t>(a) (i)</t>
  </si>
  <si>
    <t>Characteristics of the models used.</t>
  </si>
  <si>
    <t>Part 2, section 3.3</t>
  </si>
  <si>
    <t>(a) (ii)</t>
  </si>
  <si>
    <t>The methodologies used for the internal models for incremental default and migration risk and for correlation trading.</t>
  </si>
  <si>
    <t>Part 2, section 3.3.3 and 3.3.4</t>
  </si>
  <si>
    <t>(a) (iii)</t>
  </si>
  <si>
    <t>Description of stress testing applied to the sub-portfolio.</t>
  </si>
  <si>
    <t>Part 2, section 3.3.5</t>
  </si>
  <si>
    <t>(a) (iv)</t>
  </si>
  <si>
    <t>Approaches used for back-testing and validating the accuracy and consistency of the internal models.</t>
  </si>
  <si>
    <t>Part 2, section 3.3.7</t>
  </si>
  <si>
    <t>Scope of permission by the competent authority.</t>
  </si>
  <si>
    <t>Part 2, table 3.1</t>
  </si>
  <si>
    <t>Description of the extent and methodologies for inclusion in the trading book, comply with prudential valuation requirements.</t>
  </si>
  <si>
    <t>Part 2, section 3.4</t>
  </si>
  <si>
    <t>(d) (i) - (iii)</t>
  </si>
  <si>
    <t>The highest, lowest and average of VaR, sVaR, Incremental risk charge and Comprehensive Risk Charge.</t>
  </si>
  <si>
    <t>Part 1, table 7.10</t>
  </si>
  <si>
    <t>The elements of the own fund requirements for market risk.</t>
  </si>
  <si>
    <t>Part 1, table 7.1</t>
  </si>
  <si>
    <t>Weighted average liquidity horizon for each sub-portfolio covered by the internal models.</t>
  </si>
  <si>
    <t>Comparison of the daily end-of-day VaR measures to the one-day changes of the portfolio's value.</t>
  </si>
  <si>
    <t>Figure 7.11</t>
  </si>
  <si>
    <t>Regulatory reference</t>
  </si>
  <si>
    <t>Reason for not including</t>
  </si>
  <si>
    <t>Detailed reason for not including</t>
  </si>
  <si>
    <t>Reference to information provided</t>
  </si>
  <si>
    <t>Table 12.3 Capital and risk information guide</t>
  </si>
  <si>
    <t>Table 12.4 Table of reference to Part Eight of Regulation (EU) No 575/2013</t>
  </si>
  <si>
    <t>Table 12.5 Information not disclosed due to non-materiality, proprietary or confidential nature</t>
  </si>
  <si>
    <t xml:space="preserve">During the quarter, CET1 capital decreased by EUR 0.2bn driven by decreased retained earnings due to OCI and increased deductions in intangible assets, but remained relatively flat over the full year. Tier 1 capital increased by EUR 0.5bn during the year, of which EUR 0.7bn was seen in the last quarter as a result of the issuance of a new AT1 instrument somewhat countered by the movements in CET1 capital. Total own funds increased EUR 0.3bn during the quarter as a result of the Tier 1 increase offset by regulatory amortisation. Year over year, own funds decreased EUR 1.2bn, however, mainly as a result of amortisation and called T2 loans. Amortisation is only a regulatory prudential adjustment, the loans are still included in the balance sheet to the full amount. </t>
  </si>
  <si>
    <r>
      <t xml:space="preserve">Table 3.2 </t>
    </r>
    <r>
      <rPr>
        <b/>
        <sz val="9"/>
        <color rgb="FF0000A0"/>
        <rFont val="Nordea Sans Large Bold"/>
        <family val="3"/>
      </rPr>
      <t>Flow statements of movements in own funds</t>
    </r>
    <r>
      <rPr>
        <b/>
        <sz val="9"/>
        <color rgb="FF0000A0"/>
        <rFont val="Nordea Sans Small"/>
        <family val="3"/>
      </rPr>
      <t xml:space="preserve">
</t>
    </r>
    <r>
      <rPr>
        <sz val="9"/>
        <rFont val="Nordea Sans Small"/>
        <family val="3"/>
      </rPr>
      <t xml:space="preserve">Own funds as of year-end 2017 was EUR 31.7bn (32.9bn in 2016), of which CET1 capital constituted EUR 24.5bn (24.5bn), Additional Tier 1 capital EUR 3.5bn (3.0bn) and Tier 2 capital EUR 3.7bn (5.3bn).
During 2017, Nordea’s CET1 capital remained relatively flat. A new AT1 loan of EUR 0.75bn was issued by Nordea Bank AB during the period which mainly explains the increase of AT1 capital. The increase was slightly offset by FX-effects. There has been one redemption of a Tier 2 instrument during the year. Unfavourable FX-effects and amortisation of Tier 2 instruments further decreased Tier 2 capital. Amortisation is only a regulatory prudential adjustment, the loans are still included in the balance sheet to the full amount. </t>
    </r>
  </si>
  <si>
    <t>Own funds, excluding profit</t>
  </si>
  <si>
    <t>Total own funds, 31 December 2017</t>
  </si>
  <si>
    <t xml:space="preserve">Differences due to credit mitigation techniques </t>
  </si>
  <si>
    <t>(CRMs), with substitution effects on the exposure</t>
  </si>
  <si>
    <t xml:space="preserve">Assets carrying value amount under the scope of </t>
  </si>
  <si>
    <t>regulatory consolidation (as per template EU LI 1)</t>
  </si>
  <si>
    <t xml:space="preserve">Liabilities carrying amount under the regulatory </t>
  </si>
  <si>
    <t>scope of consolidation (as per template EU LI1)</t>
  </si>
  <si>
    <r>
      <rPr>
        <b/>
        <sz val="9"/>
        <color rgb="FF0000A0"/>
        <rFont val="Nordea Sans Large Bold"/>
        <family val="3"/>
      </rPr>
      <t xml:space="preserve">Table 6.3 EU CCR2 Credit valuation adjustment (CVA) capital charge </t>
    </r>
    <r>
      <rPr>
        <sz val="9"/>
        <color rgb="FF0000A0"/>
        <rFont val="Palatino Linotype"/>
        <family val="1"/>
      </rPr>
      <t xml:space="preserve">
</t>
    </r>
    <r>
      <rPr>
        <sz val="9"/>
        <rFont val="Nordea Sans Small"/>
        <family val="3"/>
      </rPr>
      <t xml:space="preserve">For credit valuation adjustment (CVA) capital charge, Nordea is using two different methodologies: advanced and standardised method. Around 81% of the CVA REA is calculated using the advanced method and the rest using the standardised method. The REA for advanced method comes from two components, where the VaR component accounts for around 20% of the exposure and stressed VaR accounts for the rest (80%). The decrease in CVA REA in second-half 2017 (-EUR 268m) was mainly due to lower exposure in the CCR portfolio as well as increased hedging activity. </t>
    </r>
  </si>
  <si>
    <r>
      <t>Securities issued by financial corporates, excluding covered bonds</t>
    </r>
    <r>
      <rPr>
        <vertAlign val="superscript"/>
        <sz val="9"/>
        <rFont val="Palatino Linotype"/>
        <family val="1"/>
      </rPr>
      <t>2)</t>
    </r>
  </si>
  <si>
    <r>
      <rPr>
        <b/>
        <sz val="9"/>
        <color rgb="FF0000A0"/>
        <rFont val="Nordea Sans Large Bold"/>
        <family val="3"/>
      </rPr>
      <t>Table 7.9 EU MR2-B: REA flow statements of market risk exposures under the IMA</t>
    </r>
    <r>
      <rPr>
        <b/>
        <sz val="9"/>
        <color rgb="FF0000A0"/>
        <rFont val="Nordea Sans Small"/>
        <family val="3"/>
      </rPr>
      <t xml:space="preserve">
</t>
    </r>
    <r>
      <rPr>
        <sz val="9"/>
        <rFont val="Nordea Sans Small"/>
        <family val="3"/>
      </rPr>
      <t xml:space="preserve">By the end of 2017, REA amounted to EUR 2.4bn which corresponds to an increase of EUR 255m from Q3, whereof EUR 16m stemmed from methodology changes going into effect in December 2017. The decrease in the VaR REA was primarily driven by lower levels of interest rate risk. The increase in sVaR is mainly driven by higher levels of foreign exchange risk and from a methodology change. The Incremental Risk Method (IRM) increased with EUR 178m primarily driven by expiring CDS contracts by the end of 2017. Lastly, the increase in the Comprehensive Risk Method (CRM) was mainly stemming from position changes. </t>
    </r>
  </si>
  <si>
    <t>1) The amounts shown in the second column do not always equal the sum of the amounts shown in the remaining columns of the table, since there are items that attract capital charges according to more than one risk framework. These items are derivatives and repurchase agreements which are shown in the market and counterparty credit risk framework.
2) Including Luminor values according to the proportional method.
3) Provisions for loans are shown in the last column as negative values.</t>
  </si>
  <si>
    <t xml:space="preserve">Financial instruments pledged as </t>
  </si>
  <si>
    <t>collateral</t>
  </si>
  <si>
    <t xml:space="preserve">   - of which secured</t>
  </si>
  <si>
    <t xml:space="preserve">     by immovable
     property</t>
  </si>
  <si>
    <r>
      <t xml:space="preserve">Total liquidity buffer </t>
    </r>
    <r>
      <rPr>
        <vertAlign val="superscript"/>
        <sz val="9"/>
        <color rgb="FF0000A0"/>
        <rFont val="Palatino Linotype"/>
        <family val="1"/>
      </rPr>
      <t>3</t>
    </r>
    <r>
      <rPr>
        <vertAlign val="superscript"/>
        <sz val="9"/>
        <color theme="1"/>
        <rFont val="Palatino Linotype"/>
        <family val="1"/>
      </rPr>
      <t>)</t>
    </r>
  </si>
  <si>
    <r>
      <t xml:space="preserve">All other eligible and unencumbered securities </t>
    </r>
    <r>
      <rPr>
        <vertAlign val="superscript"/>
        <sz val="9"/>
        <color theme="1"/>
        <rFont val="Palatino Linotype"/>
        <family val="1"/>
      </rPr>
      <t>2</t>
    </r>
  </si>
  <si>
    <r>
      <t xml:space="preserve">Securities issued by financial corporates, excluding covered bonds </t>
    </r>
    <r>
      <rPr>
        <vertAlign val="superscript"/>
        <sz val="9"/>
        <rFont val="Palatino Linotype"/>
        <family val="1"/>
      </rPr>
      <t>2</t>
    </r>
  </si>
  <si>
    <r>
      <t xml:space="preserve">Securities issued by non-financial corporates </t>
    </r>
    <r>
      <rPr>
        <vertAlign val="superscript"/>
        <sz val="9"/>
        <color theme="1"/>
        <rFont val="Palatino Linotype"/>
        <family val="1"/>
      </rPr>
      <t>1</t>
    </r>
  </si>
  <si>
    <r>
      <t xml:space="preserve">Covered bonds issued by the own bank or related unit </t>
    </r>
    <r>
      <rPr>
        <vertAlign val="superscript"/>
        <sz val="9"/>
        <color theme="1"/>
        <rFont val="Palatino Linotype"/>
        <family val="1"/>
      </rPr>
      <t>1</t>
    </r>
  </si>
  <si>
    <r>
      <t xml:space="preserve">Covered bonds issued by other bank or financial institute </t>
    </r>
    <r>
      <rPr>
        <vertAlign val="superscript"/>
        <sz val="9"/>
        <color theme="1"/>
        <rFont val="Palatino Linotype"/>
        <family val="1"/>
      </rPr>
      <t>1</t>
    </r>
  </si>
  <si>
    <r>
      <t xml:space="preserve">Securities issued or guaranteed by municipalities or other public sector entities </t>
    </r>
    <r>
      <rPr>
        <vertAlign val="superscript"/>
        <sz val="9"/>
        <color theme="1"/>
        <rFont val="Palatino Linotype"/>
        <family val="1"/>
      </rPr>
      <t>1</t>
    </r>
  </si>
  <si>
    <r>
      <t xml:space="preserve">Securities issued or guaranteed by sovereigns, central banks or multilateral development banks </t>
    </r>
    <r>
      <rPr>
        <vertAlign val="superscript"/>
        <sz val="9"/>
        <rFont val="Palatino Linotype"/>
        <family val="1"/>
      </rPr>
      <t>1</t>
    </r>
  </si>
  <si>
    <t>Own covered bonds and asset-backed securities issued and not yet pledged</t>
  </si>
  <si>
    <r>
      <rPr>
        <b/>
        <sz val="9"/>
        <color rgb="FF0000A0"/>
        <rFont val="Nordea Sans Large Bold"/>
        <family val="3"/>
      </rPr>
      <t>Table 10.9 Maturity analysis for assets and liabilities</t>
    </r>
    <r>
      <rPr>
        <b/>
        <sz val="9"/>
        <rFont val="Nordea Sans Small"/>
        <family val="3"/>
      </rPr>
      <t xml:space="preserve">
</t>
    </r>
    <r>
      <rPr>
        <sz val="9"/>
        <color rgb="FF0000A0"/>
        <rFont val="Nordea Sans Small"/>
        <family val="3"/>
      </rPr>
      <t xml:space="preserve">
</t>
    </r>
  </si>
  <si>
    <t>Figure 11.9 Financial buffers compared to insurance provisions, rolling 12 mths</t>
  </si>
  <si>
    <t>Neither consoli-dated nor deducted</t>
  </si>
  <si>
    <t xml:space="preserve">Amount of qualifying items referred to in Article 484 (3) and the related share premium accounts subject to phase out </t>
  </si>
  <si>
    <t xml:space="preserve">from CET1 </t>
  </si>
  <si>
    <t xml:space="preserve">Intangible assets (net of related tax liability) </t>
  </si>
  <si>
    <t xml:space="preserve">(negative amount) </t>
  </si>
  <si>
    <t xml:space="preserve">Fair value reserves related to gains or losses on </t>
  </si>
  <si>
    <t xml:space="preserve">cash flow hedges </t>
  </si>
  <si>
    <t xml:space="preserve">Amount of qualifying items referred to in Article 484 (4) and the related share premium accounts subject to phase out </t>
  </si>
  <si>
    <t xml:space="preserve">from AT1 </t>
  </si>
  <si>
    <t xml:space="preserve">Amount of qualifying items referred to in Article 484 (5) and the related share premium accounts subject to phase out </t>
  </si>
  <si>
    <t xml:space="preserve">from T2 </t>
  </si>
  <si>
    <t>Holdings of the T2 instruments and subordinated loans of financial sector entities where those entities have reciprocal cross holdings with the institution designed to inflate artificially the own funds of the institution</t>
  </si>
  <si>
    <t>Direct and indirect holdings of the T2 instruments and subordinated loans of financial sector entities where the institution does not have a significant investment in those entities (amount above 10% threshold and net of eligible</t>
  </si>
  <si>
    <t xml:space="preserve">short positions) (negative amount) </t>
  </si>
  <si>
    <t xml:space="preserve">Direct and indirect holdings by the institution of the T2 instruments and subordinated loans of financial sector entities where the institution has a significant investment in those entities (net of eligible short positions) </t>
  </si>
  <si>
    <t xml:space="preserve">Residual amounts deducted from Tier 2capital with regard to deduction from Common Equity Tier 1 capital during the transitional period pursuant to article 472 of </t>
  </si>
  <si>
    <t xml:space="preserve">Regulation (EU) No 575/2013 </t>
  </si>
  <si>
    <t xml:space="preserve">Residual amounts deducted from Tier 2 capital with regard to deduction from Additional Tier 1 capital during the transitional period pursuant to article 475 of </t>
  </si>
  <si>
    <t xml:space="preserve">Of which items to be detailed line by line, e.g. reciprocal cross holdings in at1 instruments, direct holdings of non significant investments in the capital of other financial </t>
  </si>
  <si>
    <t xml:space="preserve">sector entities, etc </t>
  </si>
  <si>
    <t xml:space="preserve">Of which: …items not deducted from AT1 items (Regulation (EU) No 575/2013residual amounts) 
(items to be detailed line by line, e.g. Reciprocal cross holdings in T2 instruments, direct holdings of non-significant investments in the capital of other financial 
</t>
  </si>
  <si>
    <t xml:space="preserve">sector entities, etc) </t>
  </si>
  <si>
    <t xml:space="preserve">Institution specific buffer requirement (CET1 requirement in accordance with article 92 (1) (a) plus capital conservation and countercyclical buffer requirements, plus systemic risk buffer, plus the systemically important institution buffer (G-SII or O-SII buffer), expressed as a percentage of </t>
  </si>
  <si>
    <t xml:space="preserve">risk exposure amount) </t>
  </si>
  <si>
    <t xml:space="preserve">Direct and indirect holdings of the AT1 instruments of financial sector entities where the institution does not have a significant investment in those entities (amount above the 10% threshold and net of eligible short positions) </t>
  </si>
  <si>
    <t>Direct and indirect holdings by the institution of the AT1 instruments of financial sector entities where the institution has a significant investment in those entities (amount above the 10% threshold net of eligible short positions)</t>
  </si>
  <si>
    <t xml:space="preserve">Residual amounts deducted from Additional Tier 1 capital with regard to deduction from Tier 2 capital during the transitional period pursuant to article 475 of </t>
  </si>
  <si>
    <t>Ancillary services under-taking</t>
  </si>
  <si>
    <t>Ded-ucted</t>
  </si>
  <si>
    <t>Luxem-bourg</t>
  </si>
  <si>
    <t>1) Proposed dividend for 2017.</t>
  </si>
  <si>
    <t>At year-end 2017, 95% of total credit risk exposures were calculated using the IRB approach. IRB exposures consist mainly of retail and corporate exposures. Compared to year-end 2016, IRB exposures have increased by EUR 63bn, driven by the roll out of the sovereign IRB model and transfer of Nordea's Baltic exposures to Luminor Bank.  Luminor is proportionally consolidated into Nordea and exclusively uses the standardised approach. The increase was offset by lower exposures towards corporates and, to a lesser extent, retail customers.</t>
  </si>
  <si>
    <r>
      <rPr>
        <b/>
        <sz val="9"/>
        <color rgb="FF0000A0"/>
        <rFont val="Nordea Sans Large Bold"/>
        <family val="3"/>
      </rPr>
      <t>Table 5.14 EU CR2-A: Changes in stock of general and specific credit risk adjustments</t>
    </r>
    <r>
      <rPr>
        <b/>
        <sz val="9"/>
        <color rgb="FF0000A0"/>
        <rFont val="Nordea Sans Small"/>
        <family val="3"/>
      </rPr>
      <t xml:space="preserve">
</t>
    </r>
    <r>
      <rPr>
        <sz val="9"/>
        <rFont val="Nordea Sans Small"/>
        <family val="3"/>
      </rPr>
      <t>Accumulated Specific credit risk adjustment had a closing balance of EUR 2.5bn at the end of 2017. Business combinations, including acquisitions and disposals of subsidiaries of EUR 50m intends provision and reversels steeming from Baltics first three quarters of the year. Nordea does not have general credit risk adjustment due to use of IFRS accounting. General credit risk adjustment does not apply for Nordea.</t>
    </r>
  </si>
  <si>
    <t>Total own funds, excluding profit</t>
  </si>
  <si>
    <t>2) Own funds adjusted for IRB provision, i.e. adjusted own funds equal EUR 31 943m by 31 Dec 2017.</t>
  </si>
  <si>
    <r>
      <rPr>
        <b/>
        <sz val="9"/>
        <color rgb="FF0000A0"/>
        <rFont val="Nordea Sans Large Bold"/>
        <family val="3"/>
      </rPr>
      <t>Figure 3.3 CET 1 requirement build-up (%)</t>
    </r>
    <r>
      <rPr>
        <b/>
        <sz val="9"/>
        <color rgb="FF0000A0"/>
        <rFont val="Nordea Sans Small"/>
        <family val="3"/>
      </rPr>
      <t xml:space="preserve">
</t>
    </r>
    <r>
      <rPr>
        <sz val="9"/>
        <rFont val="Nordea Sans Small"/>
        <family val="3"/>
      </rPr>
      <t xml:space="preserve">Nordea’s Internal Capital Requirement (ICR) was EUR 13.3bn at the end of the year. The ICR should be compared to the own funds, which was EUR 31.7bn at the end of the fourth quarter. The ICR is calculated based on a Pillar I plus Pillar II approach and also includes a buffer for economic stress. In addition, supervisors require Nordea to hold capital for other risks, identified and communicated as part of the Supervisory Review and Evaluation Process (SREP). 
The outcome of the 2017 SREP, indicated that the CET1 requirement in Q3 2017 was 17.4%. The CET1 requirement is assessed to be 17.6% as of year-end 2017. The final capital requirement for 2017 is expected to be disclosed by the SFSA on the 23rd of February 2018. The combined buffer requirement consists of a 3% systemic risk buffer, a 2.5% capital conservation buffer and a countercyclical buffer of approximately 0.8%. The Pillar II other part consists of the SFSA standardised benchmark models for Pillar II risks as well as other Pillar II add-ons as a result of the SREP. 
The Pillar II add-ons, including risk weight floors, do not affect the maximum distributable amount (MDA) level, at which automatic restrictions on distributions linked to the combined buffer requirement would come into effect, unless a formal decision on Pillar II has been made. A formal decision on Pillar II has not been made. In Q3 2017 the MDA level was 10.6%, in Q4 2017 it is assessed to increase to 10.8% following the increase in the countercyclical capital buffer rate in Norway.  
</t>
    </r>
  </si>
  <si>
    <t>The following table provides information regarding the main sources of differences between the accounting carrying values and regulatory exposures. Additionally, off-balance sheet amounts are included in the exposure amounts considered for requlatory purposes, while the items that are subject to deductions from capital are not risk weighted and are thus excluded from the table below.</t>
  </si>
  <si>
    <t>Secured by mortgages on immovable</t>
  </si>
  <si>
    <t>property</t>
  </si>
  <si>
    <t xml:space="preserve">Other materials (chemical, </t>
  </si>
  <si>
    <t>building materials, etc.)</t>
  </si>
  <si>
    <t>Regional governments</t>
  </si>
  <si>
    <t>or local authorities</t>
  </si>
  <si>
    <t>Secured by mortgages</t>
  </si>
  <si>
    <t>on immovable property</t>
  </si>
  <si>
    <t>BB+ and below,</t>
  </si>
  <si>
    <t>or without rating</t>
  </si>
  <si>
    <t xml:space="preserve">BBB+ and below, </t>
  </si>
  <si>
    <t>BBB+ and below,</t>
  </si>
  <si>
    <t xml:space="preserve">B+ and below, or </t>
  </si>
  <si>
    <t>without rating</t>
  </si>
  <si>
    <t>Average of the risk numbers for the correlation trading portfolio over</t>
  </si>
  <si>
    <t xml:space="preserve"> the preceding 12-weeks</t>
  </si>
  <si>
    <r>
      <t>31 Dec 2017</t>
    </r>
    <r>
      <rPr>
        <b/>
        <vertAlign val="superscript"/>
        <sz val="9"/>
        <color rgb="FF0000A0"/>
        <rFont val="Palatino Linotype"/>
        <family val="1"/>
      </rPr>
      <t>1</t>
    </r>
  </si>
  <si>
    <t>Adjustment for entities which are consolidated for accounting</t>
  </si>
  <si>
    <t>purposes but are outside the scope of regulatory consolidation</t>
  </si>
  <si>
    <t xml:space="preserve">Adjustment for off-balance sheet items (ie conversion to credit </t>
  </si>
  <si>
    <t>equivalent amounts of off-balance sheet exposures)</t>
  </si>
  <si>
    <t>Outline of the differences in the basis of consol</t>
  </si>
  <si>
    <t>-idation for accounting and prudential purposes</t>
  </si>
  <si>
    <t>Type of risks in terms of seniority of underlying securitisation positions and in terms of assets underlying those latter securitisation positions assumed and retained with re- securitisation</t>
  </si>
  <si>
    <t>activity.</t>
  </si>
  <si>
    <t>Use of internal ratings other than for calculating</t>
  </si>
  <si>
    <t>REA.</t>
  </si>
  <si>
    <t xml:space="preserve">EU GL OVA CRR 435 (1)(B) The approved limits to which the institutions is exposed to </t>
  </si>
  <si>
    <t>Risk appetite limits are strictly confidential</t>
  </si>
  <si>
    <t xml:space="preserve">Thresholds for risk appetite limits are not disclosed, they are of confidential strategic nature. The relevant supervisory authorities have access to the full report including limits. </t>
  </si>
  <si>
    <t xml:space="preserve">Article 439 Counterparty credit risk and Article 445 Market risk  </t>
  </si>
  <si>
    <t xml:space="preserve">The information is immaterial </t>
  </si>
  <si>
    <t>Luminor CCR and market risk are part of the OV1 table</t>
  </si>
  <si>
    <t>EBA RTS on CCB</t>
  </si>
  <si>
    <t>Summary of these countries countribution to the CCyB calculation is included in table 12.10</t>
  </si>
  <si>
    <t>Information on Luminor's contribution to CCR and Market risk are not included in the tables splits for these risks, the amounts are immaterial.</t>
  </si>
  <si>
    <t>Detailed information on domicile with 0 countercyclical buffer and less than 1% of Nordeas own fund contribution is not material countribition to the calculation of the Nordea CCyB rate.</t>
  </si>
  <si>
    <t>The metrics, to which risk appetite limits apply, are stated in Part 2 section 1.4</t>
  </si>
  <si>
    <t>Switzer-land</t>
  </si>
  <si>
    <t>Luminor Bank CCR exposures of EUR 42m are not included in the table.</t>
  </si>
  <si>
    <t>Luminor Bank CCR exposures of EUR 42m are not considered in the table.</t>
  </si>
  <si>
    <r>
      <t>0.7</t>
    </r>
    <r>
      <rPr>
        <vertAlign val="superscript"/>
        <sz val="9"/>
        <rFont val="Palatino Linotype"/>
        <family val="1"/>
      </rPr>
      <t>1</t>
    </r>
  </si>
  <si>
    <t>Countercyclical capital buffer</t>
  </si>
  <si>
    <t>Securitisation exposures</t>
  </si>
  <si>
    <t xml:space="preserve">Own funds requirement weight </t>
  </si>
  <si>
    <t>Counter-cyclical buffer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</si>
</sst>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 #,##0.00_);_(* \(#,##0.00\);_(* &quot;-&quot;??_);_(@_)"/>
    <numFmt numFmtId="165" formatCode="###,000"/>
    <numFmt numFmtId="166" formatCode="0.0%"/>
    <numFmt numFmtId="167" formatCode="#,##0.0;\-#,##0.0;"/>
    <numFmt numFmtId="168" formatCode="#,##0.0"/>
    <numFmt numFmtId="169" formatCode="0.0"/>
    <numFmt numFmtId="170" formatCode="#,##0.000"/>
    <numFmt numFmtId="171" formatCode="_-* #,##0_-;\-* #,##0_-;_-* &quot;-&quot;??_-;_-@_-"/>
    <numFmt numFmtId="172" formatCode="0.00000%"/>
    <numFmt numFmtId="173" formatCode="##,##0;\ \-##,##0;\ ;@"/>
    <numFmt numFmtId="174" formatCode="_-* #,##0.00_-;\-* #,##0.00_-;_-* &quot;-&quot;??_-;_-@_-"/>
    <numFmt numFmtId="175" formatCode="[$-C09]d\ mmmm\ yyyy;@"/>
    <numFmt numFmtId="176" formatCode="_-* #,##0\ _k_r_-;\-* #,##0\ _k_r_-;_-* &quot;-&quot;??\ _k_r_-;_-@_-"/>
    <numFmt numFmtId="177" formatCode="0.00;\-0.00;;@"/>
    <numFmt numFmtId="178" formatCode="#,##0.0000"/>
    <numFmt numFmtId="179" formatCode="#,##0.0000000000000"/>
    <numFmt numFmtId="180" formatCode="#,##0.00000000000"/>
    <numFmt numFmtId="181" formatCode="#,##0.0000000000"/>
    <numFmt numFmtId="182" formatCode="#,##0;\-#,##0;"/>
    <numFmt numFmtId="183" formatCode="[$-F400]h:mm:ss\ AM/PM"/>
    <numFmt numFmtId="184" formatCode="#,##0.00000"/>
    <numFmt numFmtId="185" formatCode="0.000%"/>
    <numFmt numFmtId="186" formatCode="_-* #,##0.0_-;\-* #,##0.0_-;_-* &quot;-&quot;??_-;_-@_-"/>
    <numFmt numFmtId="187" formatCode="#,##0.000000"/>
    <numFmt numFmtId="188" formatCode="yyyy;@"/>
    <numFmt numFmtId="189" formatCode="#,##0.0_ ;\-#,##0.0\ "/>
  </numFmts>
  <fonts count="104" x14ac:knownFonts="1">
    <font>
      <sz val="11"/>
      <color theme="1"/>
      <name val="Calibri"/>
      <family val="2"/>
      <scheme val="minor"/>
    </font>
    <font>
      <sz val="11"/>
      <color theme="1"/>
      <name val="Calibri"/>
      <family val="2"/>
      <scheme val="minor"/>
    </font>
    <font>
      <b/>
      <sz val="9"/>
      <color rgb="FF0000A0"/>
      <name val="Palatino Linotype"/>
      <family val="1"/>
    </font>
    <font>
      <b/>
      <sz val="11"/>
      <color rgb="FF0000A0"/>
      <name val="Calibri"/>
      <family val="2"/>
      <scheme val="minor"/>
    </font>
    <font>
      <sz val="8"/>
      <color theme="1"/>
      <name val="Palatino Linotype"/>
      <family val="1"/>
    </font>
    <font>
      <sz val="9"/>
      <color theme="2"/>
      <name val="Palatino Linotype"/>
      <family val="1"/>
    </font>
    <font>
      <sz val="9"/>
      <color theme="1"/>
      <name val="Palatino Linotype"/>
      <family val="1"/>
    </font>
    <font>
      <sz val="9"/>
      <color theme="1"/>
      <name val="Calibri"/>
      <family val="2"/>
      <scheme val="minor"/>
    </font>
    <font>
      <sz val="12"/>
      <name val="Times New Roman"/>
      <family val="1"/>
    </font>
    <font>
      <sz val="10"/>
      <name val="Arial"/>
      <family val="2"/>
    </font>
    <font>
      <sz val="11"/>
      <color rgb="FF000000"/>
      <name val="Calibri"/>
      <family val="2"/>
      <scheme val="minor"/>
    </font>
    <font>
      <sz val="10"/>
      <name val="Georgia"/>
      <family val="1"/>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name val="Palatino Linotype"/>
      <family val="1"/>
    </font>
    <font>
      <sz val="9"/>
      <color theme="3"/>
      <name val="Palatino Linotype"/>
      <family val="1"/>
    </font>
    <font>
      <sz val="9"/>
      <color rgb="FF0000A0"/>
      <name val="Palatino Linotype"/>
      <family val="1"/>
    </font>
    <font>
      <b/>
      <sz val="8"/>
      <name val="Palatino Linotype"/>
      <family val="1"/>
    </font>
    <font>
      <b/>
      <sz val="11"/>
      <color theme="1"/>
      <name val="Calibri"/>
      <family val="2"/>
      <scheme val="minor"/>
    </font>
    <font>
      <b/>
      <sz val="9"/>
      <color rgb="FF0000A0"/>
      <name val="Nordea Sans Small"/>
      <family val="3"/>
    </font>
    <font>
      <vertAlign val="superscript"/>
      <sz val="9"/>
      <color theme="1"/>
      <name val="Palatino Linotype"/>
      <family val="1"/>
    </font>
    <font>
      <b/>
      <sz val="9"/>
      <color theme="1"/>
      <name val="Palatino Linotype"/>
      <family val="1"/>
    </font>
    <font>
      <sz val="10"/>
      <color theme="1"/>
      <name val="Calibri"/>
      <family val="2"/>
      <scheme val="minor"/>
    </font>
    <font>
      <sz val="10"/>
      <color theme="1"/>
      <name val="Arial"/>
      <family val="2"/>
    </font>
    <font>
      <sz val="9"/>
      <color theme="1"/>
      <name val="Nordea Sans Small"/>
      <family val="3"/>
    </font>
    <font>
      <sz val="10"/>
      <color theme="1"/>
      <name val="Nordea Sans Small"/>
      <family val="3"/>
    </font>
    <font>
      <sz val="11"/>
      <color rgb="FFFF0000"/>
      <name val="Calibri"/>
      <family val="2"/>
      <scheme val="minor"/>
    </font>
    <font>
      <sz val="9"/>
      <name val="Nordea Sans Small"/>
      <family val="3"/>
    </font>
    <font>
      <sz val="10"/>
      <name val="Times New Roman"/>
      <family val="1"/>
    </font>
    <font>
      <b/>
      <sz val="10"/>
      <name val="Palatino Linotype"/>
      <family val="1"/>
    </font>
    <font>
      <sz val="10"/>
      <name val="Palatino Linotype"/>
      <family val="1"/>
    </font>
    <font>
      <sz val="12"/>
      <color rgb="FFFF0000"/>
      <name val="Times New Roman"/>
      <family val="1"/>
    </font>
    <font>
      <sz val="9"/>
      <color rgb="FF0000A0"/>
      <name val="Calibri"/>
      <family val="2"/>
      <scheme val="minor"/>
    </font>
    <font>
      <sz val="9"/>
      <color rgb="FF0000A0"/>
      <name val="Nordea Sans Small"/>
      <family val="3"/>
    </font>
    <font>
      <vertAlign val="superscript"/>
      <sz val="9"/>
      <name val="Palatino Linotype"/>
      <family val="1"/>
    </font>
    <font>
      <sz val="8"/>
      <name val="Palatino Linotype"/>
      <family val="1"/>
    </font>
    <font>
      <b/>
      <sz val="9"/>
      <name val="Palatino Linotype"/>
      <family val="1"/>
    </font>
    <font>
      <vertAlign val="superscript"/>
      <sz val="9"/>
      <color rgb="FF0000A0"/>
      <name val="Palatino Linotype"/>
      <family val="1"/>
    </font>
    <font>
      <sz val="9"/>
      <color rgb="FFFF0000"/>
      <name val="Palatino Linotype"/>
      <family val="1"/>
    </font>
    <font>
      <sz val="9"/>
      <color theme="1"/>
      <name val="Calibri"/>
      <family val="2"/>
    </font>
    <font>
      <b/>
      <sz val="9"/>
      <color rgb="FF000000"/>
      <name val="Palatino Linotype"/>
      <family val="1"/>
    </font>
    <font>
      <sz val="9"/>
      <color rgb="FF000000"/>
      <name val="Palatino Linotype"/>
      <family val="1"/>
    </font>
    <font>
      <sz val="8"/>
      <color rgb="FF000000"/>
      <name val="Palatino Linotype"/>
      <family val="1"/>
    </font>
    <font>
      <sz val="8"/>
      <color rgb="FF0000A0"/>
      <name val="Palatino Linotype"/>
      <family val="1"/>
    </font>
    <font>
      <vertAlign val="superscript"/>
      <sz val="8"/>
      <color rgb="FF0000A0"/>
      <name val="Palatino Linotype"/>
      <family val="1"/>
    </font>
    <font>
      <b/>
      <sz val="8"/>
      <color rgb="FF0000A0"/>
      <name val="Palatino Linotype"/>
      <family val="1"/>
    </font>
    <font>
      <sz val="11"/>
      <color rgb="FF0000A0"/>
      <name val="Calibri"/>
      <family val="2"/>
      <scheme val="minor"/>
    </font>
    <font>
      <sz val="11"/>
      <name val="Nordea Sans Small"/>
      <family val="3"/>
    </font>
    <font>
      <sz val="11"/>
      <name val="Calibri"/>
      <family val="2"/>
      <scheme val="minor"/>
    </font>
    <font>
      <b/>
      <sz val="9"/>
      <color theme="2"/>
      <name val="Palatino Linotype"/>
      <family val="1"/>
    </font>
    <font>
      <sz val="9"/>
      <color rgb="FF000000"/>
      <name val="Nordea Sans Small"/>
      <family val="3"/>
    </font>
    <font>
      <sz val="7"/>
      <color rgb="FF0000A0"/>
      <name val="Palatino Linotype"/>
      <family val="1"/>
    </font>
    <font>
      <b/>
      <sz val="7"/>
      <color rgb="FF0000A0"/>
      <name val="Palatino Linotype"/>
      <family val="1"/>
    </font>
    <font>
      <sz val="7"/>
      <color theme="1"/>
      <name val="Palatino Linotype"/>
      <family val="1"/>
    </font>
    <font>
      <sz val="11"/>
      <color theme="1"/>
      <name val="Nordea Sans Small"/>
      <family val="3"/>
    </font>
    <font>
      <b/>
      <sz val="9"/>
      <color rgb="FFFF0000"/>
      <name val="Palatino Linotype"/>
      <family val="1"/>
    </font>
    <font>
      <sz val="9"/>
      <color rgb="FFFF0000"/>
      <name val="Calibri"/>
      <family val="2"/>
      <scheme val="minor"/>
    </font>
    <font>
      <i/>
      <sz val="9"/>
      <name val="Nordea Sans Small"/>
      <family val="3"/>
    </font>
    <font>
      <b/>
      <sz val="9"/>
      <color rgb="FFFF0000"/>
      <name val="Calibri"/>
      <family val="2"/>
      <scheme val="minor"/>
    </font>
    <font>
      <sz val="7"/>
      <name val="Calibri"/>
      <family val="2"/>
      <scheme val="minor"/>
    </font>
    <font>
      <sz val="7"/>
      <name val="Palatino Linotype"/>
      <family val="1"/>
    </font>
    <font>
      <sz val="8"/>
      <color rgb="FF000000"/>
      <name val="Calibri"/>
      <family val="2"/>
      <scheme val="minor"/>
    </font>
    <font>
      <sz val="8"/>
      <color theme="2"/>
      <name val="Palatino Linotype"/>
      <family val="1"/>
    </font>
    <font>
      <sz val="7"/>
      <color theme="1"/>
      <name val="Calibri"/>
      <family val="2"/>
    </font>
    <font>
      <b/>
      <sz val="9"/>
      <color rgb="FF0000A0"/>
      <name val="Calibri"/>
      <family val="2"/>
      <scheme val="minor"/>
    </font>
    <font>
      <sz val="6"/>
      <color theme="1"/>
      <name val="Palatino Linotype"/>
      <family val="1"/>
    </font>
    <font>
      <sz val="11"/>
      <color theme="1"/>
      <name val="Palatino Linotype"/>
      <family val="1"/>
    </font>
    <font>
      <sz val="6.5"/>
      <color theme="1"/>
      <name val="Palatino Linotype"/>
      <family val="1"/>
    </font>
    <font>
      <u/>
      <sz val="6.5"/>
      <color theme="1"/>
      <name val="Palatino Linotype"/>
      <family val="1"/>
    </font>
    <font>
      <b/>
      <sz val="9"/>
      <color rgb="FF0000A0"/>
      <name val="Palatino Linotype"/>
      <family val="3"/>
    </font>
    <font>
      <sz val="8"/>
      <color theme="1"/>
      <name val="Calibri"/>
      <family val="2"/>
      <scheme val="minor"/>
    </font>
    <font>
      <vertAlign val="superscript"/>
      <sz val="8"/>
      <color theme="1"/>
      <name val="Palatino Linotype"/>
      <family val="1"/>
    </font>
    <font>
      <b/>
      <vertAlign val="superscript"/>
      <sz val="9"/>
      <color rgb="FF0000A0"/>
      <name val="Palatino Linotype"/>
      <family val="1"/>
    </font>
    <font>
      <b/>
      <sz val="9"/>
      <color theme="1"/>
      <name val="Nordea Sans Small"/>
      <family val="3"/>
    </font>
    <font>
      <sz val="9"/>
      <name val="Arial"/>
      <family val="2"/>
    </font>
    <font>
      <i/>
      <sz val="9"/>
      <color rgb="FF00B050"/>
      <name val="Palatino Linotype"/>
      <family val="1"/>
    </font>
    <font>
      <i/>
      <sz val="9"/>
      <color theme="0"/>
      <name val="Palatino Linotype"/>
      <family val="1"/>
    </font>
    <font>
      <sz val="9"/>
      <color rgb="FF00B050"/>
      <name val="Palatino Linotype"/>
      <family val="1"/>
    </font>
    <font>
      <sz val="9"/>
      <color theme="0"/>
      <name val="Palatino Linotype"/>
      <family val="1"/>
    </font>
    <font>
      <sz val="7"/>
      <color rgb="FF000000"/>
      <name val="Palatino Linotype"/>
      <family val="1"/>
    </font>
    <font>
      <b/>
      <sz val="9"/>
      <color rgb="FF0000A0"/>
      <name val="Nordea Sans Large Bold"/>
      <family val="3"/>
    </font>
    <font>
      <b/>
      <sz val="11"/>
      <color rgb="FF0000A0"/>
      <name val="Nordea Sans Large Bold"/>
      <family val="3"/>
    </font>
    <font>
      <sz val="9"/>
      <color rgb="FF0000A0"/>
      <name val="Nordea Sans Large Bold"/>
      <family val="3"/>
    </font>
    <font>
      <sz val="9"/>
      <color theme="1"/>
      <name val="Nordea Sans Small Light"/>
      <family val="3"/>
    </font>
    <font>
      <sz val="9"/>
      <name val="Nordea Sans Small Light"/>
      <family val="3"/>
    </font>
    <font>
      <sz val="11"/>
      <color theme="1"/>
      <name val="Nordea Sans Large Bold"/>
      <family val="3"/>
    </font>
    <font>
      <b/>
      <sz val="9"/>
      <color rgb="FF0000A0"/>
      <name val="Nordea Sans Large Black"/>
      <family val="3"/>
    </font>
    <font>
      <sz val="9"/>
      <color theme="1"/>
      <name val="Nordea Sans Large Bold"/>
      <family val="3"/>
    </font>
    <font>
      <i/>
      <sz val="9"/>
      <color theme="1"/>
      <name val="Palatino Linotype"/>
      <family val="1"/>
    </font>
    <font>
      <b/>
      <sz val="9"/>
      <name val="Nordea Sans Small"/>
      <family val="3"/>
    </font>
    <font>
      <b/>
      <sz val="20"/>
      <color rgb="FF034EA2"/>
      <name val="Nordea Sans Large Black"/>
      <family val="3"/>
    </font>
    <font>
      <sz val="9"/>
      <color rgb="FF034EA2"/>
      <name val="Nordea Sans Small"/>
      <family val="3"/>
    </font>
    <font>
      <sz val="11"/>
      <color theme="2"/>
      <name val="Calibri"/>
      <family val="2"/>
      <scheme val="minor"/>
    </font>
    <font>
      <sz val="9"/>
      <color rgb="FF000000"/>
      <name val="Nordea Sans Large Bold"/>
      <family val="3"/>
    </font>
  </fonts>
  <fills count="29">
    <fill>
      <patternFill patternType="none"/>
    </fill>
    <fill>
      <patternFill patternType="gray125"/>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EAF4FF"/>
        <bgColor indexed="64"/>
      </patternFill>
    </fill>
    <fill>
      <patternFill patternType="solid">
        <fgColor theme="0"/>
        <bgColor indexed="64"/>
      </patternFill>
    </fill>
    <fill>
      <patternFill patternType="solid">
        <fgColor rgb="FFC8D2FF"/>
        <bgColor indexed="64"/>
      </patternFill>
    </fill>
    <fill>
      <patternFill patternType="solid">
        <fgColor theme="0" tint="-0.14999847407452621"/>
        <bgColor indexed="64"/>
      </patternFill>
    </fill>
    <fill>
      <patternFill patternType="solid">
        <fgColor indexed="22"/>
        <bgColor indexed="64"/>
      </patternFill>
    </fill>
    <fill>
      <patternFill patternType="solid">
        <fgColor rgb="FFEAF4FF"/>
        <bgColor rgb="FFEAF4FF"/>
      </patternFill>
    </fill>
    <fill>
      <patternFill patternType="solid">
        <fgColor rgb="FFEBF5FF"/>
        <bgColor indexed="64"/>
      </patternFill>
    </fill>
    <fill>
      <patternFill patternType="solid">
        <fgColor rgb="FFE9F4FF"/>
        <bgColor indexed="64"/>
      </patternFill>
    </fill>
    <fill>
      <patternFill patternType="solid">
        <fgColor rgb="FFEBF4FF"/>
        <bgColor indexed="64"/>
      </patternFill>
    </fill>
    <fill>
      <patternFill patternType="solid">
        <fgColor theme="3" tint="0.79998168889431442"/>
        <bgColor indexed="64"/>
      </patternFill>
    </fill>
  </fills>
  <borders count="29">
    <border>
      <left/>
      <right/>
      <top/>
      <bottom/>
      <diagonal/>
    </border>
    <border>
      <left/>
      <right/>
      <top/>
      <bottom style="thin">
        <color auto="1"/>
      </bottom>
      <diagonal/>
    </border>
    <border>
      <left/>
      <right/>
      <top style="thin">
        <color auto="1"/>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bottom/>
      <diagonal/>
    </border>
    <border>
      <left/>
      <right style="thin">
        <color theme="0"/>
      </right>
      <top style="thin">
        <color theme="0"/>
      </top>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diagonal/>
    </border>
    <border>
      <left/>
      <right/>
      <top/>
      <bottom style="medium">
        <color rgb="FFC0CAC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0"/>
      </top>
      <bottom/>
      <diagonal/>
    </border>
  </borders>
  <cellStyleXfs count="72">
    <xf numFmtId="0" fontId="0" fillId="0" borderId="0"/>
    <xf numFmtId="0" fontId="8" fillId="0" borderId="0">
      <alignment vertical="top"/>
    </xf>
    <xf numFmtId="0" fontId="9" fillId="0" borderId="0">
      <alignment vertical="top"/>
    </xf>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10" fillId="0" borderId="0"/>
    <xf numFmtId="0" fontId="1" fillId="0" borderId="0"/>
    <xf numFmtId="0" fontId="1" fillId="0" borderId="0"/>
    <xf numFmtId="0" fontId="1" fillId="0" borderId="0"/>
    <xf numFmtId="0" fontId="1" fillId="0" borderId="0"/>
    <xf numFmtId="0" fontId="9" fillId="0" borderId="0">
      <alignment vertical="top"/>
    </xf>
    <xf numFmtId="9" fontId="9"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0" fontId="12" fillId="0" borderId="3" applyNumberFormat="0" applyFont="0" applyFill="0" applyAlignment="0" applyProtection="0"/>
    <xf numFmtId="165" fontId="13" fillId="0" borderId="4" applyNumberFormat="0" applyProtection="0">
      <alignment horizontal="right" vertical="center"/>
    </xf>
    <xf numFmtId="165" fontId="14" fillId="0" borderId="5" applyNumberFormat="0" applyProtection="0">
      <alignment horizontal="right" vertical="center"/>
    </xf>
    <xf numFmtId="0" fontId="14" fillId="2" borderId="3" applyNumberFormat="0" applyAlignment="0" applyProtection="0">
      <alignment horizontal="left" vertical="center" indent="1"/>
    </xf>
    <xf numFmtId="0" fontId="15" fillId="3" borderId="5" applyNumberFormat="0" applyAlignment="0" applyProtection="0">
      <alignment horizontal="left" vertical="center" indent="1"/>
    </xf>
    <xf numFmtId="0" fontId="15" fillId="3" borderId="5" applyNumberFormat="0" applyAlignment="0" applyProtection="0">
      <alignment horizontal="left" vertical="center" indent="1"/>
    </xf>
    <xf numFmtId="0" fontId="16" fillId="0" borderId="6" applyNumberFormat="0" applyFill="0" applyBorder="0" applyAlignment="0" applyProtection="0"/>
    <xf numFmtId="0" fontId="16" fillId="3" borderId="5" applyNumberFormat="0" applyAlignment="0" applyProtection="0">
      <alignment horizontal="left" vertical="center" indent="1"/>
    </xf>
    <xf numFmtId="0" fontId="16" fillId="3" borderId="5" applyNumberFormat="0" applyAlignment="0" applyProtection="0">
      <alignment horizontal="left" vertical="center" indent="1"/>
    </xf>
    <xf numFmtId="165" fontId="17" fillId="4" borderId="4" applyNumberFormat="0" applyBorder="0" applyProtection="0">
      <alignment horizontal="right" vertical="center"/>
    </xf>
    <xf numFmtId="165" fontId="18" fillId="4" borderId="5" applyNumberFormat="0" applyBorder="0" applyProtection="0">
      <alignment horizontal="right" vertical="center"/>
    </xf>
    <xf numFmtId="0" fontId="16" fillId="5" borderId="5" applyNumberFormat="0" applyAlignment="0" applyProtection="0">
      <alignment horizontal="left" vertical="center" indent="1"/>
    </xf>
    <xf numFmtId="165" fontId="18" fillId="5" borderId="5" applyNumberFormat="0" applyProtection="0">
      <alignment horizontal="right" vertical="center"/>
    </xf>
    <xf numFmtId="0" fontId="19" fillId="0" borderId="6" applyNumberFormat="0" applyBorder="0" applyAlignment="0" applyProtection="0"/>
    <xf numFmtId="165" fontId="20" fillId="6" borderId="7" applyNumberFormat="0" applyBorder="0" applyAlignment="0" applyProtection="0">
      <alignment horizontal="right" vertical="center" indent="1"/>
    </xf>
    <xf numFmtId="165" fontId="21" fillId="7" borderId="7" applyNumberFormat="0" applyBorder="0" applyAlignment="0" applyProtection="0">
      <alignment horizontal="right" vertical="center" indent="1"/>
    </xf>
    <xf numFmtId="165" fontId="21" fillId="8" borderId="7" applyNumberFormat="0" applyBorder="0" applyAlignment="0" applyProtection="0">
      <alignment horizontal="right" vertical="center" indent="1"/>
    </xf>
    <xf numFmtId="165" fontId="22" fillId="9" borderId="7" applyNumberFormat="0" applyBorder="0" applyAlignment="0" applyProtection="0">
      <alignment horizontal="right" vertical="center" indent="1"/>
    </xf>
    <xf numFmtId="165" fontId="22" fillId="10" borderId="7" applyNumberFormat="0" applyBorder="0" applyAlignment="0" applyProtection="0">
      <alignment horizontal="right" vertical="center" indent="1"/>
    </xf>
    <xf numFmtId="165" fontId="22" fillId="11" borderId="7" applyNumberFormat="0" applyBorder="0" applyAlignment="0" applyProtection="0">
      <alignment horizontal="right" vertical="center" indent="1"/>
    </xf>
    <xf numFmtId="165" fontId="23" fillId="12" borderId="7" applyNumberFormat="0" applyBorder="0" applyAlignment="0" applyProtection="0">
      <alignment horizontal="right" vertical="center" indent="1"/>
    </xf>
    <xf numFmtId="165" fontId="23" fillId="13" borderId="7" applyNumberFormat="0" applyBorder="0" applyAlignment="0" applyProtection="0">
      <alignment horizontal="right" vertical="center" indent="1"/>
    </xf>
    <xf numFmtId="165" fontId="23" fillId="14" borderId="7" applyNumberFormat="0" applyBorder="0" applyAlignment="0" applyProtection="0">
      <alignment horizontal="right" vertical="center" indent="1"/>
    </xf>
    <xf numFmtId="0" fontId="15" fillId="15" borderId="3" applyNumberFormat="0" applyAlignment="0" applyProtection="0">
      <alignment horizontal="left" vertical="center" indent="1"/>
    </xf>
    <xf numFmtId="0" fontId="15" fillId="16" borderId="3" applyNumberFormat="0" applyAlignment="0" applyProtection="0">
      <alignment horizontal="left" vertical="center" indent="1"/>
    </xf>
    <xf numFmtId="0" fontId="15" fillId="17" borderId="3" applyNumberFormat="0" applyAlignment="0" applyProtection="0">
      <alignment horizontal="left" vertical="center" indent="1"/>
    </xf>
    <xf numFmtId="0" fontId="15" fillId="4" borderId="3" applyNumberFormat="0" applyAlignment="0" applyProtection="0">
      <alignment horizontal="left" vertical="center" indent="1"/>
    </xf>
    <xf numFmtId="0" fontId="15" fillId="5" borderId="5" applyNumberFormat="0" applyAlignment="0" applyProtection="0">
      <alignment horizontal="left" vertical="center" indent="1"/>
    </xf>
    <xf numFmtId="165" fontId="13" fillId="4" borderId="4" applyNumberFormat="0" applyBorder="0" applyProtection="0">
      <alignment horizontal="right" vertical="center"/>
    </xf>
    <xf numFmtId="165" fontId="14" fillId="4" borderId="5" applyNumberFormat="0" applyBorder="0" applyProtection="0">
      <alignment horizontal="right" vertical="center"/>
    </xf>
    <xf numFmtId="165" fontId="13" fillId="18" borderId="3" applyNumberFormat="0" applyAlignment="0" applyProtection="0">
      <alignment horizontal="left" vertical="center" indent="1"/>
    </xf>
    <xf numFmtId="0" fontId="14" fillId="2" borderId="5" applyNumberFormat="0" applyAlignment="0" applyProtection="0">
      <alignment horizontal="left" vertical="center" indent="1"/>
    </xf>
    <xf numFmtId="0" fontId="15" fillId="5" borderId="5" applyNumberFormat="0" applyAlignment="0" applyProtection="0">
      <alignment horizontal="left" vertical="center" indent="1"/>
    </xf>
    <xf numFmtId="165" fontId="14" fillId="5" borderId="5" applyNumberFormat="0" applyProtection="0">
      <alignment horizontal="right" vertical="center"/>
    </xf>
    <xf numFmtId="0" fontId="1"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8" fillId="0" borderId="0">
      <alignment vertical="top"/>
    </xf>
    <xf numFmtId="0" fontId="9" fillId="0" borderId="0">
      <alignment vertical="top"/>
    </xf>
    <xf numFmtId="0" fontId="1" fillId="0" borderId="0"/>
    <xf numFmtId="174" fontId="1" fillId="0" borderId="0" applyFont="0" applyFill="0" applyBorder="0" applyAlignment="0" applyProtection="0"/>
    <xf numFmtId="0" fontId="1" fillId="0" borderId="0"/>
    <xf numFmtId="0" fontId="49" fillId="0" borderId="0"/>
    <xf numFmtId="9" fontId="1" fillId="0" borderId="0" applyFont="0" applyFill="0" applyBorder="0" applyAlignment="0" applyProtection="0"/>
    <xf numFmtId="0" fontId="1" fillId="0" borderId="0"/>
    <xf numFmtId="9" fontId="49"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74" fontId="1" fillId="0" borderId="0" applyFont="0" applyFill="0" applyBorder="0" applyAlignment="0" applyProtection="0"/>
    <xf numFmtId="9" fontId="1" fillId="0" borderId="0" applyFont="0" applyFill="0" applyBorder="0" applyAlignment="0" applyProtection="0"/>
    <xf numFmtId="0" fontId="1" fillId="0" borderId="0"/>
    <xf numFmtId="164" fontId="9" fillId="0" borderId="0" applyFont="0" applyFill="0" applyBorder="0" applyAlignment="0" applyProtection="0"/>
  </cellStyleXfs>
  <cellXfs count="1509">
    <xf numFmtId="0" fontId="0" fillId="0" borderId="0" xfId="0"/>
    <xf numFmtId="0" fontId="4" fillId="0" borderId="1" xfId="0" applyFont="1" applyBorder="1"/>
    <xf numFmtId="0" fontId="7" fillId="0" borderId="0" xfId="0" applyFont="1"/>
    <xf numFmtId="3" fontId="6" fillId="0" borderId="2" xfId="0" applyNumberFormat="1" applyFont="1" applyBorder="1"/>
    <xf numFmtId="0" fontId="6" fillId="0" borderId="2" xfId="0" applyFont="1" applyBorder="1"/>
    <xf numFmtId="3" fontId="6" fillId="0" borderId="0" xfId="0" applyNumberFormat="1" applyFont="1"/>
    <xf numFmtId="0" fontId="6" fillId="0" borderId="0" xfId="0" applyFont="1"/>
    <xf numFmtId="166" fontId="25" fillId="19" borderId="0" xfId="15" applyNumberFormat="1" applyFont="1" applyFill="1" applyBorder="1" applyAlignment="1">
      <alignment horizontal="right" indent="1"/>
    </xf>
    <xf numFmtId="0" fontId="25" fillId="19" borderId="0" xfId="1" applyFont="1" applyFill="1" applyBorder="1" applyAlignment="1">
      <alignment vertical="center" wrapText="1"/>
    </xf>
    <xf numFmtId="166" fontId="6" fillId="0" borderId="0" xfId="15" applyNumberFormat="1" applyFont="1" applyBorder="1" applyAlignment="1">
      <alignment horizontal="right" indent="1"/>
    </xf>
    <xf numFmtId="0" fontId="24" fillId="20" borderId="0" xfId="1" applyFont="1" applyFill="1" applyBorder="1" applyAlignment="1">
      <alignment vertical="center" wrapText="1"/>
    </xf>
    <xf numFmtId="167" fontId="6" fillId="0" borderId="0" xfId="7" applyNumberFormat="1" applyFont="1" applyBorder="1" applyAlignment="1">
      <alignment horizontal="right" indent="1"/>
    </xf>
    <xf numFmtId="0" fontId="24" fillId="20" borderId="0" xfId="1" applyFont="1" applyFill="1" applyBorder="1" applyAlignment="1"/>
    <xf numFmtId="0" fontId="24" fillId="20" borderId="0" xfId="1" applyFont="1" applyFill="1" applyBorder="1" applyAlignment="1">
      <alignment vertical="center"/>
    </xf>
    <xf numFmtId="167" fontId="6" fillId="0" borderId="2" xfId="7" applyNumberFormat="1" applyFont="1" applyBorder="1" applyAlignment="1">
      <alignment horizontal="right" indent="1"/>
    </xf>
    <xf numFmtId="0" fontId="24" fillId="20" borderId="2" xfId="1" applyFont="1" applyFill="1" applyBorder="1" applyAlignment="1">
      <alignment vertical="center"/>
    </xf>
    <xf numFmtId="0" fontId="26" fillId="20" borderId="1" xfId="0" applyFont="1" applyFill="1" applyBorder="1" applyAlignment="1">
      <alignment horizontal="center" vertical="center"/>
    </xf>
    <xf numFmtId="0" fontId="26" fillId="20" borderId="0" xfId="0" applyFont="1" applyFill="1" applyBorder="1" applyAlignment="1">
      <alignment horizontal="center" vertical="center"/>
    </xf>
    <xf numFmtId="0" fontId="27" fillId="20" borderId="0" xfId="1" applyFont="1" applyFill="1" applyBorder="1" applyAlignment="1">
      <alignment vertical="center"/>
    </xf>
    <xf numFmtId="0" fontId="0" fillId="0" borderId="0" xfId="0" applyAlignment="1">
      <alignment wrapText="1"/>
    </xf>
    <xf numFmtId="9" fontId="6" fillId="21" borderId="8" xfId="0" applyNumberFormat="1" applyFont="1" applyFill="1" applyBorder="1"/>
    <xf numFmtId="168" fontId="6" fillId="21" borderId="8" xfId="0" applyNumberFormat="1" applyFont="1" applyFill="1" applyBorder="1"/>
    <xf numFmtId="169" fontId="6" fillId="21" borderId="8" xfId="0" applyNumberFormat="1" applyFont="1" applyFill="1" applyBorder="1"/>
    <xf numFmtId="0" fontId="6" fillId="21" borderId="9" xfId="0" applyFont="1" applyFill="1" applyBorder="1"/>
    <xf numFmtId="9" fontId="6" fillId="19" borderId="8" xfId="0" applyNumberFormat="1" applyFont="1" applyFill="1" applyBorder="1"/>
    <xf numFmtId="168" fontId="6" fillId="19" borderId="8" xfId="0" applyNumberFormat="1" applyFont="1" applyFill="1" applyBorder="1"/>
    <xf numFmtId="0" fontId="6" fillId="19" borderId="9" xfId="0" applyFont="1" applyFill="1" applyBorder="1"/>
    <xf numFmtId="170" fontId="6" fillId="19" borderId="8" xfId="0" applyNumberFormat="1" applyFont="1" applyFill="1" applyBorder="1"/>
    <xf numFmtId="0" fontId="6" fillId="19" borderId="10" xfId="0" applyFont="1" applyFill="1" applyBorder="1"/>
    <xf numFmtId="9" fontId="6" fillId="0" borderId="0" xfId="0" applyNumberFormat="1" applyFont="1"/>
    <xf numFmtId="168" fontId="6" fillId="0" borderId="0" xfId="0" applyNumberFormat="1" applyFont="1"/>
    <xf numFmtId="169" fontId="6" fillId="0" borderId="0" xfId="0" applyNumberFormat="1" applyFont="1"/>
    <xf numFmtId="0" fontId="6" fillId="0" borderId="0" xfId="0" applyFont="1" applyAlignment="1">
      <alignment horizontal="left" vertical="center" wrapText="1"/>
    </xf>
    <xf numFmtId="2" fontId="6" fillId="0" borderId="0" xfId="0" applyNumberFormat="1" applyFont="1"/>
    <xf numFmtId="9" fontId="6" fillId="19" borderId="13" xfId="0" applyNumberFormat="1" applyFont="1" applyFill="1" applyBorder="1"/>
    <xf numFmtId="168" fontId="6" fillId="19" borderId="13" xfId="0" applyNumberFormat="1" applyFont="1" applyFill="1" applyBorder="1"/>
    <xf numFmtId="0" fontId="26" fillId="20" borderId="0" xfId="0" applyFont="1" applyFill="1" applyBorder="1" applyAlignment="1">
      <alignment horizontal="right"/>
    </xf>
    <xf numFmtId="0" fontId="26" fillId="20" borderId="0" xfId="0" applyFont="1" applyFill="1" applyBorder="1"/>
    <xf numFmtId="0" fontId="6" fillId="20" borderId="0" xfId="0" applyFont="1" applyFill="1"/>
    <xf numFmtId="0" fontId="6" fillId="0" borderId="0" xfId="0" applyFont="1" applyBorder="1"/>
    <xf numFmtId="0" fontId="33" fillId="22" borderId="0" xfId="50" applyFont="1" applyFill="1" applyAlignment="1"/>
    <xf numFmtId="0" fontId="32" fillId="22" borderId="0" xfId="50" applyFont="1" applyFill="1" applyAlignment="1"/>
    <xf numFmtId="0" fontId="32" fillId="22" borderId="0" xfId="50" applyFont="1" applyFill="1" applyAlignment="1">
      <alignment wrapText="1"/>
    </xf>
    <xf numFmtId="0" fontId="35" fillId="22" borderId="0" xfId="50" applyFont="1" applyFill="1" applyAlignment="1"/>
    <xf numFmtId="0" fontId="33" fillId="22" borderId="0" xfId="50" applyFont="1" applyFill="1" applyBorder="1" applyAlignment="1"/>
    <xf numFmtId="0" fontId="38" fillId="20" borderId="21" xfId="5" applyNumberFormat="1" applyFont="1" applyFill="1" applyBorder="1" applyAlignment="1">
      <alignment vertical="top" wrapText="1"/>
    </xf>
    <xf numFmtId="0" fontId="8" fillId="23" borderId="0" xfId="53" applyFont="1" applyFill="1"/>
    <xf numFmtId="0" fontId="38" fillId="20" borderId="0" xfId="5" applyNumberFormat="1" applyFont="1" applyFill="1" applyBorder="1" applyAlignment="1">
      <alignment vertical="top" wrapText="1"/>
    </xf>
    <xf numFmtId="0" fontId="8" fillId="23" borderId="0" xfId="1" applyFont="1" applyFill="1" applyAlignment="1"/>
    <xf numFmtId="0" fontId="40" fillId="20" borderId="0" xfId="1" applyFont="1" applyFill="1" applyBorder="1" applyAlignment="1">
      <alignment horizontal="center"/>
    </xf>
    <xf numFmtId="0" fontId="26" fillId="20" borderId="14" xfId="1" applyFont="1" applyFill="1" applyBorder="1" applyAlignment="1">
      <alignment horizontal="right"/>
    </xf>
    <xf numFmtId="0" fontId="40" fillId="20" borderId="22" xfId="1" applyFont="1" applyFill="1" applyBorder="1" applyAlignment="1">
      <alignment horizontal="right"/>
    </xf>
    <xf numFmtId="0" fontId="40" fillId="20" borderId="0" xfId="1" applyFont="1" applyFill="1" applyBorder="1" applyAlignment="1"/>
    <xf numFmtId="3" fontId="40" fillId="20" borderId="0" xfId="54" applyNumberFormat="1" applyFont="1" applyFill="1" applyBorder="1" applyAlignment="1">
      <alignment horizontal="right"/>
    </xf>
    <xf numFmtId="166" fontId="40" fillId="20" borderId="0" xfId="54" applyNumberFormat="1" applyFont="1" applyFill="1" applyBorder="1" applyAlignment="1">
      <alignment horizontal="right"/>
    </xf>
    <xf numFmtId="0" fontId="40" fillId="20" borderId="0" xfId="54" applyFont="1" applyFill="1" applyBorder="1" applyAlignment="1">
      <alignment horizontal="right"/>
    </xf>
    <xf numFmtId="10" fontId="40" fillId="20" borderId="0" xfId="54" applyNumberFormat="1" applyFont="1" applyFill="1" applyBorder="1" applyAlignment="1">
      <alignment horizontal="right"/>
    </xf>
    <xf numFmtId="166" fontId="8" fillId="23" borderId="0" xfId="1" applyNumberFormat="1" applyFont="1" applyFill="1" applyAlignment="1"/>
    <xf numFmtId="0" fontId="40" fillId="20" borderId="0" xfId="1" applyFont="1" applyFill="1" applyBorder="1" applyAlignment="1">
      <alignment horizontal="left" vertical="top"/>
    </xf>
    <xf numFmtId="3" fontId="40" fillId="20" borderId="22" xfId="54" applyNumberFormat="1" applyFont="1" applyFill="1" applyBorder="1" applyAlignment="1">
      <alignment horizontal="right"/>
    </xf>
    <xf numFmtId="0" fontId="40" fillId="20" borderId="22" xfId="1" applyFont="1" applyFill="1" applyBorder="1" applyAlignment="1">
      <alignment horizontal="left" vertical="top"/>
    </xf>
    <xf numFmtId="3" fontId="39" fillId="20" borderId="0" xfId="54" applyNumberFormat="1" applyFont="1" applyFill="1" applyBorder="1" applyAlignment="1">
      <alignment horizontal="right"/>
    </xf>
    <xf numFmtId="168" fontId="8" fillId="20" borderId="0" xfId="55" applyNumberFormat="1" applyFont="1" applyFill="1">
      <alignment vertical="top"/>
    </xf>
    <xf numFmtId="0" fontId="0" fillId="20" borderId="0" xfId="55" applyFont="1" applyFill="1" applyAlignment="1"/>
    <xf numFmtId="0" fontId="41" fillId="23" borderId="0" xfId="1" applyFont="1" applyFill="1" applyAlignment="1"/>
    <xf numFmtId="0" fontId="6" fillId="0" borderId="0" xfId="0" applyFont="1" applyAlignment="1">
      <alignment vertical="center"/>
    </xf>
    <xf numFmtId="3" fontId="26" fillId="20" borderId="0" xfId="0" applyNumberFormat="1" applyFont="1" applyFill="1" applyBorder="1" applyAlignment="1">
      <alignment vertical="center" wrapText="1"/>
    </xf>
    <xf numFmtId="169" fontId="24" fillId="19" borderId="0" xfId="2" applyNumberFormat="1" applyFont="1" applyFill="1" applyBorder="1" applyAlignment="1" applyProtection="1">
      <alignment horizontal="right" vertical="center"/>
      <protection locked="0"/>
    </xf>
    <xf numFmtId="0" fontId="24" fillId="20" borderId="0" xfId="2" quotePrefix="1" applyFont="1" applyFill="1" applyBorder="1" applyAlignment="1" applyProtection="1">
      <alignment vertical="center" wrapText="1"/>
      <protection locked="0"/>
    </xf>
    <xf numFmtId="169" fontId="24" fillId="20" borderId="0" xfId="2" applyNumberFormat="1" applyFont="1" applyFill="1" applyBorder="1" applyAlignment="1" applyProtection="1">
      <alignment horizontal="right" vertical="center"/>
      <protection locked="0"/>
    </xf>
    <xf numFmtId="0" fontId="24" fillId="20" borderId="0" xfId="2" applyFont="1" applyFill="1" applyBorder="1" applyAlignment="1" applyProtection="1">
      <alignment vertical="center" wrapText="1"/>
      <protection locked="0"/>
    </xf>
    <xf numFmtId="169" fontId="24" fillId="20" borderId="0" xfId="13" applyNumberFormat="1" applyFont="1" applyFill="1" applyBorder="1" applyAlignment="1" applyProtection="1">
      <alignment horizontal="right" vertical="center"/>
      <protection locked="0"/>
    </xf>
    <xf numFmtId="0" fontId="26" fillId="20" borderId="1" xfId="0" applyNumberFormat="1" applyFont="1" applyFill="1" applyBorder="1" applyAlignment="1">
      <alignment horizontal="right" vertical="center" wrapText="1"/>
    </xf>
    <xf numFmtId="169" fontId="24" fillId="20" borderId="0" xfId="2" applyNumberFormat="1" applyFont="1" applyFill="1" applyBorder="1" applyAlignment="1" applyProtection="1">
      <alignment vertical="center" wrapText="1"/>
      <protection locked="0"/>
    </xf>
    <xf numFmtId="0" fontId="24" fillId="24" borderId="2" xfId="2" applyFont="1" applyFill="1" applyBorder="1" applyAlignment="1" applyProtection="1">
      <alignment vertical="center" wrapText="1"/>
      <protection locked="0"/>
    </xf>
    <xf numFmtId="169" fontId="24" fillId="24" borderId="0" xfId="2" applyNumberFormat="1" applyFont="1" applyFill="1" applyBorder="1" applyAlignment="1" applyProtection="1">
      <alignment horizontal="right" vertical="center"/>
      <protection locked="0"/>
    </xf>
    <xf numFmtId="169" fontId="24" fillId="24" borderId="0" xfId="13" applyNumberFormat="1" applyFont="1" applyFill="1" applyBorder="1" applyAlignment="1" applyProtection="1">
      <alignment horizontal="right" vertical="center"/>
      <protection locked="0"/>
    </xf>
    <xf numFmtId="0" fontId="24" fillId="24" borderId="0" xfId="2" applyFont="1" applyFill="1" applyBorder="1" applyAlignment="1" applyProtection="1">
      <alignment vertical="center" wrapText="1"/>
      <protection locked="0"/>
    </xf>
    <xf numFmtId="0" fontId="6" fillId="0" borderId="0" xfId="56" applyFont="1" applyAlignment="1">
      <alignment vertical="center"/>
    </xf>
    <xf numFmtId="3" fontId="2" fillId="20" borderId="0" xfId="56" applyNumberFormat="1" applyFont="1" applyFill="1" applyBorder="1" applyAlignment="1">
      <alignment vertical="center" wrapText="1"/>
    </xf>
    <xf numFmtId="16" fontId="26" fillId="20" borderId="0" xfId="2" quotePrefix="1" applyNumberFormat="1" applyFont="1" applyFill="1" applyBorder="1" applyAlignment="1" applyProtection="1">
      <alignment horizontal="right" vertical="center"/>
      <protection locked="0"/>
    </xf>
    <xf numFmtId="3" fontId="26" fillId="20" borderId="0" xfId="56" applyNumberFormat="1" applyFont="1" applyFill="1" applyBorder="1" applyAlignment="1">
      <alignment vertical="center" wrapText="1"/>
    </xf>
    <xf numFmtId="49" fontId="26" fillId="20" borderId="1" xfId="56" applyNumberFormat="1" applyFont="1" applyFill="1" applyBorder="1" applyAlignment="1">
      <alignment horizontal="right" vertical="center"/>
    </xf>
    <xf numFmtId="49" fontId="26" fillId="20" borderId="1" xfId="56" applyNumberFormat="1" applyFont="1" applyFill="1" applyBorder="1" applyAlignment="1">
      <alignment horizontal="right" vertical="center" wrapText="1"/>
    </xf>
    <xf numFmtId="49" fontId="26" fillId="20" borderId="1" xfId="56" quotePrefix="1" applyNumberFormat="1" applyFont="1" applyFill="1" applyBorder="1" applyAlignment="1">
      <alignment horizontal="right" vertical="center" wrapText="1"/>
    </xf>
    <xf numFmtId="0" fontId="24" fillId="20" borderId="2" xfId="2" applyFont="1" applyFill="1" applyBorder="1" applyAlignment="1" applyProtection="1">
      <alignment vertical="center"/>
      <protection locked="0"/>
    </xf>
    <xf numFmtId="0" fontId="24" fillId="20" borderId="0" xfId="2" applyFont="1" applyFill="1" applyBorder="1" applyAlignment="1" applyProtection="1">
      <alignment vertical="center"/>
      <protection locked="0"/>
    </xf>
    <xf numFmtId="3" fontId="2" fillId="20" borderId="0" xfId="56" applyNumberFormat="1" applyFont="1" applyFill="1" applyBorder="1" applyAlignment="1">
      <alignment vertical="center"/>
    </xf>
    <xf numFmtId="16" fontId="24" fillId="20" borderId="0" xfId="2" quotePrefix="1" applyNumberFormat="1" applyFont="1" applyFill="1" applyBorder="1" applyAlignment="1" applyProtection="1">
      <alignment horizontal="right" vertical="center"/>
      <protection locked="0"/>
    </xf>
    <xf numFmtId="3" fontId="25" fillId="20" borderId="0" xfId="56" applyNumberFormat="1" applyFont="1" applyFill="1" applyBorder="1" applyAlignment="1">
      <alignment vertical="center"/>
    </xf>
    <xf numFmtId="49" fontId="25" fillId="20" borderId="1" xfId="56" applyNumberFormat="1" applyFont="1" applyFill="1" applyBorder="1" applyAlignment="1">
      <alignment horizontal="right" vertical="center"/>
    </xf>
    <xf numFmtId="49" fontId="25" fillId="20" borderId="1" xfId="56" applyNumberFormat="1" applyFont="1" applyFill="1" applyBorder="1" applyAlignment="1">
      <alignment horizontal="right" vertical="center" wrapText="1"/>
    </xf>
    <xf numFmtId="169" fontId="24" fillId="20" borderId="2" xfId="2" applyNumberFormat="1" applyFont="1" applyFill="1" applyBorder="1" applyAlignment="1" applyProtection="1">
      <alignment horizontal="right" vertical="center"/>
      <protection locked="0"/>
    </xf>
    <xf numFmtId="169" fontId="24" fillId="20" borderId="2" xfId="13" applyNumberFormat="1" applyFont="1" applyFill="1" applyBorder="1" applyAlignment="1" applyProtection="1">
      <alignment horizontal="right" vertical="center"/>
      <protection locked="0"/>
    </xf>
    <xf numFmtId="3" fontId="2" fillId="20" borderId="1" xfId="56" applyNumberFormat="1" applyFont="1" applyFill="1" applyBorder="1" applyAlignment="1">
      <alignment vertical="center"/>
    </xf>
    <xf numFmtId="3" fontId="24" fillId="20" borderId="0" xfId="2" applyNumberFormat="1" applyFont="1" applyFill="1" applyBorder="1" applyAlignment="1" applyProtection="1">
      <alignment horizontal="right" vertical="center"/>
      <protection locked="0"/>
    </xf>
    <xf numFmtId="168" fontId="24" fillId="20" borderId="0" xfId="2" applyNumberFormat="1" applyFont="1" applyFill="1" applyBorder="1" applyAlignment="1" applyProtection="1">
      <alignment horizontal="right" vertical="center"/>
      <protection locked="0"/>
    </xf>
    <xf numFmtId="0" fontId="45" fillId="20" borderId="0" xfId="2" applyFont="1" applyFill="1" applyBorder="1" applyAlignment="1" applyProtection="1">
      <protection locked="0"/>
    </xf>
    <xf numFmtId="0" fontId="24" fillId="20" borderId="0" xfId="12" applyFont="1" applyFill="1" applyAlignment="1" applyProtection="1">
      <protection locked="0"/>
    </xf>
    <xf numFmtId="0" fontId="6" fillId="0" borderId="0" xfId="56" applyFont="1"/>
    <xf numFmtId="3" fontId="6" fillId="0" borderId="0" xfId="56" applyNumberFormat="1" applyFont="1"/>
    <xf numFmtId="3" fontId="6" fillId="0" borderId="0" xfId="56" applyNumberFormat="1" applyFont="1" applyAlignment="1"/>
    <xf numFmtId="173" fontId="6" fillId="0" borderId="0" xfId="56" applyNumberFormat="1" applyFont="1"/>
    <xf numFmtId="3" fontId="24" fillId="20" borderId="0" xfId="57" applyNumberFormat="1" applyFont="1" applyFill="1" applyBorder="1" applyAlignment="1">
      <alignment horizontal="right" vertical="top"/>
    </xf>
    <xf numFmtId="173" fontId="24" fillId="20" borderId="0" xfId="57" applyNumberFormat="1" applyFont="1" applyFill="1" applyBorder="1" applyAlignment="1"/>
    <xf numFmtId="0" fontId="24" fillId="20" borderId="0" xfId="2" applyFont="1" applyFill="1" applyBorder="1" applyAlignment="1">
      <alignment vertical="top" wrapText="1"/>
    </xf>
    <xf numFmtId="3" fontId="24" fillId="20" borderId="2" xfId="57" applyNumberFormat="1" applyFont="1" applyFill="1" applyBorder="1" applyAlignment="1">
      <alignment horizontal="right" vertical="top"/>
    </xf>
    <xf numFmtId="0" fontId="24" fillId="20" borderId="2" xfId="2" applyFont="1" applyFill="1" applyBorder="1" applyAlignment="1">
      <alignment vertical="top" wrapText="1"/>
    </xf>
    <xf numFmtId="175" fontId="26" fillId="20" borderId="1" xfId="56" quotePrefix="1" applyNumberFormat="1" applyFont="1" applyFill="1" applyBorder="1" applyAlignment="1">
      <alignment horizontal="right" vertical="top" wrapText="1"/>
    </xf>
    <xf numFmtId="168" fontId="26" fillId="20" borderId="1" xfId="56" quotePrefix="1" applyNumberFormat="1" applyFont="1" applyFill="1" applyBorder="1" applyAlignment="1">
      <alignment horizontal="right" vertical="top" wrapText="1"/>
    </xf>
    <xf numFmtId="3" fontId="6" fillId="0" borderId="1" xfId="56" applyNumberFormat="1" applyFont="1" applyBorder="1"/>
    <xf numFmtId="3" fontId="26" fillId="20" borderId="1" xfId="56" applyNumberFormat="1" applyFont="1" applyFill="1" applyBorder="1" applyAlignment="1">
      <alignment vertical="top" wrapText="1"/>
    </xf>
    <xf numFmtId="168" fontId="6" fillId="20" borderId="0" xfId="56" applyNumberFormat="1" applyFont="1" applyFill="1" applyAlignment="1"/>
    <xf numFmtId="168" fontId="46" fillId="20" borderId="0" xfId="2" applyNumberFormat="1" applyFont="1" applyFill="1" applyBorder="1">
      <alignment vertical="top"/>
    </xf>
    <xf numFmtId="3" fontId="2" fillId="0" borderId="0" xfId="56" applyNumberFormat="1" applyFont="1" applyFill="1" applyBorder="1" applyAlignment="1">
      <alignment horizontal="left" vertical="top" wrapText="1"/>
    </xf>
    <xf numFmtId="168" fontId="24" fillId="20" borderId="0" xfId="2" applyNumberFormat="1" applyFont="1" applyFill="1" applyAlignment="1"/>
    <xf numFmtId="0" fontId="24" fillId="20" borderId="0" xfId="2" applyFont="1" applyFill="1" applyAlignment="1">
      <alignment wrapText="1"/>
    </xf>
    <xf numFmtId="0" fontId="45" fillId="20" borderId="0" xfId="2" applyFont="1" applyFill="1" applyAlignment="1">
      <alignment horizontal="left"/>
    </xf>
    <xf numFmtId="0" fontId="6" fillId="19" borderId="0" xfId="56" applyFont="1" applyFill="1" applyBorder="1"/>
    <xf numFmtId="3" fontId="6" fillId="19" borderId="0" xfId="56" applyNumberFormat="1" applyFont="1" applyFill="1" applyBorder="1"/>
    <xf numFmtId="3" fontId="26" fillId="19" borderId="0" xfId="56" applyNumberFormat="1" applyFont="1" applyFill="1" applyBorder="1" applyAlignment="1">
      <alignment horizontal="left" vertical="top"/>
    </xf>
    <xf numFmtId="3" fontId="26" fillId="19" borderId="0" xfId="56" applyNumberFormat="1" applyFont="1" applyFill="1" applyBorder="1" applyAlignment="1">
      <alignment horizontal="left" vertical="top" wrapText="1"/>
    </xf>
    <xf numFmtId="173" fontId="24" fillId="20" borderId="0" xfId="57" applyNumberFormat="1" applyFont="1" applyFill="1" applyBorder="1" applyAlignment="1">
      <alignment horizontal="right" vertical="top"/>
    </xf>
    <xf numFmtId="173" fontId="24" fillId="20" borderId="0" xfId="2" applyNumberFormat="1" applyFont="1" applyFill="1" applyBorder="1" applyAlignment="1"/>
    <xf numFmtId="173" fontId="24" fillId="20" borderId="0" xfId="2" applyNumberFormat="1" applyFont="1" applyFill="1" applyBorder="1" applyAlignment="1">
      <alignment horizontal="right"/>
    </xf>
    <xf numFmtId="0" fontId="24" fillId="20" borderId="0" xfId="2" quotePrefix="1" applyFont="1" applyFill="1" applyBorder="1" applyAlignment="1">
      <alignment vertical="top" wrapText="1"/>
    </xf>
    <xf numFmtId="173" fontId="6" fillId="20" borderId="0" xfId="56" applyNumberFormat="1" applyFont="1" applyFill="1" applyBorder="1" applyAlignment="1">
      <alignment vertical="top"/>
    </xf>
    <xf numFmtId="176" fontId="24" fillId="20" borderId="2" xfId="57" applyNumberFormat="1" applyFont="1" applyFill="1" applyBorder="1" applyAlignment="1">
      <alignment horizontal="right" vertical="top"/>
    </xf>
    <xf numFmtId="177" fontId="24" fillId="20" borderId="2" xfId="57" applyNumberFormat="1" applyFont="1" applyFill="1" applyBorder="1" applyAlignment="1">
      <alignment horizontal="right" vertical="top"/>
    </xf>
    <xf numFmtId="3" fontId="2" fillId="0" borderId="2" xfId="56" applyNumberFormat="1" applyFont="1" applyFill="1" applyBorder="1" applyAlignment="1">
      <alignment horizontal="left" vertical="top" wrapText="1"/>
    </xf>
    <xf numFmtId="3" fontId="6" fillId="0" borderId="0" xfId="56" applyNumberFormat="1" applyFont="1" applyAlignment="1">
      <alignment wrapText="1"/>
    </xf>
    <xf numFmtId="3" fontId="26" fillId="19" borderId="0" xfId="56" applyNumberFormat="1" applyFont="1" applyFill="1" applyBorder="1" applyAlignment="1">
      <alignment horizontal="right" vertical="top" wrapText="1"/>
    </xf>
    <xf numFmtId="0" fontId="26" fillId="19" borderId="0" xfId="56" applyFont="1" applyFill="1" applyBorder="1" applyAlignment="1">
      <alignment horizontal="left" vertical="top" wrapText="1"/>
    </xf>
    <xf numFmtId="0" fontId="6" fillId="0" borderId="0" xfId="56" applyFont="1" applyAlignment="1">
      <alignment wrapText="1"/>
    </xf>
    <xf numFmtId="0" fontId="6" fillId="0" borderId="0" xfId="58" applyFont="1"/>
    <xf numFmtId="3" fontId="26" fillId="19" borderId="2" xfId="56" applyNumberFormat="1" applyFont="1" applyFill="1" applyBorder="1" applyAlignment="1">
      <alignment horizontal="right" vertical="top" wrapText="1"/>
    </xf>
    <xf numFmtId="0" fontId="6" fillId="19" borderId="2" xfId="56" applyFont="1" applyFill="1" applyBorder="1"/>
    <xf numFmtId="3" fontId="6" fillId="19" borderId="2" xfId="56" applyNumberFormat="1" applyFont="1" applyFill="1" applyBorder="1"/>
    <xf numFmtId="0" fontId="26" fillId="19" borderId="2" xfId="56" applyFont="1" applyFill="1" applyBorder="1" applyAlignment="1">
      <alignment horizontal="left" vertical="top" wrapText="1"/>
    </xf>
    <xf numFmtId="3" fontId="33" fillId="0" borderId="0" xfId="56" applyNumberFormat="1" applyFont="1"/>
    <xf numFmtId="0" fontId="45" fillId="20" borderId="0" xfId="2" applyFont="1" applyFill="1" applyBorder="1" applyAlignment="1" applyProtection="1">
      <alignment vertical="center" wrapText="1"/>
      <protection locked="0"/>
    </xf>
    <xf numFmtId="3" fontId="24" fillId="20" borderId="0" xfId="13" applyNumberFormat="1" applyFont="1" applyFill="1" applyBorder="1" applyAlignment="1" applyProtection="1">
      <alignment horizontal="right" vertical="center"/>
      <protection locked="0"/>
    </xf>
    <xf numFmtId="3" fontId="24" fillId="20" borderId="0" xfId="56" applyNumberFormat="1" applyFont="1" applyFill="1" applyBorder="1" applyAlignment="1">
      <alignment horizontal="right" vertical="center" wrapText="1"/>
    </xf>
    <xf numFmtId="49" fontId="24" fillId="20" borderId="0" xfId="56" applyNumberFormat="1" applyFont="1" applyFill="1" applyBorder="1" applyAlignment="1">
      <alignment horizontal="right" vertical="center" wrapText="1"/>
    </xf>
    <xf numFmtId="3" fontId="24" fillId="20" borderId="0" xfId="56" applyNumberFormat="1" applyFont="1" applyFill="1" applyBorder="1" applyAlignment="1">
      <alignment vertical="center" wrapText="1"/>
    </xf>
    <xf numFmtId="3" fontId="24" fillId="20" borderId="0" xfId="2" quotePrefix="1" applyNumberFormat="1" applyFont="1" applyFill="1" applyBorder="1" applyAlignment="1" applyProtection="1">
      <alignment horizontal="right" vertical="center"/>
      <protection locked="0"/>
    </xf>
    <xf numFmtId="0" fontId="24" fillId="20" borderId="2" xfId="2" applyFont="1" applyFill="1" applyBorder="1" applyAlignment="1" applyProtection="1">
      <alignment vertical="center" wrapText="1"/>
      <protection locked="0"/>
    </xf>
    <xf numFmtId="15" fontId="26" fillId="20" borderId="1" xfId="56" quotePrefix="1" applyNumberFormat="1" applyFont="1" applyFill="1" applyBorder="1" applyAlignment="1">
      <alignment horizontal="right" vertical="center" wrapText="1"/>
    </xf>
    <xf numFmtId="3" fontId="26" fillId="20" borderId="0" xfId="56" applyNumberFormat="1" applyFont="1" applyFill="1" applyBorder="1" applyAlignment="1">
      <alignment wrapText="1"/>
    </xf>
    <xf numFmtId="3" fontId="6" fillId="0" borderId="0" xfId="0" applyNumberFormat="1" applyFont="1" applyAlignment="1"/>
    <xf numFmtId="16" fontId="24" fillId="20" borderId="0" xfId="0" quotePrefix="1" applyNumberFormat="1" applyFont="1" applyFill="1" applyBorder="1" applyAlignment="1" applyProtection="1">
      <alignment horizontal="right" vertical="center"/>
      <protection locked="0"/>
    </xf>
    <xf numFmtId="3" fontId="2" fillId="20" borderId="0" xfId="0" applyNumberFormat="1" applyFont="1" applyFill="1" applyBorder="1" applyAlignment="1">
      <alignment vertical="center" wrapText="1"/>
    </xf>
    <xf numFmtId="3" fontId="24" fillId="3" borderId="0" xfId="0" applyNumberFormat="1" applyFont="1" applyFill="1" applyBorder="1" applyAlignment="1" applyProtection="1">
      <alignment horizontal="right" vertical="top"/>
      <protection locked="0"/>
    </xf>
    <xf numFmtId="0" fontId="24" fillId="20" borderId="0" xfId="0" applyFont="1" applyFill="1" applyBorder="1" applyAlignment="1" applyProtection="1">
      <alignment vertical="center" wrapText="1"/>
      <protection locked="0"/>
    </xf>
    <xf numFmtId="3" fontId="24" fillId="3" borderId="2" xfId="0" applyNumberFormat="1" applyFont="1" applyFill="1" applyBorder="1" applyAlignment="1" applyProtection="1">
      <alignment horizontal="right" vertical="top"/>
      <protection locked="0"/>
    </xf>
    <xf numFmtId="169" fontId="24" fillId="20" borderId="1" xfId="0" applyNumberFormat="1" applyFont="1" applyFill="1" applyBorder="1" applyAlignment="1" applyProtection="1">
      <alignment horizontal="right" vertical="center"/>
      <protection locked="0"/>
    </xf>
    <xf numFmtId="3" fontId="26" fillId="20" borderId="1" xfId="0" applyNumberFormat="1" applyFont="1" applyFill="1" applyBorder="1" applyAlignment="1">
      <alignment vertical="center" wrapText="1"/>
    </xf>
    <xf numFmtId="169" fontId="24" fillId="20" borderId="0" xfId="0" applyNumberFormat="1" applyFont="1" applyFill="1" applyBorder="1" applyAlignment="1" applyProtection="1">
      <alignment horizontal="right" vertical="center"/>
      <protection locked="0"/>
    </xf>
    <xf numFmtId="169" fontId="6" fillId="0" borderId="0" xfId="0" applyNumberFormat="1" applyFont="1" applyAlignment="1">
      <alignment vertical="center"/>
    </xf>
    <xf numFmtId="169" fontId="24" fillId="3" borderId="0" xfId="0" applyNumberFormat="1" applyFont="1" applyFill="1" applyBorder="1" applyAlignment="1" applyProtection="1">
      <alignment horizontal="right" vertical="top" wrapText="1"/>
      <protection locked="0"/>
    </xf>
    <xf numFmtId="0" fontId="24" fillId="3" borderId="0" xfId="0" applyFont="1" applyFill="1" applyBorder="1" applyAlignment="1" applyProtection="1">
      <alignment horizontal="right" vertical="top"/>
      <protection locked="0"/>
    </xf>
    <xf numFmtId="169" fontId="24" fillId="3" borderId="2" xfId="0" applyNumberFormat="1" applyFont="1" applyFill="1" applyBorder="1" applyAlignment="1" applyProtection="1">
      <alignment horizontal="right" vertical="top" wrapText="1"/>
      <protection locked="0"/>
    </xf>
    <xf numFmtId="0" fontId="24" fillId="3" borderId="2" xfId="0" applyFont="1" applyFill="1" applyBorder="1" applyAlignment="1" applyProtection="1">
      <alignment horizontal="right" vertical="top"/>
      <protection locked="0"/>
    </xf>
    <xf numFmtId="0" fontId="24" fillId="20" borderId="2" xfId="0" applyFont="1" applyFill="1" applyBorder="1" applyAlignment="1" applyProtection="1">
      <alignment vertical="center" wrapText="1"/>
      <protection locked="0"/>
    </xf>
    <xf numFmtId="0" fontId="48" fillId="0" borderId="0" xfId="0" applyFont="1" applyAlignment="1">
      <alignment vertical="center"/>
    </xf>
    <xf numFmtId="49" fontId="26" fillId="20" borderId="1" xfId="0" applyNumberFormat="1" applyFont="1" applyFill="1" applyBorder="1" applyAlignment="1">
      <alignment horizontal="right" wrapText="1"/>
    </xf>
    <xf numFmtId="3" fontId="26" fillId="20" borderId="0" xfId="0" applyNumberFormat="1" applyFont="1" applyFill="1" applyBorder="1" applyAlignment="1">
      <alignment wrapText="1"/>
    </xf>
    <xf numFmtId="16" fontId="26" fillId="20" borderId="0" xfId="0" quotePrefix="1" applyNumberFormat="1" applyFont="1" applyFill="1" applyBorder="1" applyAlignment="1" applyProtection="1">
      <alignment horizontal="right" vertical="center"/>
      <protection locked="0"/>
    </xf>
    <xf numFmtId="0" fontId="2" fillId="0" borderId="0" xfId="7" applyFont="1" applyAlignment="1">
      <alignment horizontal="left" vertical="top" wrapText="1"/>
    </xf>
    <xf numFmtId="0" fontId="6" fillId="0" borderId="0" xfId="59" applyFont="1"/>
    <xf numFmtId="0" fontId="50" fillId="0" borderId="0" xfId="7" applyFont="1"/>
    <xf numFmtId="0" fontId="51" fillId="0" borderId="0" xfId="7" applyFont="1"/>
    <xf numFmtId="0" fontId="2" fillId="0" borderId="1" xfId="7" applyFont="1" applyBorder="1"/>
    <xf numFmtId="0" fontId="26" fillId="0" borderId="1" xfId="7" applyFont="1" applyBorder="1"/>
    <xf numFmtId="3" fontId="26" fillId="19" borderId="0" xfId="59" applyNumberFormat="1" applyFont="1" applyFill="1" applyBorder="1" applyAlignment="1">
      <alignment horizontal="left" vertical="top"/>
    </xf>
    <xf numFmtId="3" fontId="26" fillId="19" borderId="0" xfId="59" applyNumberFormat="1" applyFont="1" applyFill="1" applyBorder="1" applyAlignment="1">
      <alignment horizontal="center" vertical="top"/>
    </xf>
    <xf numFmtId="0" fontId="51" fillId="0" borderId="0" xfId="7" applyFont="1" applyFill="1" applyAlignment="1">
      <alignment horizontal="left"/>
    </xf>
    <xf numFmtId="3" fontId="51" fillId="0" borderId="0" xfId="7" applyNumberFormat="1" applyFont="1" applyFill="1" applyAlignment="1">
      <alignment horizontal="center"/>
    </xf>
    <xf numFmtId="0" fontId="51" fillId="0" borderId="0" xfId="7" applyFont="1" applyAlignment="1">
      <alignment horizontal="left"/>
    </xf>
    <xf numFmtId="0" fontId="51" fillId="0" borderId="0" xfId="7" applyFont="1" applyFill="1" applyBorder="1" applyAlignment="1">
      <alignment horizontal="left"/>
    </xf>
    <xf numFmtId="0" fontId="4" fillId="0" borderId="0" xfId="59" applyFont="1"/>
    <xf numFmtId="0" fontId="6" fillId="19" borderId="2" xfId="56" applyFont="1" applyFill="1" applyBorder="1" applyAlignment="1">
      <alignment vertical="center"/>
    </xf>
    <xf numFmtId="49" fontId="26" fillId="19" borderId="2" xfId="56" applyNumberFormat="1" applyFont="1" applyFill="1" applyBorder="1" applyAlignment="1">
      <alignment horizontal="right" wrapText="1"/>
    </xf>
    <xf numFmtId="0" fontId="26" fillId="19" borderId="0" xfId="2" applyFont="1" applyFill="1" applyBorder="1" applyAlignment="1" applyProtection="1">
      <alignment vertical="center" wrapText="1"/>
      <protection locked="0"/>
    </xf>
    <xf numFmtId="0" fontId="26" fillId="19" borderId="0" xfId="56" applyFont="1" applyFill="1" applyBorder="1" applyAlignment="1">
      <alignment vertical="center"/>
    </xf>
    <xf numFmtId="169" fontId="26" fillId="19" borderId="0" xfId="2" applyNumberFormat="1" applyFont="1" applyFill="1" applyBorder="1" applyAlignment="1" applyProtection="1">
      <alignment horizontal="right" vertical="center"/>
      <protection locked="0"/>
    </xf>
    <xf numFmtId="168" fontId="26" fillId="19" borderId="0" xfId="2" applyNumberFormat="1" applyFont="1" applyFill="1" applyBorder="1" applyAlignment="1" applyProtection="1">
      <alignment horizontal="right" vertical="center"/>
      <protection locked="0"/>
    </xf>
    <xf numFmtId="0" fontId="24" fillId="0" borderId="0" xfId="56" applyFont="1" applyBorder="1" applyAlignment="1">
      <alignment vertical="center"/>
    </xf>
    <xf numFmtId="0" fontId="24" fillId="0" borderId="0" xfId="56" applyFont="1" applyAlignment="1">
      <alignment vertical="center"/>
    </xf>
    <xf numFmtId="168" fontId="24" fillId="20" borderId="0" xfId="2" quotePrefix="1" applyNumberFormat="1" applyFont="1" applyFill="1" applyBorder="1" applyAlignment="1" applyProtection="1">
      <alignment horizontal="right" vertical="center"/>
      <protection locked="0"/>
    </xf>
    <xf numFmtId="168" fontId="26" fillId="19" borderId="0" xfId="56" applyNumberFormat="1" applyFont="1" applyFill="1" applyBorder="1" applyAlignment="1">
      <alignment horizontal="right" wrapText="1"/>
    </xf>
    <xf numFmtId="3" fontId="24" fillId="0" borderId="0" xfId="56" applyNumberFormat="1" applyFont="1"/>
    <xf numFmtId="3" fontId="24" fillId="0" borderId="0" xfId="56" applyNumberFormat="1" applyFont="1" applyAlignment="1"/>
    <xf numFmtId="168" fontId="24" fillId="0" borderId="0" xfId="56" applyNumberFormat="1" applyFont="1"/>
    <xf numFmtId="0" fontId="24" fillId="19" borderId="0" xfId="56" applyFont="1" applyFill="1" applyBorder="1" applyAlignment="1">
      <alignment vertical="center"/>
    </xf>
    <xf numFmtId="0" fontId="51" fillId="0" borderId="0" xfId="7" applyFont="1" applyAlignment="1">
      <alignment vertical="center"/>
    </xf>
    <xf numFmtId="0" fontId="4" fillId="0" borderId="0" xfId="58" applyFont="1" applyAlignment="1">
      <alignment wrapText="1"/>
    </xf>
    <xf numFmtId="0" fontId="51" fillId="0" borderId="0" xfId="7" applyFont="1" applyAlignment="1"/>
    <xf numFmtId="3" fontId="53" fillId="20" borderId="1" xfId="58" applyNumberFormat="1" applyFont="1" applyFill="1" applyBorder="1" applyAlignment="1">
      <alignment wrapText="1"/>
    </xf>
    <xf numFmtId="3" fontId="53" fillId="20" borderId="14" xfId="58" applyNumberFormat="1" applyFont="1" applyFill="1" applyBorder="1" applyAlignment="1">
      <alignment horizontal="right" wrapText="1"/>
    </xf>
    <xf numFmtId="0" fontId="53" fillId="0" borderId="14" xfId="58" applyFont="1" applyBorder="1" applyAlignment="1">
      <alignment horizontal="right" wrapText="1"/>
    </xf>
    <xf numFmtId="3" fontId="55" fillId="0" borderId="0" xfId="58" applyNumberFormat="1" applyFont="1" applyFill="1" applyBorder="1" applyAlignment="1">
      <alignment vertical="center" wrapText="1"/>
    </xf>
    <xf numFmtId="3" fontId="4" fillId="0" borderId="0" xfId="58" applyNumberFormat="1" applyFont="1" applyFill="1" applyBorder="1" applyAlignment="1">
      <alignment vertical="center" wrapText="1"/>
    </xf>
    <xf numFmtId="3" fontId="53" fillId="0" borderId="0" xfId="58" applyNumberFormat="1" applyFont="1" applyFill="1" applyBorder="1" applyAlignment="1">
      <alignment vertical="center"/>
    </xf>
    <xf numFmtId="3" fontId="53" fillId="19" borderId="0" xfId="58" applyNumberFormat="1" applyFont="1" applyFill="1" applyBorder="1" applyAlignment="1">
      <alignment vertical="center" wrapText="1"/>
    </xf>
    <xf numFmtId="3" fontId="53" fillId="19" borderId="0" xfId="58" applyNumberFormat="1" applyFont="1" applyFill="1" applyBorder="1" applyAlignment="1">
      <alignment vertical="center"/>
    </xf>
    <xf numFmtId="3" fontId="4" fillId="0" borderId="0" xfId="58" applyNumberFormat="1" applyFont="1" applyFill="1" applyBorder="1" applyAlignment="1">
      <alignment vertical="center"/>
    </xf>
    <xf numFmtId="0" fontId="51" fillId="0" borderId="0" xfId="7" applyFont="1" applyAlignment="1">
      <alignment vertical="center" wrapText="1"/>
    </xf>
    <xf numFmtId="3" fontId="1" fillId="0" borderId="0" xfId="58" applyNumberFormat="1" applyAlignment="1"/>
    <xf numFmtId="3" fontId="26" fillId="20" borderId="0" xfId="58" applyNumberFormat="1" applyFont="1" applyFill="1" applyBorder="1" applyAlignment="1">
      <alignment horizontal="right" wrapText="1"/>
    </xf>
    <xf numFmtId="0" fontId="1" fillId="0" borderId="0" xfId="58" applyAlignment="1"/>
    <xf numFmtId="3" fontId="26" fillId="20" borderId="0" xfId="58" applyNumberFormat="1" applyFont="1" applyFill="1" applyBorder="1" applyAlignment="1">
      <alignment wrapText="1"/>
    </xf>
    <xf numFmtId="3" fontId="26" fillId="20" borderId="1" xfId="58" applyNumberFormat="1" applyFont="1" applyFill="1" applyBorder="1" applyAlignment="1">
      <alignment wrapText="1"/>
    </xf>
    <xf numFmtId="3" fontId="26" fillId="19" borderId="0" xfId="58" applyNumberFormat="1" applyFont="1" applyFill="1" applyBorder="1" applyAlignment="1">
      <alignment vertical="top" wrapText="1"/>
    </xf>
    <xf numFmtId="3" fontId="6" fillId="0" borderId="0" xfId="58" applyNumberFormat="1" applyFont="1" applyFill="1" applyBorder="1" applyAlignment="1">
      <alignment vertical="top" wrapText="1"/>
    </xf>
    <xf numFmtId="3" fontId="51" fillId="0" borderId="0" xfId="7" applyNumberFormat="1" applyFont="1" applyAlignment="1">
      <alignment vertical="top" wrapText="1"/>
    </xf>
    <xf numFmtId="0" fontId="51" fillId="0" borderId="0" xfId="7" applyFont="1" applyAlignment="1">
      <alignment vertical="top" wrapText="1"/>
    </xf>
    <xf numFmtId="0" fontId="52" fillId="0" borderId="0" xfId="7" applyFont="1"/>
    <xf numFmtId="0" fontId="52" fillId="0" borderId="0" xfId="7" applyFont="1" applyAlignment="1">
      <alignment wrapText="1"/>
    </xf>
    <xf numFmtId="0" fontId="51" fillId="0" borderId="0" xfId="7" applyFont="1" applyAlignment="1">
      <alignment wrapText="1"/>
    </xf>
    <xf numFmtId="0" fontId="51" fillId="0" borderId="0" xfId="7" applyFont="1" applyAlignment="1">
      <alignment horizontal="left" vertical="top"/>
    </xf>
    <xf numFmtId="3" fontId="51" fillId="0" borderId="0" xfId="7" applyNumberFormat="1" applyFont="1" applyAlignment="1">
      <alignment wrapText="1"/>
    </xf>
    <xf numFmtId="0" fontId="6" fillId="0" borderId="0" xfId="7" applyFont="1" applyAlignment="1">
      <alignment horizontal="left" vertical="top" wrapText="1"/>
    </xf>
    <xf numFmtId="0" fontId="6" fillId="0" borderId="0" xfId="7" applyFont="1" applyAlignment="1">
      <alignment horizontal="left"/>
    </xf>
    <xf numFmtId="3" fontId="6" fillId="0" borderId="0" xfId="7" applyNumberFormat="1" applyFont="1" applyBorder="1" applyAlignment="1">
      <alignment horizontal="right"/>
    </xf>
    <xf numFmtId="0" fontId="6" fillId="0" borderId="0" xfId="7" applyFont="1" applyBorder="1"/>
    <xf numFmtId="0" fontId="2" fillId="0" borderId="0" xfId="7" applyFont="1" applyBorder="1"/>
    <xf numFmtId="3" fontId="51" fillId="0" borderId="0" xfId="7" applyNumberFormat="1" applyFont="1"/>
    <xf numFmtId="178" fontId="51" fillId="0" borderId="0" xfId="7" applyNumberFormat="1" applyFont="1"/>
    <xf numFmtId="3" fontId="6" fillId="0" borderId="0" xfId="7" applyNumberFormat="1" applyFont="1" applyAlignment="1">
      <alignment horizontal="right"/>
    </xf>
    <xf numFmtId="0" fontId="6" fillId="0" borderId="0" xfId="7" applyFont="1"/>
    <xf numFmtId="0" fontId="26" fillId="0" borderId="0" xfId="7" applyFont="1"/>
    <xf numFmtId="0" fontId="2" fillId="0" borderId="0" xfId="7" applyFont="1"/>
    <xf numFmtId="0" fontId="26" fillId="0" borderId="1" xfId="7" applyFont="1" applyBorder="1" applyAlignment="1">
      <alignment horizontal="right" wrapText="1"/>
    </xf>
    <xf numFmtId="0" fontId="6" fillId="0" borderId="0" xfId="7" applyFont="1" applyAlignment="1">
      <alignment horizontal="right"/>
    </xf>
    <xf numFmtId="3" fontId="2" fillId="20" borderId="0" xfId="7" applyNumberFormat="1" applyFont="1" applyFill="1" applyBorder="1" applyAlignment="1">
      <alignment vertical="top"/>
    </xf>
    <xf numFmtId="0" fontId="49" fillId="0" borderId="0" xfId="59"/>
    <xf numFmtId="3" fontId="6" fillId="0" borderId="0" xfId="59" applyNumberFormat="1" applyFont="1" applyBorder="1" applyAlignment="1">
      <alignment horizontal="right"/>
    </xf>
    <xf numFmtId="0" fontId="6" fillId="0" borderId="0" xfId="59" applyFont="1" applyBorder="1"/>
    <xf numFmtId="0" fontId="2" fillId="0" borderId="0" xfId="59" applyFont="1" applyBorder="1"/>
    <xf numFmtId="3" fontId="6" fillId="0" borderId="0" xfId="59" applyNumberFormat="1" applyFont="1" applyAlignment="1">
      <alignment horizontal="right"/>
    </xf>
    <xf numFmtId="0" fontId="26" fillId="0" borderId="0" xfId="59" applyFont="1" applyAlignment="1">
      <alignment horizontal="right"/>
    </xf>
    <xf numFmtId="0" fontId="2" fillId="0" borderId="0" xfId="59" applyFont="1"/>
    <xf numFmtId="0" fontId="6" fillId="0" borderId="0" xfId="59" applyFont="1" applyAlignment="1">
      <alignment horizontal="right"/>
    </xf>
    <xf numFmtId="0" fontId="34" fillId="0" borderId="0" xfId="59" applyFont="1" applyAlignment="1">
      <alignment horizontal="right"/>
    </xf>
    <xf numFmtId="0" fontId="26" fillId="0" borderId="0" xfId="7" applyFont="1" applyBorder="1" applyAlignment="1"/>
    <xf numFmtId="0" fontId="26" fillId="0" borderId="0" xfId="7" applyFont="1" applyBorder="1" applyAlignment="1">
      <alignment horizontal="right" wrapText="1"/>
    </xf>
    <xf numFmtId="0" fontId="2" fillId="0" borderId="2" xfId="7" applyFont="1" applyBorder="1" applyAlignment="1">
      <alignment vertical="center"/>
    </xf>
    <xf numFmtId="0" fontId="2" fillId="0" borderId="2" xfId="7" applyFont="1" applyBorder="1" applyAlignment="1">
      <alignment vertical="center" wrapText="1"/>
    </xf>
    <xf numFmtId="0" fontId="6" fillId="0" borderId="0" xfId="7" applyFont="1" applyBorder="1" applyAlignment="1">
      <alignment vertical="center"/>
    </xf>
    <xf numFmtId="3" fontId="6" fillId="0" borderId="0" xfId="7" applyNumberFormat="1" applyFont="1" applyBorder="1" applyAlignment="1">
      <alignment vertical="center" wrapText="1"/>
    </xf>
    <xf numFmtId="9" fontId="6" fillId="0" borderId="0" xfId="60" applyFont="1" applyBorder="1" applyAlignment="1">
      <alignment vertical="center" wrapText="1"/>
    </xf>
    <xf numFmtId="0" fontId="26" fillId="19" borderId="0" xfId="7" applyFont="1" applyFill="1" applyBorder="1" applyAlignment="1">
      <alignment vertical="center"/>
    </xf>
    <xf numFmtId="3" fontId="26" fillId="19" borderId="0" xfId="7" applyNumberFormat="1" applyFont="1" applyFill="1" applyBorder="1" applyAlignment="1">
      <alignment vertical="center" wrapText="1"/>
    </xf>
    <xf numFmtId="9" fontId="26" fillId="19" borderId="0" xfId="60" applyFont="1" applyFill="1" applyBorder="1" applyAlignment="1">
      <alignment vertical="center" wrapText="1"/>
    </xf>
    <xf numFmtId="0" fontId="2" fillId="0" borderId="0" xfId="7" applyFont="1" applyBorder="1" applyAlignment="1">
      <alignment vertical="center"/>
    </xf>
    <xf numFmtId="9" fontId="6" fillId="0" borderId="0" xfId="60" applyFont="1" applyAlignment="1">
      <alignment horizontal="right"/>
    </xf>
    <xf numFmtId="0" fontId="24" fillId="0" borderId="0" xfId="7" applyFont="1" applyFill="1" applyBorder="1" applyAlignment="1">
      <alignment vertical="center"/>
    </xf>
    <xf numFmtId="3" fontId="24" fillId="0" borderId="0" xfId="7" applyNumberFormat="1" applyFont="1" applyFill="1" applyBorder="1" applyAlignment="1">
      <alignment vertical="center" wrapText="1"/>
    </xf>
    <xf numFmtId="9" fontId="24" fillId="0" borderId="0" xfId="60" applyFont="1" applyFill="1" applyBorder="1" applyAlignment="1">
      <alignment vertical="center" wrapText="1"/>
    </xf>
    <xf numFmtId="0" fontId="4" fillId="0" borderId="0" xfId="7" applyFont="1" applyBorder="1" applyAlignment="1">
      <alignment vertical="center"/>
    </xf>
    <xf numFmtId="0" fontId="4" fillId="0" borderId="0" xfId="0" applyFont="1"/>
    <xf numFmtId="0" fontId="26" fillId="0" borderId="1" xfId="0" applyFont="1" applyBorder="1" applyAlignment="1"/>
    <xf numFmtId="0" fontId="26" fillId="0" borderId="1" xfId="0" applyFont="1" applyBorder="1" applyAlignment="1">
      <alignment horizontal="right" wrapText="1"/>
    </xf>
    <xf numFmtId="0" fontId="26" fillId="0" borderId="1" xfId="0" applyFont="1" applyBorder="1" applyAlignment="1">
      <alignment horizontal="right" indent="1"/>
    </xf>
    <xf numFmtId="0" fontId="4" fillId="0" borderId="0" xfId="0" applyFont="1" applyBorder="1"/>
    <xf numFmtId="166" fontId="6" fillId="0" borderId="0" xfId="52" applyNumberFormat="1" applyFont="1" applyBorder="1"/>
    <xf numFmtId="166" fontId="6" fillId="0" borderId="0" xfId="52" applyNumberFormat="1" applyFont="1"/>
    <xf numFmtId="166" fontId="4" fillId="0" borderId="0" xfId="52" applyNumberFormat="1" applyFont="1"/>
    <xf numFmtId="0" fontId="4" fillId="0" borderId="0" xfId="7" applyFont="1" applyAlignment="1">
      <alignment vertical="top" wrapText="1"/>
    </xf>
    <xf numFmtId="3" fontId="4" fillId="0" borderId="0" xfId="7" applyNumberFormat="1" applyFont="1" applyFill="1" applyBorder="1" applyAlignment="1">
      <alignment vertical="top"/>
    </xf>
    <xf numFmtId="166" fontId="26" fillId="19" borderId="0" xfId="60" applyNumberFormat="1" applyFont="1" applyFill="1" applyBorder="1" applyAlignment="1">
      <alignment horizontal="right" vertical="top"/>
    </xf>
    <xf numFmtId="3" fontId="26" fillId="19" borderId="0" xfId="7" applyNumberFormat="1" applyFont="1" applyFill="1" applyBorder="1" applyAlignment="1">
      <alignment horizontal="right" vertical="top"/>
    </xf>
    <xf numFmtId="3" fontId="26" fillId="19" borderId="0" xfId="7" applyNumberFormat="1" applyFont="1" applyFill="1" applyBorder="1" applyAlignment="1">
      <alignment vertical="top"/>
    </xf>
    <xf numFmtId="166" fontId="6" fillId="0" borderId="0" xfId="60" applyNumberFormat="1" applyFont="1" applyFill="1" applyBorder="1" applyAlignment="1">
      <alignment horizontal="right" vertical="top"/>
    </xf>
    <xf numFmtId="3" fontId="6" fillId="0" borderId="0" xfId="7" applyNumberFormat="1" applyFont="1" applyFill="1" applyBorder="1" applyAlignment="1">
      <alignment horizontal="right" vertical="top"/>
    </xf>
    <xf numFmtId="3" fontId="6" fillId="0" borderId="0" xfId="7" applyNumberFormat="1" applyFont="1" applyFill="1" applyBorder="1" applyAlignment="1">
      <alignment vertical="top"/>
    </xf>
    <xf numFmtId="179" fontId="6" fillId="0" borderId="0" xfId="7" applyNumberFormat="1" applyFont="1" applyFill="1" applyBorder="1" applyAlignment="1">
      <alignment horizontal="right" vertical="top"/>
    </xf>
    <xf numFmtId="3" fontId="2" fillId="0" borderId="0" xfId="7" applyNumberFormat="1" applyFont="1" applyFill="1" applyBorder="1" applyAlignment="1">
      <alignment vertical="top"/>
    </xf>
    <xf numFmtId="3" fontId="24" fillId="0" borderId="0" xfId="7" applyNumberFormat="1" applyFont="1" applyFill="1" applyBorder="1" applyAlignment="1">
      <alignment vertical="top"/>
    </xf>
    <xf numFmtId="3" fontId="59" fillId="0" borderId="0" xfId="7" applyNumberFormat="1" applyFont="1" applyFill="1" applyBorder="1" applyAlignment="1">
      <alignment horizontal="right" vertical="top"/>
    </xf>
    <xf numFmtId="175" fontId="26" fillId="20" borderId="1" xfId="7" quotePrefix="1" applyNumberFormat="1" applyFont="1" applyFill="1" applyBorder="1" applyAlignment="1">
      <alignment horizontal="right" wrapText="1"/>
    </xf>
    <xf numFmtId="3" fontId="26" fillId="20" borderId="1" xfId="7" applyNumberFormat="1" applyFont="1" applyFill="1" applyBorder="1" applyAlignment="1"/>
    <xf numFmtId="0" fontId="43" fillId="0" borderId="0" xfId="7" applyFont="1" applyAlignment="1">
      <alignment vertical="top" wrapText="1"/>
    </xf>
    <xf numFmtId="0" fontId="60" fillId="0" borderId="0" xfId="7" applyFont="1" applyFill="1" applyBorder="1"/>
    <xf numFmtId="0" fontId="51" fillId="0" borderId="0" xfId="7" applyFont="1" applyFill="1" applyBorder="1"/>
    <xf numFmtId="0" fontId="2" fillId="0" borderId="1" xfId="61" applyFont="1" applyBorder="1" applyAlignment="1">
      <alignment wrapText="1"/>
    </xf>
    <xf numFmtId="0" fontId="51" fillId="0" borderId="1" xfId="7" applyFont="1" applyFill="1" applyBorder="1" applyAlignment="1">
      <alignment wrapText="1"/>
    </xf>
    <xf numFmtId="0" fontId="26" fillId="0" borderId="14" xfId="61" applyFont="1" applyBorder="1" applyAlignment="1">
      <alignment wrapText="1"/>
    </xf>
    <xf numFmtId="0" fontId="2" fillId="0" borderId="2" xfId="61" applyFont="1" applyBorder="1" applyAlignment="1">
      <alignment vertical="center" wrapText="1"/>
    </xf>
    <xf numFmtId="3" fontId="51" fillId="0" borderId="0" xfId="7" applyNumberFormat="1" applyFont="1" applyFill="1" applyBorder="1"/>
    <xf numFmtId="0" fontId="6" fillId="0" borderId="0" xfId="61" applyFont="1" applyBorder="1" applyAlignment="1">
      <alignment vertical="center" wrapText="1"/>
    </xf>
    <xf numFmtId="0" fontId="6" fillId="0" borderId="0" xfId="61" applyFont="1" applyBorder="1" applyAlignment="1">
      <alignment vertical="center"/>
    </xf>
    <xf numFmtId="3" fontId="6" fillId="0" borderId="0" xfId="61" applyNumberFormat="1" applyFont="1" applyBorder="1" applyAlignment="1">
      <alignment vertical="center"/>
    </xf>
    <xf numFmtId="0" fontId="6" fillId="0" borderId="0" xfId="61" applyFont="1" applyBorder="1" applyAlignment="1">
      <alignment horizontal="left" vertical="center" wrapText="1" indent="1"/>
    </xf>
    <xf numFmtId="0" fontId="6" fillId="0" borderId="0" xfId="61" applyFont="1" applyBorder="1" applyAlignment="1">
      <alignment horizontal="left" vertical="center" wrapText="1" indent="3"/>
    </xf>
    <xf numFmtId="0" fontId="2" fillId="0" borderId="0" xfId="61" applyFont="1" applyBorder="1" applyAlignment="1">
      <alignment vertical="center" wrapText="1"/>
    </xf>
    <xf numFmtId="176" fontId="51" fillId="0" borderId="0" xfId="7" applyNumberFormat="1" applyFont="1" applyFill="1" applyBorder="1"/>
    <xf numFmtId="180" fontId="6" fillId="0" borderId="0" xfId="61" applyNumberFormat="1" applyFont="1" applyBorder="1" applyAlignment="1">
      <alignment vertical="center"/>
    </xf>
    <xf numFmtId="181" fontId="6" fillId="0" borderId="0" xfId="61" applyNumberFormat="1" applyFont="1" applyBorder="1" applyAlignment="1">
      <alignment vertical="center"/>
    </xf>
    <xf numFmtId="0" fontId="6" fillId="0" borderId="0" xfId="7" applyFont="1" applyFill="1" applyAlignment="1">
      <alignment horizontal="left" vertical="top" wrapText="1"/>
    </xf>
    <xf numFmtId="0" fontId="6" fillId="0" borderId="0" xfId="7" applyFont="1" applyFill="1"/>
    <xf numFmtId="0" fontId="6" fillId="0" borderId="0" xfId="7" applyFont="1" applyAlignment="1">
      <alignment wrapText="1"/>
    </xf>
    <xf numFmtId="0" fontId="6" fillId="0" borderId="0" xfId="7" applyFont="1" applyAlignment="1">
      <alignment horizontal="left" wrapText="1" indent="1"/>
    </xf>
    <xf numFmtId="182" fontId="6" fillId="0" borderId="0" xfId="7" applyNumberFormat="1" applyFont="1" applyFill="1" applyBorder="1" applyAlignment="1">
      <alignment vertical="center"/>
    </xf>
    <xf numFmtId="182" fontId="6" fillId="0" borderId="0" xfId="7" applyNumberFormat="1" applyFont="1" applyBorder="1" applyAlignment="1">
      <alignment vertical="center"/>
    </xf>
    <xf numFmtId="0" fontId="6" fillId="0" borderId="0" xfId="7" applyFont="1" applyBorder="1" applyAlignment="1">
      <alignment horizontal="left" vertical="center" wrapText="1" indent="1"/>
    </xf>
    <xf numFmtId="182" fontId="2" fillId="0" borderId="0" xfId="7" applyNumberFormat="1" applyFont="1" applyFill="1" applyBorder="1" applyAlignment="1">
      <alignment vertical="center"/>
    </xf>
    <xf numFmtId="0" fontId="4" fillId="0" borderId="0" xfId="61" applyFont="1" applyBorder="1" applyAlignment="1">
      <alignment vertical="center" wrapText="1"/>
    </xf>
    <xf numFmtId="0" fontId="4" fillId="0" borderId="0" xfId="61" applyFont="1" applyBorder="1" applyAlignment="1">
      <alignment horizontal="left" vertical="center" wrapText="1" indent="1"/>
    </xf>
    <xf numFmtId="0" fontId="6" fillId="0" borderId="0" xfId="7" applyFont="1" applyFill="1" applyBorder="1" applyAlignment="1">
      <alignment vertical="center"/>
    </xf>
    <xf numFmtId="0" fontId="2" fillId="0" borderId="0" xfId="7" applyFont="1" applyBorder="1" applyAlignment="1">
      <alignment vertical="center" wrapText="1"/>
    </xf>
    <xf numFmtId="0" fontId="4" fillId="0" borderId="0" xfId="61" applyFont="1" applyBorder="1" applyAlignment="1">
      <alignment horizontal="left" vertical="center" wrapText="1" indent="3"/>
    </xf>
    <xf numFmtId="0" fontId="6" fillId="0" borderId="2" xfId="7" applyFont="1" applyBorder="1" applyAlignment="1">
      <alignment vertical="center"/>
    </xf>
    <xf numFmtId="0" fontId="26" fillId="0" borderId="0" xfId="7" applyFont="1" applyFill="1" applyBorder="1" applyAlignment="1">
      <alignment horizontal="right" wrapText="1"/>
    </xf>
    <xf numFmtId="0" fontId="61" fillId="0" borderId="1" xfId="7" applyFont="1" applyBorder="1" applyAlignment="1">
      <alignment horizontal="right" wrapText="1"/>
    </xf>
    <xf numFmtId="0" fontId="61" fillId="0" borderId="0" xfId="7" applyFont="1" applyBorder="1" applyAlignment="1">
      <alignment horizontal="right" wrapText="1"/>
    </xf>
    <xf numFmtId="0" fontId="2" fillId="0" borderId="1" xfId="7" applyFont="1" applyBorder="1" applyAlignment="1">
      <alignment wrapText="1"/>
    </xf>
    <xf numFmtId="0" fontId="26" fillId="0" borderId="0" xfId="7" applyFont="1" applyFill="1" applyBorder="1" applyAlignment="1">
      <alignment horizontal="center"/>
    </xf>
    <xf numFmtId="0" fontId="2" fillId="0" borderId="0" xfId="7" applyFont="1" applyBorder="1" applyAlignment="1">
      <alignment wrapText="1"/>
    </xf>
    <xf numFmtId="3" fontId="29" fillId="20" borderId="0" xfId="7" applyNumberFormat="1" applyFont="1" applyFill="1" applyBorder="1" applyAlignment="1">
      <alignment vertical="top"/>
    </xf>
    <xf numFmtId="0" fontId="6" fillId="0" borderId="0" xfId="0" applyFont="1" applyAlignment="1">
      <alignment wrapText="1"/>
    </xf>
    <xf numFmtId="0" fontId="4" fillId="0" borderId="0" xfId="0" applyFont="1" applyAlignment="1">
      <alignment vertical="center"/>
    </xf>
    <xf numFmtId="0" fontId="53" fillId="0" borderId="1" xfId="0" applyFont="1" applyBorder="1" applyAlignment="1">
      <alignment horizontal="right" textRotation="90"/>
    </xf>
    <xf numFmtId="0" fontId="55" fillId="0" borderId="1" xfId="0" applyFont="1" applyBorder="1" applyAlignment="1">
      <alignment wrapText="1"/>
    </xf>
    <xf numFmtId="0" fontId="0" fillId="0" borderId="0" xfId="0" applyBorder="1" applyAlignment="1"/>
    <xf numFmtId="166" fontId="0" fillId="0" borderId="0" xfId="62" applyNumberFormat="1" applyFont="1" applyAlignment="1">
      <alignment horizontal="right"/>
    </xf>
    <xf numFmtId="0" fontId="49" fillId="0" borderId="0" xfId="59" applyFill="1"/>
    <xf numFmtId="0" fontId="49" fillId="0" borderId="0" xfId="59" applyAlignment="1">
      <alignment wrapText="1"/>
    </xf>
    <xf numFmtId="0" fontId="6" fillId="0" borderId="0" xfId="59" applyFont="1" applyFill="1" applyBorder="1" applyAlignment="1">
      <alignment vertical="center" wrapText="1"/>
    </xf>
    <xf numFmtId="3" fontId="2" fillId="0" borderId="0" xfId="59" applyNumberFormat="1" applyFont="1" applyFill="1" applyBorder="1" applyAlignment="1">
      <alignment vertical="center"/>
    </xf>
    <xf numFmtId="3" fontId="6" fillId="0" borderId="0" xfId="59" applyNumberFormat="1" applyFont="1" applyFill="1" applyBorder="1" applyAlignment="1">
      <alignment vertical="center"/>
    </xf>
    <xf numFmtId="3" fontId="6" fillId="0" borderId="0" xfId="59" applyNumberFormat="1" applyFont="1" applyBorder="1" applyAlignment="1">
      <alignment vertical="center"/>
    </xf>
    <xf numFmtId="0" fontId="6" fillId="0" borderId="0" xfId="59" applyFont="1" applyBorder="1" applyAlignment="1">
      <alignment vertical="center" wrapText="1"/>
    </xf>
    <xf numFmtId="0" fontId="6" fillId="0" borderId="0" xfId="59" applyFont="1" applyFill="1" applyBorder="1" applyAlignment="1">
      <alignment vertical="center"/>
    </xf>
    <xf numFmtId="3" fontId="6" fillId="0" borderId="0" xfId="62" applyNumberFormat="1" applyFont="1" applyBorder="1" applyAlignment="1">
      <alignment vertical="center"/>
    </xf>
    <xf numFmtId="0" fontId="2" fillId="0" borderId="0" xfId="59" applyFont="1" applyBorder="1" applyAlignment="1">
      <alignment vertical="center" wrapText="1"/>
    </xf>
    <xf numFmtId="9" fontId="6" fillId="0" borderId="0" xfId="62" applyFont="1" applyFill="1" applyBorder="1" applyAlignment="1">
      <alignment vertical="center"/>
    </xf>
    <xf numFmtId="0" fontId="6" fillId="0" borderId="0" xfId="59" applyFont="1" applyBorder="1" applyAlignment="1">
      <alignment vertical="center"/>
    </xf>
    <xf numFmtId="0" fontId="6" fillId="0" borderId="2" xfId="59" applyFont="1" applyBorder="1" applyAlignment="1">
      <alignment vertical="center"/>
    </xf>
    <xf numFmtId="0" fontId="2" fillId="0" borderId="2" xfId="59" applyFont="1" applyBorder="1" applyAlignment="1">
      <alignment vertical="center" wrapText="1"/>
    </xf>
    <xf numFmtId="0" fontId="26" fillId="0" borderId="0" xfId="59" applyFont="1" applyFill="1" applyBorder="1" applyAlignment="1">
      <alignment horizontal="right" wrapText="1"/>
    </xf>
    <xf numFmtId="0" fontId="26" fillId="0" borderId="1" xfId="59" applyFont="1" applyBorder="1" applyAlignment="1">
      <alignment horizontal="right" wrapText="1"/>
    </xf>
    <xf numFmtId="0" fontId="2" fillId="0" borderId="1" xfId="59" applyFont="1" applyBorder="1" applyAlignment="1">
      <alignment wrapText="1"/>
    </xf>
    <xf numFmtId="0" fontId="26" fillId="0" borderId="0" xfId="59" applyFont="1" applyBorder="1" applyAlignment="1">
      <alignment wrapText="1"/>
    </xf>
    <xf numFmtId="0" fontId="2" fillId="0" borderId="0" xfId="59" applyFont="1" applyBorder="1" applyAlignment="1">
      <alignment wrapText="1"/>
    </xf>
    <xf numFmtId="0" fontId="26" fillId="0" borderId="0" xfId="59" applyFont="1" applyFill="1" applyBorder="1" applyAlignment="1">
      <alignment horizontal="center" wrapText="1"/>
    </xf>
    <xf numFmtId="0" fontId="6" fillId="0" borderId="0" xfId="59" applyFont="1" applyAlignment="1">
      <alignment wrapText="1"/>
    </xf>
    <xf numFmtId="3" fontId="2" fillId="0" borderId="0" xfId="59" applyNumberFormat="1" applyFont="1" applyFill="1" applyBorder="1" applyAlignment="1">
      <alignment vertical="top" wrapText="1"/>
    </xf>
    <xf numFmtId="0" fontId="6" fillId="0" borderId="0" xfId="58" applyFont="1" applyAlignment="1">
      <alignment wrapText="1"/>
    </xf>
    <xf numFmtId="3" fontId="6" fillId="0" borderId="0" xfId="58" applyNumberFormat="1" applyFont="1"/>
    <xf numFmtId="0" fontId="6" fillId="0" borderId="0" xfId="58" applyFont="1" applyAlignment="1">
      <alignment vertical="center"/>
    </xf>
    <xf numFmtId="3" fontId="6" fillId="20" borderId="0" xfId="58" applyNumberFormat="1" applyFont="1" applyFill="1" applyBorder="1" applyAlignment="1">
      <alignment vertical="center"/>
    </xf>
    <xf numFmtId="1" fontId="6" fillId="0" borderId="0" xfId="58" applyNumberFormat="1" applyFont="1" applyBorder="1" applyAlignment="1">
      <alignment vertical="center"/>
    </xf>
    <xf numFmtId="0" fontId="6" fillId="0" borderId="0" xfId="58" applyFont="1" applyBorder="1" applyAlignment="1">
      <alignment vertical="center"/>
    </xf>
    <xf numFmtId="3" fontId="6" fillId="0" borderId="0" xfId="58" applyNumberFormat="1" applyFont="1" applyBorder="1" applyAlignment="1">
      <alignment vertical="center"/>
    </xf>
    <xf numFmtId="0" fontId="6" fillId="20" borderId="0" xfId="58" applyFont="1" applyFill="1" applyBorder="1" applyAlignment="1">
      <alignment vertical="center"/>
    </xf>
    <xf numFmtId="166" fontId="6" fillId="0" borderId="0" xfId="52" applyNumberFormat="1" applyFont="1" applyAlignment="1">
      <alignment vertical="center"/>
    </xf>
    <xf numFmtId="3" fontId="6" fillId="0" borderId="0" xfId="58" applyNumberFormat="1" applyFont="1" applyAlignment="1">
      <alignment vertical="center"/>
    </xf>
    <xf numFmtId="0" fontId="2" fillId="0" borderId="0" xfId="58" applyFont="1" applyBorder="1" applyAlignment="1">
      <alignment vertical="center" wrapText="1"/>
    </xf>
    <xf numFmtId="0" fontId="6" fillId="0" borderId="2" xfId="58" applyFont="1" applyBorder="1" applyAlignment="1">
      <alignment vertical="center"/>
    </xf>
    <xf numFmtId="0" fontId="2" fillId="0" borderId="2" xfId="58" applyFont="1" applyBorder="1" applyAlignment="1">
      <alignment vertical="center" wrapText="1"/>
    </xf>
    <xf numFmtId="0" fontId="48" fillId="0" borderId="0" xfId="58" applyFont="1"/>
    <xf numFmtId="0" fontId="2" fillId="0" borderId="1" xfId="58" applyFont="1" applyBorder="1" applyAlignment="1">
      <alignment wrapText="1"/>
    </xf>
    <xf numFmtId="0" fontId="2" fillId="0" borderId="0" xfId="58" applyFont="1" applyBorder="1" applyAlignment="1">
      <alignment wrapText="1"/>
    </xf>
    <xf numFmtId="3" fontId="2" fillId="20" borderId="0" xfId="58" applyNumberFormat="1" applyFont="1" applyFill="1" applyBorder="1" applyAlignment="1">
      <alignment vertical="top" wrapText="1"/>
    </xf>
    <xf numFmtId="168" fontId="6" fillId="0" borderId="0" xfId="58" applyNumberFormat="1" applyFont="1"/>
    <xf numFmtId="0" fontId="55" fillId="0" borderId="1" xfId="58" applyFont="1" applyBorder="1" applyAlignment="1">
      <alignment horizontal="center"/>
    </xf>
    <xf numFmtId="0" fontId="6" fillId="0" borderId="0" xfId="58" applyFont="1" applyBorder="1" applyAlignment="1">
      <alignment vertical="center" wrapText="1"/>
    </xf>
    <xf numFmtId="3" fontId="6" fillId="0" borderId="2" xfId="58" applyNumberFormat="1" applyFont="1" applyBorder="1" applyAlignment="1">
      <alignment vertical="center"/>
    </xf>
    <xf numFmtId="3" fontId="26" fillId="20" borderId="0" xfId="58" applyNumberFormat="1" applyFont="1" applyFill="1" applyBorder="1" applyAlignment="1">
      <alignment vertical="top" wrapText="1"/>
    </xf>
    <xf numFmtId="9" fontId="48" fillId="0" borderId="0" xfId="52" applyFont="1" applyAlignment="1">
      <alignment vertical="center"/>
    </xf>
    <xf numFmtId="9" fontId="6" fillId="0" borderId="0" xfId="52" applyFont="1" applyAlignment="1">
      <alignment vertical="center"/>
    </xf>
    <xf numFmtId="0" fontId="6" fillId="0" borderId="0" xfId="0" applyFont="1" applyBorder="1" applyAlignment="1">
      <alignment vertical="center" wrapText="1"/>
    </xf>
    <xf numFmtId="3" fontId="6" fillId="0" borderId="2" xfId="0" applyNumberFormat="1" applyFont="1" applyBorder="1" applyAlignment="1">
      <alignment vertical="center"/>
    </xf>
    <xf numFmtId="0" fontId="65" fillId="0" borderId="0" xfId="0" applyFont="1"/>
    <xf numFmtId="3" fontId="7" fillId="0" borderId="0" xfId="0" applyNumberFormat="1" applyFont="1"/>
    <xf numFmtId="0" fontId="7" fillId="0" borderId="0" xfId="0" applyFont="1" applyAlignment="1">
      <alignment wrapText="1"/>
    </xf>
    <xf numFmtId="0" fontId="66" fillId="0" borderId="0" xfId="0" applyFont="1" applyAlignment="1">
      <alignment wrapText="1"/>
    </xf>
    <xf numFmtId="0" fontId="68" fillId="0" borderId="0" xfId="0" applyFont="1" applyAlignment="1">
      <alignment wrapText="1"/>
    </xf>
    <xf numFmtId="3" fontId="6" fillId="0" borderId="0" xfId="0" applyNumberFormat="1" applyFont="1" applyBorder="1" applyAlignment="1">
      <alignment vertical="center"/>
    </xf>
    <xf numFmtId="0" fontId="6" fillId="0" borderId="0" xfId="0" applyFont="1" applyBorder="1" applyAlignment="1">
      <alignment vertical="center"/>
    </xf>
    <xf numFmtId="3" fontId="6" fillId="0" borderId="2" xfId="0" applyNumberFormat="1" applyFont="1" applyBorder="1" applyAlignment="1">
      <alignment horizontal="right" vertical="center"/>
    </xf>
    <xf numFmtId="3" fontId="6" fillId="0" borderId="0" xfId="0" applyNumberFormat="1" applyFont="1" applyBorder="1" applyAlignment="1">
      <alignment horizontal="right" vertical="center"/>
    </xf>
    <xf numFmtId="0" fontId="6" fillId="0" borderId="2" xfId="0" applyFont="1" applyBorder="1" applyAlignment="1">
      <alignment vertical="center"/>
    </xf>
    <xf numFmtId="0" fontId="26" fillId="0" borderId="25" xfId="0" applyFont="1" applyBorder="1" applyAlignment="1">
      <alignment horizontal="center" vertical="center" wrapText="1"/>
    </xf>
    <xf numFmtId="0" fontId="26" fillId="0" borderId="16" xfId="0" applyFont="1" applyBorder="1" applyAlignment="1">
      <alignment horizontal="center" vertical="center"/>
    </xf>
    <xf numFmtId="0" fontId="48" fillId="0" borderId="0" xfId="0" applyFont="1" applyAlignment="1">
      <alignment wrapText="1"/>
    </xf>
    <xf numFmtId="168" fontId="6" fillId="0" borderId="0" xfId="0" applyNumberFormat="1" applyFont="1" applyAlignment="1">
      <alignment vertical="top" wrapText="1"/>
    </xf>
    <xf numFmtId="168" fontId="6" fillId="0" borderId="0" xfId="0" applyNumberFormat="1" applyFont="1" applyBorder="1" applyAlignment="1">
      <alignment vertical="center"/>
    </xf>
    <xf numFmtId="0" fontId="6" fillId="0" borderId="0" xfId="0" applyFont="1" applyAlignment="1"/>
    <xf numFmtId="0" fontId="2" fillId="0" borderId="1" xfId="0" applyFont="1" applyBorder="1" applyAlignment="1">
      <alignment wrapText="1"/>
    </xf>
    <xf numFmtId="0" fontId="7" fillId="0" borderId="0" xfId="0" applyFont="1" applyAlignment="1"/>
    <xf numFmtId="0" fontId="26" fillId="0" borderId="1" xfId="0" applyFont="1" applyBorder="1" applyAlignment="1">
      <alignment wrapText="1"/>
    </xf>
    <xf numFmtId="3" fontId="24" fillId="0" borderId="0" xfId="0" applyNumberFormat="1" applyFont="1" applyFill="1" applyBorder="1" applyAlignment="1">
      <alignment vertical="top"/>
    </xf>
    <xf numFmtId="9" fontId="26" fillId="19" borderId="0" xfId="0" applyNumberFormat="1" applyFont="1" applyFill="1" applyBorder="1" applyAlignment="1">
      <alignment vertical="center"/>
    </xf>
    <xf numFmtId="3" fontId="26" fillId="19" borderId="0" xfId="0" applyNumberFormat="1" applyFont="1" applyFill="1" applyBorder="1" applyAlignment="1">
      <alignment vertical="center"/>
    </xf>
    <xf numFmtId="4" fontId="26" fillId="19" borderId="0" xfId="0" applyNumberFormat="1" applyFont="1" applyFill="1" applyBorder="1" applyAlignment="1">
      <alignment vertical="center"/>
    </xf>
    <xf numFmtId="0" fontId="26" fillId="19" borderId="0" xfId="0" applyFont="1" applyFill="1" applyBorder="1" applyAlignment="1">
      <alignment vertical="center" wrapText="1"/>
    </xf>
    <xf numFmtId="9" fontId="24" fillId="0" borderId="0" xfId="0" applyNumberFormat="1" applyFont="1" applyFill="1" applyBorder="1" applyAlignment="1">
      <alignment vertical="top"/>
    </xf>
    <xf numFmtId="4" fontId="24" fillId="0" borderId="0" xfId="0" applyNumberFormat="1" applyFont="1" applyFill="1" applyBorder="1" applyAlignment="1">
      <alignment horizontal="right" vertical="top"/>
    </xf>
    <xf numFmtId="4" fontId="24" fillId="0" borderId="0" xfId="0" applyNumberFormat="1" applyFont="1" applyFill="1" applyBorder="1" applyAlignment="1">
      <alignment vertical="top"/>
    </xf>
    <xf numFmtId="9" fontId="24" fillId="0" borderId="0" xfId="0" applyNumberFormat="1" applyFont="1" applyFill="1" applyBorder="1" applyAlignment="1">
      <alignment horizontal="right" vertical="top"/>
    </xf>
    <xf numFmtId="9" fontId="26" fillId="19" borderId="0" xfId="0" applyNumberFormat="1" applyFont="1" applyFill="1" applyBorder="1" applyAlignment="1">
      <alignment horizontal="right" vertical="center"/>
    </xf>
    <xf numFmtId="3" fontId="26" fillId="19" borderId="2" xfId="0" applyNumberFormat="1" applyFont="1" applyFill="1" applyBorder="1" applyAlignment="1">
      <alignment vertical="center"/>
    </xf>
    <xf numFmtId="0" fontId="26" fillId="19" borderId="2" xfId="0" applyFont="1" applyFill="1" applyBorder="1" applyAlignment="1">
      <alignment vertical="center" wrapText="1"/>
    </xf>
    <xf numFmtId="1" fontId="26" fillId="0" borderId="1" xfId="0" quotePrefix="1" applyNumberFormat="1" applyFont="1" applyBorder="1" applyAlignment="1">
      <alignment horizontal="right" wrapText="1"/>
    </xf>
    <xf numFmtId="1" fontId="26" fillId="0" borderId="1" xfId="52" quotePrefix="1" applyNumberFormat="1" applyFont="1" applyBorder="1" applyAlignment="1">
      <alignment horizontal="right" wrapText="1"/>
    </xf>
    <xf numFmtId="3" fontId="26" fillId="0" borderId="1" xfId="0" applyNumberFormat="1" applyFont="1" applyBorder="1" applyAlignment="1">
      <alignment wrapText="1"/>
    </xf>
    <xf numFmtId="3" fontId="29" fillId="0" borderId="0" xfId="2" applyNumberFormat="1" applyFont="1" applyFill="1" applyAlignment="1">
      <alignment horizontal="left" vertical="top" wrapText="1"/>
    </xf>
    <xf numFmtId="1" fontId="26" fillId="0" borderId="0" xfId="0" quotePrefix="1" applyNumberFormat="1" applyFont="1" applyBorder="1" applyAlignment="1">
      <alignment horizontal="right" wrapText="1"/>
    </xf>
    <xf numFmtId="3" fontId="26" fillId="0" borderId="0" xfId="0" applyNumberFormat="1" applyFont="1" applyBorder="1" applyAlignment="1">
      <alignment wrapText="1"/>
    </xf>
    <xf numFmtId="1" fontId="26" fillId="0" borderId="0" xfId="52" quotePrefix="1" applyNumberFormat="1" applyFont="1" applyBorder="1" applyAlignment="1">
      <alignment horizontal="right" wrapText="1"/>
    </xf>
    <xf numFmtId="3" fontId="26" fillId="19" borderId="0" xfId="0" applyNumberFormat="1" applyFont="1" applyFill="1" applyBorder="1" applyAlignment="1">
      <alignment vertical="top" wrapText="1"/>
    </xf>
    <xf numFmtId="3" fontId="24" fillId="0" borderId="0" xfId="0" applyNumberFormat="1" applyFont="1" applyFill="1" applyBorder="1" applyAlignment="1">
      <alignment horizontal="right" vertical="top"/>
    </xf>
    <xf numFmtId="3" fontId="6" fillId="0" borderId="0" xfId="0" applyNumberFormat="1" applyFont="1" applyFill="1" applyBorder="1" applyAlignment="1">
      <alignment vertical="top" wrapText="1"/>
    </xf>
    <xf numFmtId="3" fontId="26" fillId="19" borderId="0" xfId="0" applyNumberFormat="1" applyFont="1" applyFill="1" applyBorder="1" applyAlignment="1">
      <alignment horizontal="right" vertical="top" wrapText="1"/>
    </xf>
    <xf numFmtId="0" fontId="0" fillId="0" borderId="0" xfId="0" applyAlignment="1">
      <alignment horizontal="right"/>
    </xf>
    <xf numFmtId="3" fontId="2" fillId="0" borderId="0" xfId="2" applyNumberFormat="1" applyFont="1" applyFill="1" applyAlignment="1">
      <alignment vertical="top" wrapText="1"/>
    </xf>
    <xf numFmtId="9" fontId="26" fillId="19" borderId="0" xfId="52" applyFont="1" applyFill="1" applyBorder="1" applyAlignment="1">
      <alignment vertical="top" wrapText="1"/>
    </xf>
    <xf numFmtId="3" fontId="6" fillId="0" borderId="0" xfId="0" applyNumberFormat="1" applyFont="1" applyAlignment="1">
      <alignment vertical="top" wrapText="1"/>
    </xf>
    <xf numFmtId="9" fontId="6" fillId="0" borderId="0" xfId="52" applyFont="1" applyAlignment="1">
      <alignment vertical="top" wrapText="1"/>
    </xf>
    <xf numFmtId="3" fontId="26" fillId="0" borderId="0" xfId="0" applyNumberFormat="1" applyFont="1" applyFill="1" applyBorder="1" applyAlignment="1">
      <alignment vertical="top" wrapText="1"/>
    </xf>
    <xf numFmtId="3" fontId="26" fillId="0" borderId="1" xfId="0" quotePrefix="1" applyNumberFormat="1" applyFont="1" applyBorder="1" applyAlignment="1">
      <alignment horizontal="right" wrapText="1"/>
    </xf>
    <xf numFmtId="3" fontId="26" fillId="0" borderId="1" xfId="0" applyNumberFormat="1" applyFont="1" applyBorder="1" applyAlignment="1">
      <alignment horizontal="left" wrapText="1"/>
    </xf>
    <xf numFmtId="3" fontId="26" fillId="0" borderId="0" xfId="0" applyNumberFormat="1" applyFont="1" applyBorder="1" applyAlignment="1">
      <alignment horizontal="left" wrapText="1"/>
    </xf>
    <xf numFmtId="3" fontId="6" fillId="0" borderId="0" xfId="0" applyNumberFormat="1" applyFont="1" applyAlignment="1">
      <alignment horizontal="right" wrapText="1"/>
    </xf>
    <xf numFmtId="3" fontId="6" fillId="0" borderId="0" xfId="0" applyNumberFormat="1" applyFont="1" applyAlignment="1">
      <alignment horizontal="right"/>
    </xf>
    <xf numFmtId="3" fontId="6" fillId="0" borderId="0" xfId="0" applyNumberFormat="1" applyFont="1" applyAlignment="1">
      <alignment wrapText="1"/>
    </xf>
    <xf numFmtId="3" fontId="6" fillId="0" borderId="0" xfId="0" applyNumberFormat="1" applyFont="1" applyFill="1"/>
    <xf numFmtId="3" fontId="6" fillId="0" borderId="0" xfId="0" applyNumberFormat="1" applyFont="1" applyFill="1" applyAlignment="1">
      <alignment horizontal="right" wrapText="1"/>
    </xf>
    <xf numFmtId="3" fontId="6" fillId="0" borderId="0" xfId="0" applyNumberFormat="1" applyFont="1" applyFill="1" applyAlignment="1">
      <alignment horizontal="right"/>
    </xf>
    <xf numFmtId="3" fontId="6" fillId="0" borderId="0" xfId="0" applyNumberFormat="1" applyFont="1" applyFill="1" applyAlignment="1">
      <alignment wrapText="1"/>
    </xf>
    <xf numFmtId="168" fontId="26" fillId="0" borderId="0" xfId="0" applyNumberFormat="1" applyFont="1" applyFill="1" applyBorder="1" applyAlignment="1">
      <alignment vertical="top" wrapText="1"/>
    </xf>
    <xf numFmtId="3" fontId="6" fillId="0" borderId="0" xfId="0" applyNumberFormat="1" applyFont="1" applyAlignment="1">
      <alignment vertical="top"/>
    </xf>
    <xf numFmtId="168" fontId="26" fillId="19" borderId="0" xfId="0" applyNumberFormat="1" applyFont="1" applyFill="1" applyBorder="1" applyAlignment="1">
      <alignment vertical="top" wrapText="1"/>
    </xf>
    <xf numFmtId="168" fontId="24" fillId="0" borderId="0" xfId="0" applyNumberFormat="1" applyFont="1" applyFill="1" applyAlignment="1">
      <alignment vertical="top" wrapText="1"/>
    </xf>
    <xf numFmtId="3" fontId="24" fillId="0" borderId="0" xfId="0" applyNumberFormat="1" applyFont="1" applyFill="1" applyAlignment="1">
      <alignment vertical="top" wrapText="1"/>
    </xf>
    <xf numFmtId="3" fontId="63" fillId="0" borderId="0" xfId="0" applyNumberFormat="1" applyFont="1"/>
    <xf numFmtId="3" fontId="26" fillId="0" borderId="0" xfId="0" quotePrefix="1" applyNumberFormat="1" applyFont="1" applyBorder="1" applyAlignment="1">
      <alignment horizontal="center" wrapText="1"/>
    </xf>
    <xf numFmtId="0" fontId="0" fillId="0" borderId="0" xfId="0" applyBorder="1" applyAlignment="1">
      <alignment wrapText="1"/>
    </xf>
    <xf numFmtId="183" fontId="6" fillId="0" borderId="0" xfId="0" applyNumberFormat="1" applyFont="1"/>
    <xf numFmtId="9" fontId="26" fillId="19" borderId="0" xfId="52" applyNumberFormat="1" applyFont="1" applyFill="1" applyBorder="1" applyAlignment="1">
      <alignment vertical="top"/>
    </xf>
    <xf numFmtId="3" fontId="26" fillId="19" borderId="0" xfId="0" applyNumberFormat="1" applyFont="1" applyFill="1" applyBorder="1" applyAlignment="1">
      <alignment vertical="top"/>
    </xf>
    <xf numFmtId="166" fontId="6" fillId="0" borderId="0" xfId="52" applyNumberFormat="1" applyFont="1" applyBorder="1" applyAlignment="1">
      <alignment vertical="top"/>
    </xf>
    <xf numFmtId="3" fontId="6" fillId="0" borderId="0" xfId="0" applyNumberFormat="1" applyFont="1" applyBorder="1" applyAlignment="1">
      <alignment vertical="top"/>
    </xf>
    <xf numFmtId="169" fontId="6" fillId="0" borderId="0" xfId="52" applyNumberFormat="1" applyFont="1" applyBorder="1" applyAlignment="1">
      <alignment vertical="top"/>
    </xf>
    <xf numFmtId="3" fontId="24" fillId="0" borderId="0" xfId="0" applyNumberFormat="1" applyFont="1" applyBorder="1" applyAlignment="1">
      <alignment vertical="top"/>
    </xf>
    <xf numFmtId="3" fontId="24" fillId="0" borderId="0" xfId="0" applyNumberFormat="1" applyFont="1" applyBorder="1" applyAlignment="1">
      <alignment vertical="top" wrapText="1"/>
    </xf>
    <xf numFmtId="3" fontId="24" fillId="0" borderId="2" xfId="0" applyNumberFormat="1" applyFont="1" applyBorder="1" applyAlignment="1">
      <alignment vertical="top" wrapText="1"/>
    </xf>
    <xf numFmtId="0" fontId="0" fillId="0" borderId="0" xfId="0" applyAlignment="1">
      <alignment horizontal="left" wrapText="1"/>
    </xf>
    <xf numFmtId="166" fontId="26" fillId="19" borderId="0" xfId="52" applyNumberFormat="1" applyFont="1" applyFill="1" applyBorder="1" applyAlignment="1">
      <alignment vertical="top"/>
    </xf>
    <xf numFmtId="170" fontId="26" fillId="19" borderId="0" xfId="0" applyNumberFormat="1" applyFont="1" applyFill="1" applyBorder="1" applyAlignment="1">
      <alignment vertical="top"/>
    </xf>
    <xf numFmtId="170" fontId="24" fillId="0" borderId="0" xfId="0" applyNumberFormat="1" applyFont="1" applyBorder="1" applyAlignment="1">
      <alignment vertical="top"/>
    </xf>
    <xf numFmtId="170" fontId="6" fillId="0" borderId="0" xfId="0" applyNumberFormat="1" applyFont="1"/>
    <xf numFmtId="168" fontId="26" fillId="19" borderId="0" xfId="0" applyNumberFormat="1" applyFont="1" applyFill="1" applyBorder="1" applyAlignment="1">
      <alignment vertical="top"/>
    </xf>
    <xf numFmtId="0" fontId="26" fillId="0" borderId="1" xfId="56" applyFont="1" applyBorder="1" applyAlignment="1">
      <alignment wrapText="1"/>
    </xf>
    <xf numFmtId="0" fontId="26" fillId="0" borderId="1" xfId="56" applyFont="1" applyBorder="1" applyAlignment="1">
      <alignment horizontal="right" wrapText="1"/>
    </xf>
    <xf numFmtId="0" fontId="6" fillId="0" borderId="0" xfId="56" applyFont="1" applyBorder="1" applyAlignment="1">
      <alignment vertical="center" wrapText="1"/>
    </xf>
    <xf numFmtId="3" fontId="6" fillId="0" borderId="2" xfId="56" applyNumberFormat="1" applyFont="1" applyBorder="1" applyAlignment="1">
      <alignment vertical="center"/>
    </xf>
    <xf numFmtId="3" fontId="6" fillId="0" borderId="0" xfId="56" applyNumberFormat="1" applyFont="1" applyBorder="1" applyAlignment="1">
      <alignment vertical="center"/>
    </xf>
    <xf numFmtId="0" fontId="6" fillId="0" borderId="0" xfId="56" quotePrefix="1" applyFont="1" applyBorder="1" applyAlignment="1">
      <alignment vertical="center" wrapText="1"/>
    </xf>
    <xf numFmtId="0" fontId="6" fillId="0" borderId="0" xfId="56" applyFont="1" applyAlignment="1"/>
    <xf numFmtId="9" fontId="6" fillId="0" borderId="0" xfId="64" applyFont="1"/>
    <xf numFmtId="3" fontId="6" fillId="0" borderId="0" xfId="61" applyNumberFormat="1" applyFont="1"/>
    <xf numFmtId="3" fontId="4" fillId="0" borderId="0" xfId="61" applyNumberFormat="1" applyFont="1" applyFill="1" applyBorder="1" applyAlignment="1">
      <alignment horizontal="left" wrapText="1"/>
    </xf>
    <xf numFmtId="0" fontId="53" fillId="0" borderId="1" xfId="61" applyFont="1" applyBorder="1" applyAlignment="1">
      <alignment horizontal="right" wrapText="1"/>
    </xf>
    <xf numFmtId="0" fontId="53" fillId="0" borderId="14" xfId="61" applyFont="1" applyBorder="1" applyAlignment="1">
      <alignment horizontal="right" wrapText="1"/>
    </xf>
    <xf numFmtId="0" fontId="26" fillId="0" borderId="1" xfId="61" applyFont="1" applyBorder="1"/>
    <xf numFmtId="0" fontId="26" fillId="0" borderId="0" xfId="61" applyFont="1" applyBorder="1" applyAlignment="1">
      <alignment wrapText="1"/>
    </xf>
    <xf numFmtId="0" fontId="26" fillId="0" borderId="1" xfId="61" applyFont="1" applyBorder="1" applyAlignment="1">
      <alignment horizontal="right" wrapText="1"/>
    </xf>
    <xf numFmtId="0" fontId="26" fillId="0" borderId="1" xfId="61" applyFont="1" applyBorder="1" applyAlignment="1">
      <alignment wrapText="1"/>
    </xf>
    <xf numFmtId="9" fontId="26" fillId="0" borderId="1" xfId="64" applyFont="1" applyBorder="1" applyAlignment="1">
      <alignment horizontal="right" wrapText="1"/>
    </xf>
    <xf numFmtId="0" fontId="26" fillId="19" borderId="0" xfId="61" applyFont="1" applyFill="1" applyAlignment="1">
      <alignment wrapText="1"/>
    </xf>
    <xf numFmtId="3" fontId="26" fillId="19" borderId="0" xfId="61" applyNumberFormat="1" applyFont="1" applyFill="1" applyAlignment="1">
      <alignment wrapText="1"/>
    </xf>
    <xf numFmtId="166" fontId="61" fillId="25" borderId="0" xfId="7" applyNumberFormat="1" applyFont="1" applyFill="1" applyBorder="1" applyAlignment="1">
      <alignment horizontal="center" vertical="top"/>
    </xf>
    <xf numFmtId="10" fontId="61" fillId="25" borderId="0" xfId="7" applyNumberFormat="1" applyFont="1" applyFill="1" applyBorder="1" applyAlignment="1">
      <alignment horizontal="center" vertical="top"/>
    </xf>
    <xf numFmtId="3" fontId="26" fillId="19" borderId="0" xfId="7" applyNumberFormat="1" applyFont="1" applyFill="1" applyBorder="1" applyAlignment="1">
      <alignment vertical="top" wrapText="1"/>
    </xf>
    <xf numFmtId="166" fontId="63" fillId="0" borderId="0" xfId="7" applyNumberFormat="1" applyFont="1" applyBorder="1" applyAlignment="1">
      <alignment horizontal="center" vertical="top"/>
    </xf>
    <xf numFmtId="10" fontId="63" fillId="0" borderId="0" xfId="7" applyNumberFormat="1" applyFont="1" applyBorder="1" applyAlignment="1">
      <alignment horizontal="center" vertical="top"/>
    </xf>
    <xf numFmtId="3" fontId="24" fillId="0" borderId="0" xfId="7" applyNumberFormat="1" applyFont="1" applyBorder="1" applyAlignment="1">
      <alignment horizontal="left" vertical="top" wrapText="1"/>
    </xf>
    <xf numFmtId="3" fontId="24" fillId="0" borderId="0" xfId="7" quotePrefix="1" applyNumberFormat="1" applyFont="1" applyFill="1" applyBorder="1" applyAlignment="1">
      <alignment vertical="top" wrapText="1"/>
    </xf>
    <xf numFmtId="3" fontId="24" fillId="0" borderId="0" xfId="7" quotePrefix="1" applyNumberFormat="1" applyFont="1" applyFill="1" applyBorder="1" applyAlignment="1">
      <alignment horizontal="left" vertical="top" wrapText="1"/>
    </xf>
    <xf numFmtId="0" fontId="6" fillId="0" borderId="0" xfId="7" applyFont="1" applyBorder="1" applyAlignment="1">
      <alignment wrapText="1"/>
    </xf>
    <xf numFmtId="0" fontId="4" fillId="0" borderId="0" xfId="7" applyFont="1" applyAlignment="1">
      <alignment horizontal="center"/>
    </xf>
    <xf numFmtId="3" fontId="48" fillId="0" borderId="0" xfId="56" applyNumberFormat="1" applyFont="1"/>
    <xf numFmtId="3" fontId="26" fillId="0" borderId="1" xfId="56" applyNumberFormat="1" applyFont="1" applyBorder="1" applyAlignment="1">
      <alignment wrapText="1"/>
    </xf>
    <xf numFmtId="3" fontId="26" fillId="0" borderId="1" xfId="56" applyNumberFormat="1" applyFont="1" applyBorder="1" applyAlignment="1">
      <alignment horizontal="right"/>
    </xf>
    <xf numFmtId="3" fontId="26" fillId="0" borderId="1" xfId="56" applyNumberFormat="1" applyFont="1" applyBorder="1" applyAlignment="1">
      <alignment horizontal="right" wrapText="1"/>
    </xf>
    <xf numFmtId="3" fontId="26" fillId="0" borderId="1" xfId="0" applyNumberFormat="1" applyFont="1" applyBorder="1" applyAlignment="1">
      <alignment horizontal="right" wrapText="1"/>
    </xf>
    <xf numFmtId="3" fontId="2" fillId="19" borderId="0" xfId="56" applyNumberFormat="1" applyFont="1" applyFill="1"/>
    <xf numFmtId="3" fontId="2" fillId="19" borderId="0" xfId="56" applyNumberFormat="1" applyFont="1" applyFill="1" applyAlignment="1"/>
    <xf numFmtId="3" fontId="6" fillId="0" borderId="1" xfId="56" applyNumberFormat="1" applyFont="1" applyBorder="1" applyAlignment="1">
      <alignment wrapText="1"/>
    </xf>
    <xf numFmtId="3" fontId="6" fillId="0" borderId="1" xfId="56" applyNumberFormat="1" applyFont="1" applyBorder="1" applyAlignment="1"/>
    <xf numFmtId="3" fontId="2" fillId="0" borderId="0" xfId="2" applyNumberFormat="1" applyFont="1" applyFill="1" applyAlignment="1">
      <alignment vertical="top"/>
    </xf>
    <xf numFmtId="0" fontId="1" fillId="0" borderId="0" xfId="61" applyAlignment="1"/>
    <xf numFmtId="0" fontId="10" fillId="0" borderId="0" xfId="7"/>
    <xf numFmtId="0" fontId="36" fillId="0" borderId="0" xfId="61" applyFont="1" applyAlignment="1"/>
    <xf numFmtId="0" fontId="1" fillId="0" borderId="0" xfId="61" applyBorder="1" applyAlignment="1"/>
    <xf numFmtId="3" fontId="6" fillId="0" borderId="0" xfId="61" applyNumberFormat="1" applyFont="1" applyAlignment="1">
      <alignment horizontal="left" vertical="top"/>
    </xf>
    <xf numFmtId="166" fontId="51" fillId="0" borderId="0" xfId="63" applyNumberFormat="1" applyFont="1"/>
    <xf numFmtId="0" fontId="71" fillId="0" borderId="0" xfId="7" applyFont="1"/>
    <xf numFmtId="0" fontId="6" fillId="0" borderId="0" xfId="7" applyFont="1" applyAlignment="1"/>
    <xf numFmtId="0" fontId="4" fillId="0" borderId="0" xfId="7" applyFont="1" applyAlignment="1">
      <alignment horizontal="left"/>
    </xf>
    <xf numFmtId="0" fontId="4" fillId="0" borderId="0" xfId="7" applyFont="1"/>
    <xf numFmtId="9" fontId="53" fillId="0" borderId="1" xfId="60" applyFont="1" applyBorder="1" applyAlignment="1">
      <alignment horizontal="right"/>
    </xf>
    <xf numFmtId="0" fontId="53" fillId="0" borderId="1" xfId="7" applyFont="1" applyBorder="1" applyAlignment="1">
      <alignment wrapText="1"/>
    </xf>
    <xf numFmtId="0" fontId="53" fillId="0" borderId="1" xfId="7" applyFont="1" applyBorder="1" applyAlignment="1">
      <alignment horizontal="left"/>
    </xf>
    <xf numFmtId="0" fontId="53" fillId="0" borderId="1" xfId="7" applyFont="1" applyBorder="1" applyAlignment="1">
      <alignment horizontal="centerContinuous"/>
    </xf>
    <xf numFmtId="9" fontId="53" fillId="0" borderId="0" xfId="60" applyFont="1" applyAlignment="1">
      <alignment horizontal="center"/>
    </xf>
    <xf numFmtId="0" fontId="53" fillId="0" borderId="0" xfId="7" applyFont="1" applyAlignment="1">
      <alignment wrapText="1"/>
    </xf>
    <xf numFmtId="0" fontId="34" fillId="0" borderId="0" xfId="7" applyFont="1" applyAlignment="1">
      <alignment horizontal="right"/>
    </xf>
    <xf numFmtId="9" fontId="34" fillId="0" borderId="0" xfId="60" applyFont="1" applyAlignment="1">
      <alignment horizontal="center"/>
    </xf>
    <xf numFmtId="0" fontId="34" fillId="0" borderId="0" xfId="7" applyFont="1" applyAlignment="1">
      <alignment wrapText="1"/>
    </xf>
    <xf numFmtId="0" fontId="55" fillId="0" borderId="0" xfId="59" applyFont="1" applyAlignment="1">
      <alignment horizontal="right" vertical="top" wrapText="1"/>
    </xf>
    <xf numFmtId="9" fontId="55" fillId="0" borderId="0" xfId="62" applyFont="1" applyAlignment="1">
      <alignment horizontal="right" vertical="top" wrapText="1"/>
    </xf>
    <xf numFmtId="10" fontId="55" fillId="0" borderId="0" xfId="62" applyNumberFormat="1" applyFont="1" applyAlignment="1">
      <alignment horizontal="right" vertical="top" wrapText="1"/>
    </xf>
    <xf numFmtId="166" fontId="55" fillId="0" borderId="0" xfId="62" applyNumberFormat="1" applyFont="1" applyAlignment="1">
      <alignment horizontal="right" vertical="top" wrapText="1"/>
    </xf>
    <xf numFmtId="169" fontId="55" fillId="0" borderId="0" xfId="59" applyNumberFormat="1" applyFont="1" applyAlignment="1">
      <alignment horizontal="right" vertical="top" wrapText="1"/>
    </xf>
    <xf numFmtId="0" fontId="53" fillId="0" borderId="1" xfId="59" applyFont="1" applyBorder="1" applyAlignment="1">
      <alignment wrapText="1"/>
    </xf>
    <xf numFmtId="0" fontId="61" fillId="0" borderId="1" xfId="59" applyFont="1" applyBorder="1" applyAlignment="1">
      <alignment horizontal="right" wrapText="1"/>
    </xf>
    <xf numFmtId="9" fontId="61" fillId="0" borderId="1" xfId="62" applyFont="1" applyBorder="1" applyAlignment="1">
      <alignment horizontal="right" wrapText="1"/>
    </xf>
    <xf numFmtId="10" fontId="61" fillId="0" borderId="1" xfId="62" applyNumberFormat="1" applyFont="1" applyBorder="1" applyAlignment="1">
      <alignment horizontal="right" wrapText="1"/>
    </xf>
    <xf numFmtId="166" fontId="61" fillId="0" borderId="1" xfId="62" applyNumberFormat="1" applyFont="1" applyBorder="1" applyAlignment="1">
      <alignment horizontal="right" wrapText="1"/>
    </xf>
    <xf numFmtId="169" fontId="61" fillId="0" borderId="1" xfId="59" applyNumberFormat="1" applyFont="1" applyBorder="1" applyAlignment="1">
      <alignment horizontal="right" wrapText="1"/>
    </xf>
    <xf numFmtId="0" fontId="73" fillId="0" borderId="0" xfId="59" applyFont="1"/>
    <xf numFmtId="0" fontId="52" fillId="0" borderId="0" xfId="59" applyFont="1"/>
    <xf numFmtId="0" fontId="52" fillId="0" borderId="0" xfId="59" applyFont="1" applyFill="1"/>
    <xf numFmtId="0" fontId="53" fillId="0" borderId="0" xfId="66" applyFont="1" applyFill="1"/>
    <xf numFmtId="9" fontId="53" fillId="0" borderId="0" xfId="67" applyFont="1" applyFill="1" applyAlignment="1">
      <alignment horizontal="right"/>
    </xf>
    <xf numFmtId="0" fontId="4" fillId="0" borderId="0" xfId="66" applyFont="1"/>
    <xf numFmtId="3" fontId="4" fillId="0" borderId="0" xfId="59" applyNumberFormat="1" applyFont="1" applyBorder="1" applyAlignment="1">
      <alignment horizontal="right" vertical="center"/>
    </xf>
    <xf numFmtId="9" fontId="4" fillId="0" borderId="0" xfId="62" applyFont="1" applyBorder="1" applyAlignment="1">
      <alignment horizontal="right" vertical="center"/>
    </xf>
    <xf numFmtId="10" fontId="4" fillId="0" borderId="0" xfId="62" applyNumberFormat="1" applyFont="1" applyBorder="1" applyAlignment="1">
      <alignment horizontal="right" vertical="center"/>
    </xf>
    <xf numFmtId="166" fontId="4" fillId="0" borderId="0" xfId="62" applyNumberFormat="1" applyFont="1" applyBorder="1" applyAlignment="1">
      <alignment horizontal="right" vertical="center"/>
    </xf>
    <xf numFmtId="169" fontId="4" fillId="0" borderId="0" xfId="59" applyNumberFormat="1" applyFont="1" applyBorder="1" applyAlignment="1">
      <alignment horizontal="right" vertical="center"/>
    </xf>
    <xf numFmtId="0" fontId="4" fillId="0" borderId="0" xfId="66" applyFont="1" applyBorder="1"/>
    <xf numFmtId="0" fontId="53" fillId="19" borderId="0" xfId="66" applyFont="1" applyFill="1" applyBorder="1"/>
    <xf numFmtId="3" fontId="53" fillId="19" borderId="0" xfId="59" applyNumberFormat="1" applyFont="1" applyFill="1" applyBorder="1" applyAlignment="1">
      <alignment horizontal="right" vertical="center"/>
    </xf>
    <xf numFmtId="9" fontId="53" fillId="19" borderId="0" xfId="62" applyFont="1" applyFill="1" applyBorder="1" applyAlignment="1">
      <alignment horizontal="right" vertical="center"/>
    </xf>
    <xf numFmtId="10" fontId="53" fillId="19" borderId="0" xfId="62" applyNumberFormat="1" applyFont="1" applyFill="1" applyBorder="1" applyAlignment="1">
      <alignment horizontal="right" vertical="center"/>
    </xf>
    <xf numFmtId="166" fontId="53" fillId="19" borderId="0" xfId="62" applyNumberFormat="1" applyFont="1" applyFill="1" applyBorder="1" applyAlignment="1">
      <alignment horizontal="right" vertical="center"/>
    </xf>
    <xf numFmtId="169" fontId="53" fillId="19" borderId="0" xfId="59" applyNumberFormat="1" applyFont="1" applyFill="1" applyBorder="1" applyAlignment="1">
      <alignment horizontal="right" vertical="center"/>
    </xf>
    <xf numFmtId="0" fontId="53" fillId="0" borderId="0" xfId="59" applyFont="1" applyAlignment="1">
      <alignment horizontal="right"/>
    </xf>
    <xf numFmtId="9" fontId="53" fillId="0" borderId="0" xfId="62" applyFont="1" applyAlignment="1">
      <alignment horizontal="right"/>
    </xf>
    <xf numFmtId="10" fontId="53" fillId="0" borderId="0" xfId="62" applyNumberFormat="1" applyFont="1" applyAlignment="1">
      <alignment horizontal="right"/>
    </xf>
    <xf numFmtId="166" fontId="53" fillId="0" borderId="0" xfId="62" applyNumberFormat="1" applyFont="1" applyAlignment="1">
      <alignment horizontal="right"/>
    </xf>
    <xf numFmtId="169" fontId="53" fillId="0" borderId="0" xfId="59" applyNumberFormat="1" applyFont="1" applyAlignment="1">
      <alignment horizontal="right"/>
    </xf>
    <xf numFmtId="3" fontId="4" fillId="0" borderId="0" xfId="59" applyNumberFormat="1" applyFont="1" applyFill="1" applyBorder="1" applyAlignment="1">
      <alignment horizontal="right" vertical="center"/>
    </xf>
    <xf numFmtId="0" fontId="53" fillId="19" borderId="0" xfId="59" applyFont="1" applyFill="1" applyBorder="1"/>
    <xf numFmtId="10" fontId="52" fillId="0" borderId="0" xfId="59" applyNumberFormat="1" applyFont="1"/>
    <xf numFmtId="166" fontId="52" fillId="0" borderId="0" xfId="59" applyNumberFormat="1" applyFont="1"/>
    <xf numFmtId="9" fontId="4" fillId="0" borderId="0" xfId="62" applyFont="1" applyFill="1" applyBorder="1" applyAlignment="1">
      <alignment horizontal="right" vertical="center"/>
    </xf>
    <xf numFmtId="0" fontId="53" fillId="0" borderId="0" xfId="59" applyFont="1"/>
    <xf numFmtId="0" fontId="51" fillId="0" borderId="0" xfId="59" applyFont="1"/>
    <xf numFmtId="3" fontId="6" fillId="0" borderId="0" xfId="66" applyNumberFormat="1" applyFont="1" applyBorder="1" applyAlignment="1"/>
    <xf numFmtId="3" fontId="6" fillId="0" borderId="0" xfId="66" applyNumberFormat="1" applyFont="1" applyAlignment="1"/>
    <xf numFmtId="3" fontId="2" fillId="0" borderId="0" xfId="66" applyNumberFormat="1" applyFont="1" applyAlignment="1"/>
    <xf numFmtId="3" fontId="26" fillId="0" borderId="1" xfId="66" applyNumberFormat="1" applyFont="1" applyBorder="1" applyAlignment="1">
      <alignment horizontal="right" wrapText="1"/>
    </xf>
    <xf numFmtId="3" fontId="26" fillId="0" borderId="1" xfId="66" applyNumberFormat="1" applyFont="1" applyBorder="1" applyAlignment="1">
      <alignment horizontal="right"/>
    </xf>
    <xf numFmtId="3" fontId="26" fillId="0" borderId="1" xfId="66" applyNumberFormat="1" applyFont="1" applyBorder="1" applyAlignment="1"/>
    <xf numFmtId="3" fontId="53" fillId="0" borderId="1" xfId="0" applyNumberFormat="1" applyFont="1" applyBorder="1" applyAlignment="1">
      <alignment horizontal="right" wrapText="1"/>
    </xf>
    <xf numFmtId="3" fontId="24" fillId="20" borderId="0" xfId="0" applyNumberFormat="1" applyFont="1" applyFill="1"/>
    <xf numFmtId="3" fontId="26" fillId="0" borderId="0" xfId="0" applyNumberFormat="1" applyFont="1" applyAlignment="1">
      <alignment vertical="top" wrapText="1"/>
    </xf>
    <xf numFmtId="0" fontId="42" fillId="0" borderId="0" xfId="0" applyFont="1" applyAlignment="1">
      <alignment wrapText="1"/>
    </xf>
    <xf numFmtId="3" fontId="26" fillId="0" borderId="0" xfId="0" applyNumberFormat="1" applyFont="1" applyAlignment="1">
      <alignment horizontal="right" vertical="top" wrapText="1"/>
    </xf>
    <xf numFmtId="3" fontId="26" fillId="0" borderId="0" xfId="0" applyNumberFormat="1" applyFont="1"/>
    <xf numFmtId="3" fontId="26" fillId="19" borderId="0" xfId="0" applyNumberFormat="1" applyFont="1" applyFill="1"/>
    <xf numFmtId="3" fontId="26" fillId="20" borderId="0" xfId="0" applyNumberFormat="1" applyFont="1" applyFill="1"/>
    <xf numFmtId="3" fontId="6" fillId="20" borderId="0" xfId="0" applyNumberFormat="1" applyFont="1" applyFill="1"/>
    <xf numFmtId="0" fontId="26" fillId="0" borderId="1" xfId="7" applyNumberFormat="1" applyFont="1" applyBorder="1" applyAlignment="1">
      <alignment horizontal="centerContinuous"/>
    </xf>
    <xf numFmtId="0" fontId="26" fillId="0" borderId="1" xfId="7" applyFont="1" applyBorder="1" applyAlignment="1">
      <alignment horizontal="right"/>
    </xf>
    <xf numFmtId="9" fontId="51" fillId="0" borderId="0" xfId="52" applyFont="1"/>
    <xf numFmtId="3" fontId="2" fillId="19" borderId="0" xfId="0" applyNumberFormat="1" applyFont="1" applyFill="1" applyAlignment="1">
      <alignment vertical="top" wrapText="1"/>
    </xf>
    <xf numFmtId="182" fontId="26" fillId="19" borderId="0" xfId="61" applyNumberFormat="1" applyFont="1" applyFill="1" applyAlignment="1">
      <alignment wrapText="1"/>
    </xf>
    <xf numFmtId="182" fontId="45" fillId="0" borderId="0" xfId="59" applyNumberFormat="1" applyFont="1" applyBorder="1" applyAlignment="1"/>
    <xf numFmtId="0" fontId="6" fillId="20" borderId="0" xfId="65" applyFont="1" applyFill="1" applyAlignment="1">
      <alignment wrapText="1"/>
    </xf>
    <xf numFmtId="182" fontId="24" fillId="0" borderId="0" xfId="7" applyNumberFormat="1" applyFont="1" applyBorder="1" applyAlignment="1"/>
    <xf numFmtId="9" fontId="26" fillId="19" borderId="0" xfId="62" applyFont="1" applyFill="1" applyBorder="1" applyAlignment="1">
      <alignment horizontal="right" vertical="center"/>
    </xf>
    <xf numFmtId="3" fontId="26" fillId="19" borderId="0" xfId="59" applyNumberFormat="1" applyFont="1" applyFill="1" applyBorder="1" applyAlignment="1">
      <alignment horizontal="right" vertical="center"/>
    </xf>
    <xf numFmtId="169" fontId="26" fillId="19" borderId="0" xfId="59" applyNumberFormat="1" applyFont="1" applyFill="1" applyBorder="1" applyAlignment="1">
      <alignment horizontal="right" vertical="center"/>
    </xf>
    <xf numFmtId="166" fontId="26" fillId="19" borderId="0" xfId="62" applyNumberFormat="1" applyFont="1" applyFill="1" applyBorder="1" applyAlignment="1">
      <alignment horizontal="right" vertical="center"/>
    </xf>
    <xf numFmtId="10" fontId="26" fillId="19" borderId="0" xfId="62" applyNumberFormat="1" applyFont="1" applyFill="1" applyBorder="1" applyAlignment="1">
      <alignment horizontal="right" vertical="center"/>
    </xf>
    <xf numFmtId="3" fontId="26" fillId="19" borderId="0" xfId="66" applyNumberFormat="1" applyFont="1" applyFill="1" applyBorder="1"/>
    <xf numFmtId="9" fontId="6" fillId="0" borderId="0" xfId="62" applyFont="1" applyBorder="1" applyAlignment="1">
      <alignment horizontal="right" vertical="center"/>
    </xf>
    <xf numFmtId="3" fontId="6" fillId="0" borderId="0" xfId="59" applyNumberFormat="1" applyFont="1" applyBorder="1" applyAlignment="1">
      <alignment horizontal="right" vertical="center"/>
    </xf>
    <xf numFmtId="169" fontId="6" fillId="0" borderId="0" xfId="59" applyNumberFormat="1" applyFont="1" applyBorder="1" applyAlignment="1">
      <alignment horizontal="right" vertical="center"/>
    </xf>
    <xf numFmtId="166" fontId="6" fillId="0" borderId="0" xfId="62" applyNumberFormat="1" applyFont="1" applyBorder="1" applyAlignment="1">
      <alignment horizontal="right" vertical="center"/>
    </xf>
    <xf numFmtId="10" fontId="6" fillId="0" borderId="0" xfId="62" applyNumberFormat="1" applyFont="1" applyBorder="1" applyAlignment="1">
      <alignment horizontal="right" vertical="center"/>
    </xf>
    <xf numFmtId="3" fontId="6" fillId="0" borderId="0" xfId="66" applyNumberFormat="1" applyFont="1" applyBorder="1"/>
    <xf numFmtId="3" fontId="6" fillId="0" borderId="0" xfId="66" applyNumberFormat="1" applyFont="1"/>
    <xf numFmtId="9" fontId="26" fillId="0" borderId="1" xfId="66" applyNumberFormat="1" applyFont="1" applyBorder="1" applyAlignment="1">
      <alignment horizontal="right" wrapText="1"/>
    </xf>
    <xf numFmtId="3" fontId="26" fillId="0" borderId="1" xfId="66" applyNumberFormat="1" applyFont="1" applyBorder="1" applyAlignment="1">
      <alignment horizontal="left" wrapText="1"/>
    </xf>
    <xf numFmtId="9" fontId="6" fillId="0" borderId="0" xfId="66" applyNumberFormat="1" applyFont="1"/>
    <xf numFmtId="0" fontId="6" fillId="0" borderId="0" xfId="66" applyFont="1"/>
    <xf numFmtId="3" fontId="2" fillId="0" borderId="0" xfId="66" applyNumberFormat="1" applyFont="1"/>
    <xf numFmtId="9" fontId="26" fillId="0" borderId="0" xfId="66" applyNumberFormat="1" applyFont="1" applyFill="1" applyBorder="1"/>
    <xf numFmtId="3" fontId="26" fillId="0" borderId="0" xfId="66" applyNumberFormat="1" applyFont="1" applyFill="1" applyBorder="1"/>
    <xf numFmtId="168" fontId="26" fillId="0" borderId="0" xfId="66" applyNumberFormat="1" applyFont="1" applyFill="1" applyBorder="1"/>
    <xf numFmtId="9" fontId="26" fillId="0" borderId="0" xfId="67" applyFont="1" applyFill="1" applyBorder="1"/>
    <xf numFmtId="10" fontId="26" fillId="0" borderId="0" xfId="67" applyNumberFormat="1" applyFont="1" applyFill="1" applyBorder="1"/>
    <xf numFmtId="3" fontId="6" fillId="0" borderId="0" xfId="59" applyNumberFormat="1" applyFont="1"/>
    <xf numFmtId="3" fontId="6" fillId="0" borderId="0" xfId="59" applyNumberFormat="1" applyFont="1" applyFill="1" applyBorder="1" applyAlignment="1">
      <alignment horizontal="right" vertical="center"/>
    </xf>
    <xf numFmtId="3" fontId="26" fillId="0" borderId="0" xfId="0" applyNumberFormat="1" applyFont="1" applyBorder="1" applyAlignment="1">
      <alignment horizontal="right" wrapText="1"/>
    </xf>
    <xf numFmtId="3" fontId="5" fillId="19" borderId="2" xfId="0" applyNumberFormat="1" applyFont="1" applyFill="1" applyBorder="1"/>
    <xf numFmtId="3" fontId="6" fillId="0" borderId="0" xfId="0" applyNumberFormat="1" applyFont="1" applyFill="1" applyBorder="1"/>
    <xf numFmtId="3" fontId="5" fillId="19" borderId="0" xfId="0" applyNumberFormat="1" applyFont="1" applyFill="1" applyBorder="1"/>
    <xf numFmtId="0" fontId="0" fillId="0" borderId="0" xfId="0" applyAlignment="1">
      <alignment wrapText="1"/>
    </xf>
    <xf numFmtId="0" fontId="0" fillId="0" borderId="0" xfId="0" applyAlignment="1">
      <alignment horizontal="left" wrapText="1"/>
    </xf>
    <xf numFmtId="0" fontId="0" fillId="0" borderId="0" xfId="0" applyAlignment="1"/>
    <xf numFmtId="3" fontId="6" fillId="0" borderId="0" xfId="58" applyNumberFormat="1" applyFont="1" applyAlignment="1"/>
    <xf numFmtId="3" fontId="26" fillId="27" borderId="0" xfId="58" applyNumberFormat="1" applyFont="1" applyFill="1" applyBorder="1" applyAlignment="1">
      <alignment vertical="top"/>
    </xf>
    <xf numFmtId="3" fontId="26" fillId="27" borderId="0" xfId="58" applyNumberFormat="1" applyFont="1" applyFill="1" applyBorder="1" applyAlignment="1">
      <alignment vertical="top" wrapText="1"/>
    </xf>
    <xf numFmtId="3" fontId="6" fillId="0" borderId="0" xfId="58" applyNumberFormat="1" applyFont="1" applyAlignment="1">
      <alignment vertical="top" wrapText="1"/>
    </xf>
    <xf numFmtId="3" fontId="6" fillId="0" borderId="0" xfId="58" applyNumberFormat="1" applyFont="1" applyBorder="1" applyAlignment="1">
      <alignment vertical="top" wrapText="1"/>
    </xf>
    <xf numFmtId="3" fontId="2" fillId="0" borderId="0" xfId="58" applyNumberFormat="1" applyFont="1" applyAlignment="1">
      <alignment vertical="top" wrapText="1"/>
    </xf>
    <xf numFmtId="3" fontId="26" fillId="0" borderId="0" xfId="58" applyNumberFormat="1" applyFont="1" applyFill="1" applyAlignment="1">
      <alignment vertical="top"/>
    </xf>
    <xf numFmtId="3" fontId="6" fillId="0" borderId="0" xfId="58" applyNumberFormat="1" applyFont="1" applyAlignment="1">
      <alignment vertical="top"/>
    </xf>
    <xf numFmtId="3" fontId="6" fillId="0" borderId="0" xfId="58" applyNumberFormat="1" applyFont="1" applyBorder="1"/>
    <xf numFmtId="3" fontId="6" fillId="0" borderId="0" xfId="58" applyNumberFormat="1" applyFont="1" applyBorder="1" applyAlignment="1">
      <alignment vertical="top"/>
    </xf>
    <xf numFmtId="3" fontId="26" fillId="0" borderId="1" xfId="58" applyNumberFormat="1" applyFont="1" applyBorder="1" applyAlignment="1">
      <alignment horizontal="right" wrapText="1"/>
    </xf>
    <xf numFmtId="3" fontId="6" fillId="0" borderId="1" xfId="58" applyNumberFormat="1" applyFont="1" applyBorder="1" applyAlignment="1"/>
    <xf numFmtId="3" fontId="26" fillId="0" borderId="1" xfId="58" applyNumberFormat="1" applyFont="1" applyBorder="1" applyAlignment="1">
      <alignment horizontal="left" wrapText="1"/>
    </xf>
    <xf numFmtId="3" fontId="26" fillId="0" borderId="0" xfId="58" applyNumberFormat="1" applyFont="1" applyAlignment="1">
      <alignment horizontal="left" wrapText="1"/>
    </xf>
    <xf numFmtId="3" fontId="26" fillId="0" borderId="0" xfId="58" applyNumberFormat="1" applyFont="1" applyAlignment="1">
      <alignment horizontal="right"/>
    </xf>
    <xf numFmtId="3" fontId="26" fillId="0" borderId="0" xfId="58" applyNumberFormat="1" applyFont="1" applyAlignment="1">
      <alignment horizontal="right" wrapText="1"/>
    </xf>
    <xf numFmtId="3" fontId="31" fillId="0" borderId="0" xfId="58" applyNumberFormat="1" applyFont="1"/>
    <xf numFmtId="3" fontId="26" fillId="19" borderId="0" xfId="58" applyNumberFormat="1" applyFont="1" applyFill="1" applyAlignment="1">
      <alignment vertical="top" wrapText="1"/>
    </xf>
    <xf numFmtId="3" fontId="26" fillId="19" borderId="0" xfId="58" applyNumberFormat="1" applyFont="1" applyFill="1" applyAlignment="1">
      <alignment vertical="top"/>
    </xf>
    <xf numFmtId="3" fontId="2" fillId="0" borderId="0" xfId="58" applyNumberFormat="1" applyFont="1"/>
    <xf numFmtId="3" fontId="26" fillId="0" borderId="0" xfId="58" applyNumberFormat="1" applyFont="1"/>
    <xf numFmtId="4" fontId="6" fillId="0" borderId="0" xfId="58" applyNumberFormat="1" applyFont="1"/>
    <xf numFmtId="3" fontId="6" fillId="0" borderId="2" xfId="58" applyNumberFormat="1" applyFont="1" applyBorder="1" applyAlignment="1">
      <alignment vertical="top" wrapText="1"/>
    </xf>
    <xf numFmtId="3" fontId="6" fillId="0" borderId="2" xfId="58" applyNumberFormat="1" applyFont="1" applyBorder="1" applyAlignment="1">
      <alignment vertical="top"/>
    </xf>
    <xf numFmtId="3" fontId="4" fillId="0" borderId="0" xfId="58" applyNumberFormat="1" applyFont="1"/>
    <xf numFmtId="3" fontId="26" fillId="0" borderId="0" xfId="0" applyNumberFormat="1" applyFont="1" applyAlignment="1">
      <alignment horizontal="right" wrapText="1"/>
    </xf>
    <xf numFmtId="14" fontId="26" fillId="0" borderId="0" xfId="0" quotePrefix="1" applyNumberFormat="1" applyFont="1" applyAlignment="1">
      <alignment horizontal="right" wrapText="1"/>
    </xf>
    <xf numFmtId="3" fontId="26" fillId="19" borderId="2" xfId="0" applyNumberFormat="1" applyFont="1" applyFill="1" applyBorder="1" applyAlignment="1">
      <alignment vertical="top"/>
    </xf>
    <xf numFmtId="3" fontId="26" fillId="19" borderId="0" xfId="0" applyNumberFormat="1" applyFont="1" applyFill="1" applyAlignment="1">
      <alignment vertical="top"/>
    </xf>
    <xf numFmtId="9" fontId="26" fillId="19" borderId="0" xfId="52" applyFont="1" applyFill="1" applyAlignment="1">
      <alignment vertical="top"/>
    </xf>
    <xf numFmtId="3" fontId="26" fillId="0" borderId="0" xfId="0" applyNumberFormat="1" applyFont="1" applyAlignment="1">
      <alignment vertical="top"/>
    </xf>
    <xf numFmtId="3" fontId="26" fillId="0" borderId="0" xfId="0" quotePrefix="1" applyNumberFormat="1" applyFont="1" applyAlignment="1">
      <alignment horizontal="right" wrapText="1"/>
    </xf>
    <xf numFmtId="3" fontId="6" fillId="0" borderId="2" xfId="0" applyNumberFormat="1" applyFont="1" applyBorder="1" applyAlignment="1">
      <alignment vertical="top"/>
    </xf>
    <xf numFmtId="3" fontId="75" fillId="0" borderId="0" xfId="0" applyNumberFormat="1" applyFont="1"/>
    <xf numFmtId="3" fontId="6" fillId="0" borderId="2" xfId="0" applyNumberFormat="1" applyFont="1" applyBorder="1" applyAlignment="1">
      <alignment horizontal="right" vertical="top"/>
    </xf>
    <xf numFmtId="3" fontId="6" fillId="0" borderId="0" xfId="0" applyNumberFormat="1" applyFont="1" applyAlignment="1">
      <alignment horizontal="right" vertical="top"/>
    </xf>
    <xf numFmtId="3" fontId="75" fillId="0" borderId="0" xfId="0" applyNumberFormat="1" applyFont="1" applyAlignment="1">
      <alignment vertical="top"/>
    </xf>
    <xf numFmtId="14" fontId="53" fillId="0" borderId="1" xfId="0" quotePrefix="1" applyNumberFormat="1" applyFont="1" applyBorder="1" applyAlignment="1">
      <alignment horizontal="right" wrapText="1"/>
    </xf>
    <xf numFmtId="166" fontId="26" fillId="19" borderId="0" xfId="52" applyNumberFormat="1" applyFont="1" applyFill="1" applyAlignment="1">
      <alignment vertical="top"/>
    </xf>
    <xf numFmtId="3" fontId="26" fillId="19" borderId="0" xfId="0" applyNumberFormat="1" applyFont="1" applyFill="1" applyAlignment="1">
      <alignment horizontal="right" vertical="top"/>
    </xf>
    <xf numFmtId="3" fontId="26" fillId="19" borderId="2" xfId="0" applyNumberFormat="1" applyFont="1" applyFill="1" applyBorder="1" applyAlignment="1">
      <alignment horizontal="right" vertical="top"/>
    </xf>
    <xf numFmtId="173" fontId="26" fillId="19" borderId="0" xfId="58" applyNumberFormat="1" applyFont="1" applyFill="1" applyAlignment="1">
      <alignment vertical="top"/>
    </xf>
    <xf numFmtId="173" fontId="6" fillId="0" borderId="0" xfId="58" applyNumberFormat="1" applyFont="1" applyAlignment="1">
      <alignment vertical="top"/>
    </xf>
    <xf numFmtId="3" fontId="24" fillId="0" borderId="0" xfId="58" applyNumberFormat="1" applyFont="1" applyAlignment="1">
      <alignment vertical="top"/>
    </xf>
    <xf numFmtId="173" fontId="6" fillId="0" borderId="2" xfId="58" applyNumberFormat="1" applyFont="1" applyBorder="1" applyAlignment="1">
      <alignment vertical="top"/>
    </xf>
    <xf numFmtId="3" fontId="24" fillId="0" borderId="2" xfId="58" applyNumberFormat="1" applyFont="1" applyBorder="1" applyAlignment="1">
      <alignment vertical="top"/>
    </xf>
    <xf numFmtId="3" fontId="26" fillId="0" borderId="14" xfId="58" applyNumberFormat="1" applyFont="1" applyBorder="1" applyAlignment="1">
      <alignment horizontal="right" wrapText="1"/>
    </xf>
    <xf numFmtId="0" fontId="6" fillId="0" borderId="0" xfId="58" applyFont="1" applyAlignment="1">
      <alignment horizontal="center" wrapText="1"/>
    </xf>
    <xf numFmtId="0" fontId="76" fillId="0" borderId="0" xfId="0" applyFont="1" applyAlignment="1">
      <alignment horizontal="center" wrapText="1"/>
    </xf>
    <xf numFmtId="3" fontId="53" fillId="0" borderId="14" xfId="0" applyNumberFormat="1" applyFont="1" applyBorder="1" applyAlignment="1">
      <alignment horizontal="right" wrapText="1"/>
    </xf>
    <xf numFmtId="3" fontId="24" fillId="0" borderId="2" xfId="0" applyNumberFormat="1" applyFont="1" applyBorder="1" applyAlignment="1">
      <alignment vertical="top"/>
    </xf>
    <xf numFmtId="0" fontId="77" fillId="0" borderId="0" xfId="0" applyFont="1" applyBorder="1" applyAlignment="1">
      <alignment horizontal="right" vertical="center" wrapText="1"/>
    </xf>
    <xf numFmtId="3" fontId="6" fillId="0" borderId="0" xfId="0" applyNumberFormat="1" applyFont="1" applyBorder="1" applyAlignment="1">
      <alignment horizontal="right" vertical="center" wrapText="1"/>
    </xf>
    <xf numFmtId="0" fontId="78" fillId="0" borderId="0" xfId="0" applyFont="1" applyBorder="1" applyAlignment="1">
      <alignment horizontal="right" vertical="center" wrapText="1"/>
    </xf>
    <xf numFmtId="3" fontId="4" fillId="0" borderId="0" xfId="0" applyNumberFormat="1" applyFont="1"/>
    <xf numFmtId="3" fontId="2" fillId="0" borderId="2" xfId="58" applyNumberFormat="1" applyFont="1" applyBorder="1" applyAlignment="1">
      <alignment vertical="top"/>
    </xf>
    <xf numFmtId="3" fontId="26" fillId="19" borderId="0" xfId="58" applyNumberFormat="1" applyFont="1" applyFill="1" applyAlignment="1">
      <alignment horizontal="center" vertical="top"/>
    </xf>
    <xf numFmtId="3" fontId="6" fillId="0" borderId="0" xfId="58" applyNumberFormat="1" applyFont="1" applyAlignment="1">
      <alignment horizontal="center"/>
    </xf>
    <xf numFmtId="3" fontId="6" fillId="0" borderId="0" xfId="58" applyNumberFormat="1" applyFont="1" applyAlignment="1">
      <alignment horizontal="center" vertical="top"/>
    </xf>
    <xf numFmtId="3" fontId="6" fillId="0" borderId="0" xfId="58" applyNumberFormat="1" applyFont="1" applyBorder="1" applyAlignment="1">
      <alignment horizontal="center" vertical="top"/>
    </xf>
    <xf numFmtId="3" fontId="6" fillId="0" borderId="2" xfId="58" applyNumberFormat="1" applyFont="1" applyBorder="1" applyAlignment="1">
      <alignment horizontal="center" vertical="top"/>
    </xf>
    <xf numFmtId="3" fontId="24" fillId="0" borderId="2" xfId="58" applyNumberFormat="1" applyFont="1" applyBorder="1" applyAlignment="1">
      <alignment horizontal="center" vertical="top"/>
    </xf>
    <xf numFmtId="3" fontId="26" fillId="0" borderId="1" xfId="58" applyNumberFormat="1" applyFont="1" applyBorder="1" applyAlignment="1">
      <alignment horizontal="center" wrapText="1"/>
    </xf>
    <xf numFmtId="3" fontId="26" fillId="0" borderId="0" xfId="58" applyNumberFormat="1" applyFont="1" applyAlignment="1">
      <alignment horizontal="center" wrapText="1"/>
    </xf>
    <xf numFmtId="3" fontId="26" fillId="0" borderId="0" xfId="58" applyNumberFormat="1" applyFont="1" applyBorder="1" applyAlignment="1">
      <alignment horizontal="center"/>
    </xf>
    <xf numFmtId="3" fontId="48" fillId="0" borderId="0" xfId="58" applyNumberFormat="1" applyFont="1"/>
    <xf numFmtId="49" fontId="6" fillId="0" borderId="0" xfId="0" applyNumberFormat="1" applyFont="1" applyAlignment="1">
      <alignment wrapText="1"/>
    </xf>
    <xf numFmtId="3" fontId="26" fillId="0" borderId="0" xfId="0" applyNumberFormat="1" applyFont="1" applyFill="1"/>
    <xf numFmtId="3" fontId="26" fillId="0" borderId="0" xfId="0" applyNumberFormat="1" applyFont="1" applyFill="1" applyAlignment="1">
      <alignment wrapText="1"/>
    </xf>
    <xf numFmtId="3" fontId="26" fillId="19" borderId="0" xfId="0" applyNumberFormat="1" applyFont="1" applyFill="1" applyAlignment="1">
      <alignment wrapText="1"/>
    </xf>
    <xf numFmtId="171" fontId="6" fillId="0" borderId="0" xfId="0" applyNumberFormat="1" applyFont="1" applyAlignment="1">
      <alignment wrapText="1"/>
    </xf>
    <xf numFmtId="3" fontId="24" fillId="0" borderId="0" xfId="0" applyNumberFormat="1" applyFont="1" applyFill="1" applyAlignment="1">
      <alignment wrapText="1"/>
    </xf>
    <xf numFmtId="171" fontId="6" fillId="0" borderId="0" xfId="0" applyNumberFormat="1" applyFont="1" applyBorder="1" applyAlignment="1">
      <alignment vertical="top" wrapText="1"/>
    </xf>
    <xf numFmtId="3" fontId="24" fillId="0" borderId="0" xfId="0" applyNumberFormat="1" applyFont="1" applyFill="1"/>
    <xf numFmtId="3" fontId="6" fillId="0" borderId="0" xfId="0" quotePrefix="1" applyNumberFormat="1" applyFont="1" applyAlignment="1">
      <alignment wrapText="1"/>
    </xf>
    <xf numFmtId="3" fontId="53" fillId="0" borderId="1" xfId="0" applyNumberFormat="1" applyFont="1" applyBorder="1" applyAlignment="1">
      <alignment horizontal="left" wrapText="1"/>
    </xf>
    <xf numFmtId="184" fontId="6" fillId="0" borderId="0" xfId="0" applyNumberFormat="1" applyFont="1"/>
    <xf numFmtId="10" fontId="6" fillId="0" borderId="0" xfId="0" applyNumberFormat="1" applyFont="1"/>
    <xf numFmtId="185" fontId="6" fillId="0" borderId="0" xfId="52" applyNumberFormat="1" applyFont="1"/>
    <xf numFmtId="171" fontId="6" fillId="0" borderId="0" xfId="68" applyNumberFormat="1" applyFont="1" applyAlignment="1">
      <alignment vertical="top"/>
    </xf>
    <xf numFmtId="171" fontId="6" fillId="0" borderId="0" xfId="68" applyNumberFormat="1" applyFont="1" applyBorder="1" applyAlignment="1">
      <alignment vertical="top"/>
    </xf>
    <xf numFmtId="171" fontId="24" fillId="0" borderId="0" xfId="68" applyNumberFormat="1" applyFont="1" applyBorder="1" applyAlignment="1">
      <alignment vertical="top"/>
    </xf>
    <xf numFmtId="171" fontId="6" fillId="0" borderId="0" xfId="68" applyNumberFormat="1" applyFont="1" applyFill="1" applyAlignment="1">
      <alignment vertical="top"/>
    </xf>
    <xf numFmtId="175" fontId="26" fillId="20" borderId="14" xfId="0" quotePrefix="1" applyNumberFormat="1" applyFont="1" applyFill="1" applyBorder="1" applyAlignment="1">
      <alignment horizontal="right" wrapText="1"/>
    </xf>
    <xf numFmtId="3" fontId="2" fillId="0" borderId="0" xfId="0" applyNumberFormat="1" applyFont="1" applyFill="1" applyBorder="1" applyAlignment="1">
      <alignment horizontal="center"/>
    </xf>
    <xf numFmtId="9" fontId="2" fillId="0" borderId="0" xfId="0" applyNumberFormat="1" applyFont="1" applyFill="1" applyBorder="1" applyAlignment="1">
      <alignment horizontal="center"/>
    </xf>
    <xf numFmtId="3" fontId="2" fillId="0" borderId="0" xfId="0" applyNumberFormat="1" applyFont="1" applyFill="1" applyBorder="1" applyAlignment="1">
      <alignment wrapText="1"/>
    </xf>
    <xf numFmtId="9" fontId="6" fillId="20" borderId="0" xfId="52" applyFont="1" applyFill="1"/>
    <xf numFmtId="9" fontId="6" fillId="0" borderId="0" xfId="52" applyFont="1"/>
    <xf numFmtId="3" fontId="24" fillId="0" borderId="0" xfId="0" applyNumberFormat="1" applyFont="1" applyBorder="1" applyAlignment="1">
      <alignment horizontal="center" vertical="top"/>
    </xf>
    <xf numFmtId="3" fontId="53" fillId="0" borderId="1" xfId="0" applyNumberFormat="1" applyFont="1" applyBorder="1" applyAlignment="1">
      <alignment horizontal="center" wrapText="1"/>
    </xf>
    <xf numFmtId="3" fontId="2" fillId="0" borderId="0" xfId="0" applyNumberFormat="1" applyFont="1" applyFill="1"/>
    <xf numFmtId="3" fontId="2" fillId="0" borderId="0" xfId="0" applyNumberFormat="1" applyFont="1" applyFill="1" applyAlignment="1">
      <alignment wrapText="1"/>
    </xf>
    <xf numFmtId="3" fontId="53" fillId="0" borderId="0" xfId="0" applyNumberFormat="1" applyFont="1" applyBorder="1" applyAlignment="1">
      <alignment horizontal="center" wrapText="1"/>
    </xf>
    <xf numFmtId="171" fontId="2" fillId="0" borderId="0" xfId="68" applyNumberFormat="1" applyFont="1" applyFill="1"/>
    <xf numFmtId="3" fontId="6" fillId="0" borderId="0" xfId="0" quotePrefix="1" applyNumberFormat="1" applyFont="1" applyAlignment="1"/>
    <xf numFmtId="3" fontId="61" fillId="0" borderId="1" xfId="0" applyNumberFormat="1" applyFont="1" applyBorder="1" applyAlignment="1">
      <alignment horizontal="right" wrapText="1"/>
    </xf>
    <xf numFmtId="0" fontId="0" fillId="0" borderId="0" xfId="0" applyBorder="1" applyAlignment="1">
      <alignment horizontal="right" wrapText="1"/>
    </xf>
    <xf numFmtId="3" fontId="26" fillId="19" borderId="0" xfId="0" applyNumberFormat="1" applyFont="1" applyFill="1" applyAlignment="1"/>
    <xf numFmtId="3" fontId="59" fillId="0" borderId="0" xfId="0" applyNumberFormat="1" applyFont="1" applyAlignment="1">
      <alignment wrapText="1"/>
    </xf>
    <xf numFmtId="3" fontId="26" fillId="0" borderId="0" xfId="0" applyNumberFormat="1" applyFont="1" applyFill="1" applyAlignment="1">
      <alignment vertical="top" wrapText="1"/>
    </xf>
    <xf numFmtId="3" fontId="6" fillId="0" borderId="0" xfId="0" applyNumberFormat="1" applyFont="1" applyBorder="1" applyAlignment="1">
      <alignment vertical="top" wrapText="1"/>
    </xf>
    <xf numFmtId="3" fontId="2" fillId="0" borderId="2" xfId="0" applyNumberFormat="1" applyFont="1" applyBorder="1" applyAlignment="1">
      <alignment horizontal="left" wrapText="1"/>
    </xf>
    <xf numFmtId="3" fontId="53" fillId="0" borderId="2" xfId="0" applyNumberFormat="1" applyFont="1" applyBorder="1" applyAlignment="1">
      <alignment horizontal="right" wrapText="1"/>
    </xf>
    <xf numFmtId="3" fontId="53" fillId="0" borderId="0" xfId="0" applyNumberFormat="1" applyFont="1" applyBorder="1" applyAlignment="1">
      <alignment horizontal="right" wrapText="1"/>
    </xf>
    <xf numFmtId="168" fontId="26" fillId="0" borderId="0" xfId="0" applyNumberFormat="1" applyFont="1" applyFill="1" applyAlignment="1">
      <alignment vertical="top" wrapText="1"/>
    </xf>
    <xf numFmtId="3" fontId="5" fillId="0" borderId="0" xfId="0" applyNumberFormat="1" applyFont="1" applyFill="1" applyAlignment="1">
      <alignment wrapText="1"/>
    </xf>
    <xf numFmtId="168" fontId="53" fillId="0" borderId="2" xfId="0" applyNumberFormat="1" applyFont="1" applyBorder="1" applyAlignment="1">
      <alignment horizontal="right" wrapText="1"/>
    </xf>
    <xf numFmtId="168" fontId="53" fillId="0" borderId="0" xfId="0" applyNumberFormat="1" applyFont="1" applyBorder="1" applyAlignment="1">
      <alignment horizontal="right" wrapText="1"/>
    </xf>
    <xf numFmtId="3" fontId="53" fillId="0" borderId="0" xfId="0" applyNumberFormat="1" applyFont="1" applyBorder="1" applyAlignment="1">
      <alignment horizontal="left" wrapText="1"/>
    </xf>
    <xf numFmtId="186" fontId="6" fillId="0" borderId="0" xfId="0" applyNumberFormat="1" applyFont="1"/>
    <xf numFmtId="3" fontId="6" fillId="0" borderId="0" xfId="0" applyNumberFormat="1" applyFont="1" applyFill="1" applyAlignment="1">
      <alignment vertical="top" wrapText="1"/>
    </xf>
    <xf numFmtId="3" fontId="6" fillId="0" borderId="0" xfId="0" quotePrefix="1" applyNumberFormat="1" applyFont="1" applyAlignment="1">
      <alignment vertical="top" wrapText="1"/>
    </xf>
    <xf numFmtId="171" fontId="24" fillId="0" borderId="0" xfId="0" applyNumberFormat="1" applyFont="1" applyFill="1" applyAlignment="1">
      <alignment vertical="top" wrapText="1"/>
    </xf>
    <xf numFmtId="171" fontId="6" fillId="0" borderId="0" xfId="0" applyNumberFormat="1" applyFont="1" applyAlignment="1">
      <alignment vertical="top" wrapText="1"/>
    </xf>
    <xf numFmtId="3" fontId="2" fillId="0" borderId="0" xfId="0" applyNumberFormat="1" applyFont="1" applyBorder="1" applyAlignment="1">
      <alignment horizontal="left" wrapText="1"/>
    </xf>
    <xf numFmtId="171" fontId="6" fillId="0" borderId="0" xfId="0" applyNumberFormat="1" applyFont="1" applyFill="1" applyAlignment="1">
      <alignment wrapText="1"/>
    </xf>
    <xf numFmtId="3" fontId="59" fillId="0" borderId="0" xfId="0" applyNumberFormat="1" applyFont="1" applyBorder="1" applyAlignment="1">
      <alignment vertical="top" wrapText="1"/>
    </xf>
    <xf numFmtId="3" fontId="24" fillId="0" borderId="0" xfId="0" applyNumberFormat="1" applyFont="1" applyFill="1" applyAlignment="1"/>
    <xf numFmtId="3" fontId="26" fillId="0" borderId="1" xfId="0" applyNumberFormat="1" applyFont="1" applyBorder="1" applyAlignment="1">
      <alignment horizontal="center" wrapText="1"/>
    </xf>
    <xf numFmtId="0" fontId="0" fillId="0" borderId="0" xfId="0" applyAlignment="1">
      <alignment horizontal="left" wrapText="1"/>
    </xf>
    <xf numFmtId="0" fontId="0" fillId="0" borderId="0" xfId="0" applyBorder="1" applyAlignment="1">
      <alignment horizontal="left" wrapText="1"/>
    </xf>
    <xf numFmtId="3" fontId="26" fillId="0" borderId="1" xfId="0" quotePrefix="1" applyNumberFormat="1" applyFont="1" applyBorder="1" applyAlignment="1">
      <alignment horizontal="center" wrapText="1"/>
    </xf>
    <xf numFmtId="3" fontId="26" fillId="0" borderId="0" xfId="0" applyNumberFormat="1" applyFont="1" applyAlignment="1">
      <alignment vertical="top" wrapText="1"/>
    </xf>
    <xf numFmtId="3" fontId="4" fillId="0" borderId="0" xfId="0" applyNumberFormat="1" applyFont="1" applyAlignment="1">
      <alignment wrapText="1"/>
    </xf>
    <xf numFmtId="0" fontId="3" fillId="0" borderId="0" xfId="0" applyFont="1" applyAlignment="1">
      <alignment vertical="top" wrapText="1"/>
    </xf>
    <xf numFmtId="0" fontId="0" fillId="0" borderId="0" xfId="0" applyAlignment="1">
      <alignment wrapText="1"/>
    </xf>
    <xf numFmtId="9" fontId="26" fillId="0" borderId="1" xfId="52" quotePrefix="1" applyFont="1" applyBorder="1" applyAlignment="1">
      <alignment horizontal="center" wrapText="1"/>
    </xf>
    <xf numFmtId="3" fontId="24" fillId="0" borderId="0" xfId="0" applyNumberFormat="1" applyFont="1" applyFill="1" applyAlignment="1">
      <alignment horizontal="right"/>
    </xf>
    <xf numFmtId="3" fontId="6" fillId="0" borderId="0" xfId="0" applyNumberFormat="1" applyFont="1" applyBorder="1" applyAlignment="1">
      <alignment horizontal="right" vertical="top" wrapText="1"/>
    </xf>
    <xf numFmtId="0" fontId="0" fillId="0" borderId="0" xfId="0" applyAlignment="1">
      <alignment horizontal="left"/>
    </xf>
    <xf numFmtId="168" fontId="6" fillId="0" borderId="0" xfId="0" applyNumberFormat="1" applyFont="1" applyBorder="1" applyAlignment="1">
      <alignment vertical="top"/>
    </xf>
    <xf numFmtId="168" fontId="24" fillId="0" borderId="0" xfId="0" applyNumberFormat="1" applyFont="1" applyBorder="1" applyAlignment="1">
      <alignment vertical="top"/>
    </xf>
    <xf numFmtId="166" fontId="26" fillId="19" borderId="0" xfId="52" applyNumberFormat="1" applyFont="1" applyFill="1" applyAlignment="1">
      <alignment wrapText="1"/>
    </xf>
    <xf numFmtId="3" fontId="6" fillId="0" borderId="1" xfId="0" applyNumberFormat="1" applyFont="1" applyBorder="1" applyAlignment="1">
      <alignment vertical="top"/>
    </xf>
    <xf numFmtId="3" fontId="24" fillId="0" borderId="0" xfId="0" applyNumberFormat="1" applyFont="1"/>
    <xf numFmtId="3" fontId="45" fillId="0" borderId="0" xfId="0" applyNumberFormat="1" applyFont="1" applyBorder="1" applyAlignment="1">
      <alignment horizontal="right" wrapText="1"/>
    </xf>
    <xf numFmtId="166" fontId="26" fillId="19" borderId="0" xfId="0" applyNumberFormat="1" applyFont="1" applyFill="1"/>
    <xf numFmtId="166" fontId="24" fillId="0" borderId="0" xfId="0" applyNumberFormat="1" applyFont="1"/>
    <xf numFmtId="9" fontId="26" fillId="0" borderId="14" xfId="52" quotePrefix="1" applyFont="1" applyBorder="1" applyAlignment="1">
      <alignment horizontal="right" wrapText="1"/>
    </xf>
    <xf numFmtId="3" fontId="26" fillId="0" borderId="14" xfId="0" quotePrefix="1" applyNumberFormat="1" applyFont="1" applyBorder="1" applyAlignment="1">
      <alignment horizontal="right" wrapText="1"/>
    </xf>
    <xf numFmtId="9" fontId="26" fillId="0" borderId="1" xfId="52" quotePrefix="1" applyFont="1" applyBorder="1" applyAlignment="1">
      <alignment horizontal="right" wrapText="1"/>
    </xf>
    <xf numFmtId="169" fontId="26" fillId="19" borderId="0" xfId="60" applyNumberFormat="1" applyFont="1" applyFill="1" applyBorder="1" applyAlignment="1">
      <alignment horizontal="center" vertical="top"/>
    </xf>
    <xf numFmtId="3" fontId="26" fillId="19" borderId="0" xfId="7" applyNumberFormat="1" applyFont="1" applyFill="1" applyBorder="1" applyAlignment="1">
      <alignment horizontal="center" vertical="top"/>
    </xf>
    <xf numFmtId="169" fontId="6" fillId="0" borderId="0" xfId="60" applyNumberFormat="1" applyFont="1" applyBorder="1" applyAlignment="1">
      <alignment horizontal="center" vertical="top"/>
    </xf>
    <xf numFmtId="3" fontId="6" fillId="0" borderId="0" xfId="7" applyNumberFormat="1" applyFont="1" applyBorder="1" applyAlignment="1">
      <alignment horizontal="center" vertical="top"/>
    </xf>
    <xf numFmtId="3" fontId="24" fillId="0" borderId="0" xfId="7" applyNumberFormat="1" applyFont="1" applyBorder="1" applyAlignment="1">
      <alignment horizontal="center" vertical="top"/>
    </xf>
    <xf numFmtId="3" fontId="24" fillId="0" borderId="0" xfId="7" applyNumberFormat="1" applyFont="1" applyBorder="1" applyAlignment="1">
      <alignment vertical="top" wrapText="1"/>
    </xf>
    <xf numFmtId="3" fontId="24" fillId="0" borderId="2" xfId="7" applyNumberFormat="1" applyFont="1" applyBorder="1" applyAlignment="1">
      <alignment vertical="top" wrapText="1"/>
    </xf>
    <xf numFmtId="3" fontId="26" fillId="0" borderId="1" xfId="7" applyNumberFormat="1" applyFont="1" applyBorder="1" applyAlignment="1">
      <alignment horizontal="center" wrapText="1"/>
    </xf>
    <xf numFmtId="3" fontId="26" fillId="0" borderId="1" xfId="7" applyNumberFormat="1" applyFont="1" applyBorder="1" applyAlignment="1">
      <alignment horizontal="left" wrapText="1"/>
    </xf>
    <xf numFmtId="0" fontId="6" fillId="0" borderId="1" xfId="7" applyFont="1" applyBorder="1" applyAlignment="1">
      <alignment horizontal="centerContinuous" wrapText="1"/>
    </xf>
    <xf numFmtId="3" fontId="26" fillId="0" borderId="1" xfId="7" quotePrefix="1" applyNumberFormat="1" applyFont="1" applyBorder="1" applyAlignment="1">
      <alignment horizontal="centerContinuous" wrapText="1"/>
    </xf>
    <xf numFmtId="0" fontId="6" fillId="0" borderId="0" xfId="7" applyFont="1" applyAlignment="1">
      <alignment horizontal="left" wrapText="1"/>
    </xf>
    <xf numFmtId="0" fontId="83" fillId="0" borderId="0" xfId="7" applyFont="1"/>
    <xf numFmtId="178" fontId="6" fillId="0" borderId="0" xfId="0" applyNumberFormat="1" applyFont="1" applyAlignment="1">
      <alignment wrapText="1"/>
    </xf>
    <xf numFmtId="187" fontId="6" fillId="0" borderId="0" xfId="0" applyNumberFormat="1" applyFont="1" applyAlignment="1">
      <alignment wrapText="1"/>
    </xf>
    <xf numFmtId="9" fontId="26" fillId="19" borderId="0" xfId="52" applyFont="1" applyFill="1" applyAlignment="1">
      <alignment horizontal="right" vertical="top"/>
    </xf>
    <xf numFmtId="3" fontId="26" fillId="0" borderId="0" xfId="0" applyNumberFormat="1" applyFont="1" applyAlignment="1">
      <alignment horizontal="right"/>
    </xf>
    <xf numFmtId="3" fontId="26" fillId="0" borderId="0" xfId="0" applyNumberFormat="1" applyFont="1" applyAlignment="1">
      <alignment wrapText="1"/>
    </xf>
    <xf numFmtId="9" fontId="26" fillId="0" borderId="0" xfId="52" applyFont="1" applyFill="1" applyAlignment="1">
      <alignment horizontal="right" vertical="top"/>
    </xf>
    <xf numFmtId="3" fontId="26" fillId="0" borderId="0" xfId="0" applyNumberFormat="1" applyFont="1" applyFill="1" applyAlignment="1">
      <alignment horizontal="right" vertical="top"/>
    </xf>
    <xf numFmtId="169" fontId="26" fillId="19" borderId="0" xfId="52" applyNumberFormat="1" applyFont="1" applyFill="1" applyAlignment="1">
      <alignment horizontal="right" vertical="top"/>
    </xf>
    <xf numFmtId="3" fontId="6" fillId="20" borderId="0" xfId="0" applyNumberFormat="1" applyFont="1" applyFill="1" applyAlignment="1">
      <alignment vertical="top"/>
    </xf>
    <xf numFmtId="9" fontId="26" fillId="20" borderId="0" xfId="52" applyFont="1" applyFill="1" applyAlignment="1">
      <alignment horizontal="right" vertical="top"/>
    </xf>
    <xf numFmtId="169" fontId="26" fillId="20" borderId="0" xfId="52" applyNumberFormat="1" applyFont="1" applyFill="1" applyAlignment="1">
      <alignment horizontal="right" vertical="top"/>
    </xf>
    <xf numFmtId="3" fontId="26" fillId="20" borderId="0" xfId="0" applyNumberFormat="1" applyFont="1" applyFill="1" applyAlignment="1">
      <alignment horizontal="right" vertical="top"/>
    </xf>
    <xf numFmtId="3" fontId="26" fillId="20" borderId="0" xfId="0" applyNumberFormat="1" applyFont="1" applyFill="1" applyAlignment="1">
      <alignment horizontal="right" vertical="top" wrapText="1"/>
    </xf>
    <xf numFmtId="3" fontId="26" fillId="20" borderId="0" xfId="0" applyNumberFormat="1" applyFont="1" applyFill="1" applyBorder="1" applyAlignment="1">
      <alignment vertical="top" wrapText="1"/>
    </xf>
    <xf numFmtId="3" fontId="26" fillId="19" borderId="0" xfId="0" applyNumberFormat="1" applyFont="1" applyFill="1" applyAlignment="1">
      <alignment horizontal="right" vertical="top" wrapText="1"/>
    </xf>
    <xf numFmtId="3" fontId="53" fillId="0" borderId="0" xfId="0" applyNumberFormat="1" applyFont="1" applyBorder="1" applyAlignment="1">
      <alignment horizontal="right" vertical="top" wrapText="1"/>
    </xf>
    <xf numFmtId="1" fontId="53" fillId="0" borderId="1" xfId="0" applyNumberFormat="1" applyFont="1" applyBorder="1" applyAlignment="1">
      <alignment horizontal="right" wrapText="1"/>
    </xf>
    <xf numFmtId="1" fontId="53" fillId="0" borderId="1" xfId="52" quotePrefix="1" applyNumberFormat="1" applyFont="1" applyBorder="1" applyAlignment="1">
      <alignment horizontal="right" wrapText="1"/>
    </xf>
    <xf numFmtId="1" fontId="53" fillId="0" borderId="1" xfId="0" quotePrefix="1" applyNumberFormat="1" applyFont="1" applyBorder="1" applyAlignment="1">
      <alignment horizontal="right" wrapText="1"/>
    </xf>
    <xf numFmtId="4" fontId="6" fillId="0" borderId="0" xfId="0" applyNumberFormat="1" applyFont="1"/>
    <xf numFmtId="166" fontId="6" fillId="28" borderId="0" xfId="52" applyNumberFormat="1" applyFont="1" applyFill="1"/>
    <xf numFmtId="3" fontId="6" fillId="0" borderId="0" xfId="0" quotePrefix="1" applyNumberFormat="1" applyFont="1"/>
    <xf numFmtId="3" fontId="34" fillId="0" borderId="0" xfId="0" applyNumberFormat="1" applyFont="1"/>
    <xf numFmtId="3" fontId="6" fillId="0" borderId="0" xfId="0" applyNumberFormat="1" applyFont="1" applyAlignment="1">
      <alignment horizontal="right" vertical="top" wrapText="1"/>
    </xf>
    <xf numFmtId="0" fontId="6" fillId="0" borderId="0" xfId="0" applyFont="1" applyBorder="1" applyAlignment="1">
      <alignment horizontal="right" vertical="top" wrapText="1"/>
    </xf>
    <xf numFmtId="3" fontId="24" fillId="0" borderId="0" xfId="0" applyNumberFormat="1" applyFont="1" applyFill="1" applyAlignment="1">
      <alignment horizontal="right" vertical="top" wrapText="1"/>
    </xf>
    <xf numFmtId="3" fontId="26" fillId="0" borderId="1" xfId="0" quotePrefix="1" applyNumberFormat="1" applyFont="1" applyBorder="1" applyAlignment="1">
      <alignment wrapText="1"/>
    </xf>
    <xf numFmtId="166" fontId="26" fillId="19" borderId="0" xfId="52" applyNumberFormat="1" applyFont="1" applyFill="1" applyAlignment="1">
      <alignment horizontal="right" vertical="top" wrapText="1"/>
    </xf>
    <xf numFmtId="3" fontId="26" fillId="19" borderId="0" xfId="0" applyNumberFormat="1" applyFont="1" applyFill="1" applyAlignment="1">
      <alignment vertical="top" wrapText="1"/>
    </xf>
    <xf numFmtId="3" fontId="6" fillId="0" borderId="1" xfId="0" applyNumberFormat="1" applyFont="1" applyBorder="1" applyAlignment="1">
      <alignment vertical="top" wrapText="1"/>
    </xf>
    <xf numFmtId="3" fontId="26" fillId="0" borderId="1" xfId="0" quotePrefix="1" applyNumberFormat="1" applyFont="1" applyBorder="1" applyAlignment="1">
      <alignment horizontal="left" wrapText="1"/>
    </xf>
    <xf numFmtId="3" fontId="26" fillId="19" borderId="0" xfId="0" applyNumberFormat="1" applyFont="1" applyFill="1" applyBorder="1" applyAlignment="1">
      <alignment horizontal="right" vertical="top"/>
    </xf>
    <xf numFmtId="3" fontId="26" fillId="0" borderId="0" xfId="0" applyNumberFormat="1" applyFont="1" applyAlignment="1">
      <alignment horizontal="right" vertical="top"/>
    </xf>
    <xf numFmtId="3" fontId="24" fillId="0" borderId="0" xfId="0" applyNumberFormat="1" applyFont="1" applyFill="1" applyAlignment="1">
      <alignment horizontal="right" vertical="top"/>
    </xf>
    <xf numFmtId="9" fontId="61" fillId="0" borderId="1" xfId="52" quotePrefix="1" applyFont="1" applyBorder="1" applyAlignment="1">
      <alignment horizontal="right" wrapText="1"/>
    </xf>
    <xf numFmtId="3" fontId="61" fillId="0" borderId="1" xfId="0" quotePrefix="1" applyNumberFormat="1" applyFont="1" applyBorder="1" applyAlignment="1">
      <alignment horizontal="right" wrapText="1"/>
    </xf>
    <xf numFmtId="0" fontId="4" fillId="0" borderId="0" xfId="0" applyFont="1" applyAlignment="1">
      <alignment wrapText="1"/>
    </xf>
    <xf numFmtId="3" fontId="6" fillId="0" borderId="0" xfId="0" applyNumberFormat="1" applyFont="1" applyAlignment="1">
      <alignment horizontal="center" vertical="center" wrapText="1"/>
    </xf>
    <xf numFmtId="0" fontId="6" fillId="0" borderId="0" xfId="0" applyFont="1" applyAlignment="1">
      <alignment horizontal="left" vertical="top" wrapText="1"/>
    </xf>
    <xf numFmtId="3" fontId="6" fillId="0" borderId="0" xfId="0" applyNumberFormat="1" applyFont="1" applyAlignment="1">
      <alignment horizontal="left" vertical="top" wrapText="1"/>
    </xf>
    <xf numFmtId="3" fontId="26" fillId="20" borderId="14" xfId="0" applyNumberFormat="1" applyFont="1" applyFill="1" applyBorder="1" applyAlignment="1">
      <alignment horizontal="left" wrapText="1"/>
    </xf>
    <xf numFmtId="0" fontId="26" fillId="0" borderId="1" xfId="0" applyFont="1" applyBorder="1" applyAlignment="1">
      <alignment horizontal="left" wrapText="1"/>
    </xf>
    <xf numFmtId="0" fontId="26" fillId="0" borderId="0" xfId="0" applyFont="1" applyBorder="1" applyAlignment="1">
      <alignment horizontal="left" wrapText="1"/>
    </xf>
    <xf numFmtId="0" fontId="24" fillId="20" borderId="0" xfId="0" applyFont="1" applyFill="1" applyBorder="1" applyAlignment="1">
      <alignment horizontal="left" vertical="top" wrapText="1"/>
    </xf>
    <xf numFmtId="3" fontId="24" fillId="20" borderId="0" xfId="0" applyNumberFormat="1" applyFont="1" applyFill="1" applyBorder="1" applyAlignment="1">
      <alignment horizontal="left" vertical="top" wrapText="1"/>
    </xf>
    <xf numFmtId="0" fontId="24" fillId="20" borderId="0" xfId="70" applyFont="1" applyFill="1" applyBorder="1" applyAlignment="1">
      <alignment horizontal="left" vertical="top" wrapText="1"/>
    </xf>
    <xf numFmtId="0" fontId="24" fillId="20" borderId="0" xfId="53" applyFont="1" applyFill="1" applyBorder="1" applyAlignment="1">
      <alignment horizontal="left" vertical="top" wrapText="1"/>
    </xf>
    <xf numFmtId="0" fontId="88" fillId="20" borderId="0" xfId="0" applyFont="1" applyFill="1" applyBorder="1" applyAlignment="1">
      <alignment horizontal="left" vertical="top" wrapText="1"/>
    </xf>
    <xf numFmtId="0" fontId="24" fillId="0" borderId="0" xfId="0" applyFont="1" applyFill="1" applyAlignment="1">
      <alignment horizontal="left" vertical="top" wrapText="1"/>
    </xf>
    <xf numFmtId="0" fontId="24" fillId="20" borderId="0" xfId="2" applyFont="1" applyFill="1" applyBorder="1" applyAlignment="1">
      <alignment horizontal="left" vertical="top" wrapText="1"/>
    </xf>
    <xf numFmtId="3" fontId="24" fillId="20" borderId="0" xfId="53" applyNumberFormat="1" applyFont="1" applyFill="1" applyBorder="1" applyAlignment="1">
      <alignment horizontal="left" vertical="top" wrapText="1"/>
    </xf>
    <xf numFmtId="168" fontId="24" fillId="20" borderId="0" xfId="0" applyNumberFormat="1" applyFont="1" applyFill="1" applyBorder="1" applyAlignment="1">
      <alignment horizontal="left" vertical="top" wrapText="1"/>
    </xf>
    <xf numFmtId="3" fontId="24" fillId="20" borderId="0" xfId="71" applyNumberFormat="1" applyFont="1" applyFill="1" applyBorder="1" applyAlignment="1">
      <alignment horizontal="left" vertical="top" wrapText="1"/>
    </xf>
    <xf numFmtId="3" fontId="6" fillId="0" borderId="0" xfId="0" applyNumberFormat="1" applyFont="1" applyAlignment="1">
      <alignment horizontal="center" vertical="top" wrapText="1"/>
    </xf>
    <xf numFmtId="3" fontId="87" fillId="20" borderId="0" xfId="0" applyNumberFormat="1" applyFont="1" applyFill="1" applyBorder="1" applyAlignment="1">
      <alignment horizontal="left" vertical="top" wrapText="1"/>
    </xf>
    <xf numFmtId="0" fontId="87" fillId="20" borderId="0" xfId="70" applyFont="1" applyFill="1" applyBorder="1" applyAlignment="1">
      <alignment horizontal="left" vertical="top" wrapText="1"/>
    </xf>
    <xf numFmtId="3" fontId="6" fillId="20" borderId="0" xfId="0" applyNumberFormat="1" applyFont="1" applyFill="1" applyAlignment="1">
      <alignment horizontal="center" vertical="top" wrapText="1"/>
    </xf>
    <xf numFmtId="3" fontId="6" fillId="20" borderId="0" xfId="0" applyNumberFormat="1" applyFont="1" applyFill="1" applyAlignment="1">
      <alignment horizontal="left" vertical="top" wrapText="1"/>
    </xf>
    <xf numFmtId="0" fontId="6" fillId="20" borderId="0" xfId="0" applyFont="1" applyFill="1" applyAlignment="1">
      <alignment horizontal="left" vertical="top" wrapText="1"/>
    </xf>
    <xf numFmtId="3" fontId="6" fillId="0" borderId="0" xfId="0" applyNumberFormat="1" applyFont="1" applyFill="1" applyAlignment="1">
      <alignment horizontal="left" vertical="top" wrapText="1"/>
    </xf>
    <xf numFmtId="3" fontId="24" fillId="0" borderId="0" xfId="0" applyNumberFormat="1" applyFont="1" applyAlignment="1">
      <alignment horizontal="left" vertical="top" wrapText="1"/>
    </xf>
    <xf numFmtId="3" fontId="48" fillId="0" borderId="0" xfId="0" applyNumberFormat="1" applyFont="1" applyAlignment="1">
      <alignment horizontal="left" vertical="top" wrapText="1"/>
    </xf>
    <xf numFmtId="3" fontId="24" fillId="0" borderId="0" xfId="0" applyNumberFormat="1" applyFont="1" applyAlignment="1">
      <alignment horizontal="center" vertical="top" wrapText="1"/>
    </xf>
    <xf numFmtId="0" fontId="24" fillId="0" borderId="0" xfId="0" applyFont="1" applyAlignment="1">
      <alignment horizontal="left" vertical="top" wrapText="1"/>
    </xf>
    <xf numFmtId="0" fontId="86" fillId="20" borderId="0" xfId="0" applyFont="1" applyFill="1" applyBorder="1" applyAlignment="1">
      <alignment horizontal="left" vertical="top" wrapText="1"/>
    </xf>
    <xf numFmtId="3" fontId="85" fillId="20" borderId="0" xfId="0" applyNumberFormat="1" applyFont="1" applyFill="1" applyBorder="1" applyAlignment="1">
      <alignment horizontal="left" vertical="top" wrapText="1"/>
    </xf>
    <xf numFmtId="0" fontId="85" fillId="20" borderId="0" xfId="70" applyFont="1" applyFill="1" applyBorder="1" applyAlignment="1">
      <alignment horizontal="left" vertical="top" wrapText="1"/>
    </xf>
    <xf numFmtId="0" fontId="24" fillId="0" borderId="0" xfId="0" applyFont="1" applyFill="1" applyAlignment="1">
      <alignment vertical="top" wrapText="1"/>
    </xf>
    <xf numFmtId="0" fontId="84" fillId="0" borderId="0" xfId="0" applyFont="1" applyFill="1" applyAlignment="1">
      <alignment horizontal="left" vertical="top" wrapText="1"/>
    </xf>
    <xf numFmtId="188" fontId="6" fillId="0" borderId="0" xfId="0" applyNumberFormat="1" applyFont="1" applyBorder="1"/>
    <xf numFmtId="188" fontId="6" fillId="0" borderId="0" xfId="0" applyNumberFormat="1" applyFont="1"/>
    <xf numFmtId="169" fontId="24" fillId="3" borderId="0" xfId="0" applyNumberFormat="1" applyFont="1" applyFill="1" applyBorder="1" applyAlignment="1" applyProtection="1">
      <alignment horizontal="right" vertical="top"/>
      <protection locked="0"/>
    </xf>
    <xf numFmtId="3" fontId="26" fillId="19" borderId="0" xfId="59" applyNumberFormat="1" applyFont="1" applyFill="1" applyBorder="1" applyAlignment="1">
      <alignment horizontal="left" vertical="top" wrapText="1"/>
    </xf>
    <xf numFmtId="0" fontId="51" fillId="0" borderId="0" xfId="7" applyFont="1" applyAlignment="1">
      <alignment horizontal="left" vertical="center" wrapText="1"/>
    </xf>
    <xf numFmtId="0" fontId="51" fillId="0" borderId="0" xfId="7" applyFont="1" applyAlignment="1">
      <alignment horizontal="left" vertical="center"/>
    </xf>
    <xf numFmtId="3" fontId="51" fillId="0" borderId="0" xfId="7" applyNumberFormat="1" applyFont="1" applyFill="1" applyAlignment="1">
      <alignment horizontal="center" vertical="center"/>
    </xf>
    <xf numFmtId="173" fontId="24" fillId="20" borderId="2" xfId="57" applyNumberFormat="1" applyFont="1" applyFill="1" applyBorder="1" applyAlignment="1">
      <alignment vertical="top"/>
    </xf>
    <xf numFmtId="0" fontId="6" fillId="0" borderId="0" xfId="56" applyFont="1" applyAlignment="1">
      <alignment vertical="top"/>
    </xf>
    <xf numFmtId="173" fontId="24" fillId="20" borderId="0" xfId="57" applyNumberFormat="1" applyFont="1" applyFill="1" applyBorder="1" applyAlignment="1">
      <alignment vertical="top"/>
    </xf>
    <xf numFmtId="0" fontId="34" fillId="0" borderId="0" xfId="56" applyFont="1"/>
    <xf numFmtId="3" fontId="34" fillId="0" borderId="0" xfId="56" applyNumberFormat="1" applyFont="1"/>
    <xf numFmtId="182" fontId="4" fillId="0" borderId="0" xfId="7" applyNumberFormat="1" applyFont="1" applyBorder="1" applyAlignment="1">
      <alignment vertical="center"/>
    </xf>
    <xf numFmtId="0" fontId="4" fillId="0" borderId="0" xfId="0" applyFont="1" applyBorder="1" applyAlignment="1">
      <alignment vertical="top" wrapText="1"/>
    </xf>
    <xf numFmtId="3" fontId="63" fillId="0" borderId="0" xfId="7" applyNumberFormat="1" applyFont="1" applyBorder="1" applyAlignment="1">
      <alignment vertical="top"/>
    </xf>
    <xf numFmtId="0" fontId="26" fillId="0" borderId="1" xfId="58" applyFont="1" applyBorder="1" applyAlignment="1">
      <alignment horizontal="right" wrapText="1"/>
    </xf>
    <xf numFmtId="0" fontId="53" fillId="0" borderId="1" xfId="58" applyFont="1" applyBorder="1" applyAlignment="1">
      <alignment horizontal="right" wrapText="1"/>
    </xf>
    <xf numFmtId="0" fontId="2" fillId="0" borderId="0" xfId="0" applyFont="1" applyFill="1" applyBorder="1" applyAlignment="1">
      <alignment horizontal="right" vertical="center"/>
    </xf>
    <xf numFmtId="3" fontId="6" fillId="0" borderId="0" xfId="51" applyNumberFormat="1" applyFont="1" applyBorder="1" applyAlignment="1">
      <alignment vertical="center"/>
    </xf>
    <xf numFmtId="3" fontId="53" fillId="0" borderId="1" xfId="0" quotePrefix="1" applyNumberFormat="1" applyFont="1" applyBorder="1" applyAlignment="1">
      <alignment horizontal="right" wrapText="1"/>
    </xf>
    <xf numFmtId="168" fontId="45" fillId="0" borderId="0" xfId="0" applyNumberFormat="1" applyFont="1" applyBorder="1" applyAlignment="1">
      <alignment horizontal="right" vertical="top" wrapText="1"/>
    </xf>
    <xf numFmtId="0" fontId="45" fillId="0" borderId="1" xfId="0" applyFont="1" applyBorder="1"/>
    <xf numFmtId="0" fontId="58" fillId="0" borderId="1" xfId="0" applyFont="1" applyBorder="1"/>
    <xf numFmtId="0" fontId="24" fillId="0" borderId="0" xfId="0" applyFont="1"/>
    <xf numFmtId="3" fontId="90" fillId="0" borderId="0" xfId="56" applyNumberFormat="1" applyFont="1" applyFill="1" applyBorder="1" applyAlignment="1">
      <alignment horizontal="left" vertical="top" wrapText="1"/>
    </xf>
    <xf numFmtId="169" fontId="24" fillId="20" borderId="0" xfId="2" quotePrefix="1" applyNumberFormat="1" applyFont="1" applyFill="1" applyBorder="1" applyAlignment="1" applyProtection="1">
      <alignment horizontal="right" vertical="center"/>
      <protection locked="0"/>
    </xf>
    <xf numFmtId="173" fontId="26" fillId="19" borderId="0" xfId="56" applyNumberFormat="1" applyFont="1" applyFill="1" applyBorder="1" applyAlignment="1">
      <alignment vertical="top"/>
    </xf>
    <xf numFmtId="169" fontId="26" fillId="19" borderId="0" xfId="13" applyNumberFormat="1" applyFont="1" applyFill="1" applyBorder="1" applyAlignment="1" applyProtection="1">
      <alignment horizontal="right" vertical="center"/>
      <protection locked="0"/>
    </xf>
    <xf numFmtId="3" fontId="26" fillId="19" borderId="0" xfId="2" applyNumberFormat="1" applyFont="1" applyFill="1" applyBorder="1" applyAlignment="1" applyProtection="1">
      <alignment horizontal="right" vertical="center"/>
      <protection locked="0"/>
    </xf>
    <xf numFmtId="3" fontId="26" fillId="19" borderId="0" xfId="13" applyNumberFormat="1" applyFont="1" applyFill="1" applyBorder="1" applyAlignment="1" applyProtection="1">
      <alignment horizontal="right" vertical="center"/>
      <protection locked="0"/>
    </xf>
    <xf numFmtId="3" fontId="26" fillId="19" borderId="2" xfId="56" applyNumberFormat="1" applyFont="1" applyFill="1" applyBorder="1" applyAlignment="1">
      <alignment wrapText="1"/>
    </xf>
    <xf numFmtId="168" fontId="26" fillId="19" borderId="2" xfId="56" applyNumberFormat="1" applyFont="1" applyFill="1" applyBorder="1" applyAlignment="1">
      <alignment horizontal="right" wrapText="1"/>
    </xf>
    <xf numFmtId="3" fontId="26" fillId="19" borderId="0" xfId="56" applyNumberFormat="1" applyFont="1" applyFill="1" applyBorder="1" applyAlignment="1">
      <alignment wrapText="1"/>
    </xf>
    <xf numFmtId="3" fontId="24" fillId="19" borderId="0" xfId="56" applyNumberFormat="1" applyFont="1" applyFill="1" applyAlignment="1"/>
    <xf numFmtId="3" fontId="24" fillId="19" borderId="0" xfId="56" applyNumberFormat="1" applyFont="1" applyFill="1"/>
    <xf numFmtId="3" fontId="26" fillId="0" borderId="0" xfId="58" applyNumberFormat="1" applyFont="1" applyFill="1" applyBorder="1" applyAlignment="1">
      <alignment vertical="top"/>
    </xf>
    <xf numFmtId="3" fontId="26" fillId="0" borderId="0" xfId="58" applyNumberFormat="1" applyFont="1" applyFill="1" applyBorder="1" applyAlignment="1">
      <alignment vertical="top" wrapText="1"/>
    </xf>
    <xf numFmtId="0" fontId="51" fillId="0" borderId="0" xfId="7" applyFont="1" applyFill="1"/>
    <xf numFmtId="3" fontId="27" fillId="0" borderId="0" xfId="58" applyNumberFormat="1" applyFont="1" applyFill="1" applyBorder="1" applyAlignment="1">
      <alignment vertical="center"/>
    </xf>
    <xf numFmtId="3" fontId="45" fillId="0" borderId="0" xfId="58" applyNumberFormat="1" applyFont="1" applyFill="1" applyBorder="1" applyAlignment="1">
      <alignment vertical="center"/>
    </xf>
    <xf numFmtId="3" fontId="53" fillId="0" borderId="0" xfId="58" applyNumberFormat="1" applyFont="1" applyFill="1" applyBorder="1" applyAlignment="1">
      <alignment vertical="center" wrapText="1"/>
    </xf>
    <xf numFmtId="0" fontId="51" fillId="0" borderId="0" xfId="7" applyFont="1" applyFill="1" applyAlignment="1">
      <alignment vertical="center"/>
    </xf>
    <xf numFmtId="3" fontId="4" fillId="0" borderId="0" xfId="58" applyNumberFormat="1" applyFont="1" applyFill="1" applyBorder="1" applyAlignment="1">
      <alignment vertical="top" wrapText="1"/>
    </xf>
    <xf numFmtId="3" fontId="45" fillId="0" borderId="0" xfId="58" applyNumberFormat="1" applyFont="1" applyFill="1" applyBorder="1" applyAlignment="1">
      <alignment vertical="top"/>
    </xf>
    <xf numFmtId="0" fontId="51" fillId="0" borderId="0" xfId="7" applyFont="1" applyAlignment="1">
      <alignment vertical="top"/>
    </xf>
    <xf numFmtId="0" fontId="26" fillId="0" borderId="1" xfId="0" applyFont="1" applyBorder="1" applyAlignment="1">
      <alignment horizontal="center"/>
    </xf>
    <xf numFmtId="3" fontId="26" fillId="0" borderId="1" xfId="0" applyNumberFormat="1" applyFont="1" applyBorder="1" applyAlignment="1">
      <alignment horizontal="right" wrapText="1"/>
    </xf>
    <xf numFmtId="0" fontId="6" fillId="0" borderId="0" xfId="0" applyFont="1" applyBorder="1" applyAlignment="1">
      <alignment vertical="top" wrapText="1"/>
    </xf>
    <xf numFmtId="3" fontId="93" fillId="0" borderId="0" xfId="58" applyNumberFormat="1" applyFont="1" applyFill="1" applyBorder="1" applyAlignment="1">
      <alignment vertical="top" wrapText="1"/>
    </xf>
    <xf numFmtId="0" fontId="26" fillId="0" borderId="1" xfId="58" applyFont="1" applyBorder="1" applyAlignment="1">
      <alignment horizontal="center" wrapText="1"/>
    </xf>
    <xf numFmtId="0" fontId="6" fillId="0" borderId="0" xfId="58" applyFont="1" applyAlignment="1">
      <alignment wrapText="1"/>
    </xf>
    <xf numFmtId="3" fontId="26" fillId="20" borderId="0" xfId="58" applyNumberFormat="1" applyFont="1" applyFill="1" applyBorder="1" applyAlignment="1">
      <alignment vertical="top" wrapText="1"/>
    </xf>
    <xf numFmtId="3" fontId="29" fillId="20" borderId="0" xfId="58" applyNumberFormat="1" applyFont="1" applyFill="1" applyBorder="1" applyAlignment="1">
      <alignment vertical="top" wrapText="1"/>
    </xf>
    <xf numFmtId="0" fontId="6" fillId="0" borderId="0" xfId="0" applyFont="1" applyBorder="1" applyAlignment="1">
      <alignment vertical="center"/>
    </xf>
    <xf numFmtId="0" fontId="26" fillId="0" borderId="1" xfId="0" applyFont="1" applyBorder="1" applyAlignment="1">
      <alignment wrapText="1"/>
    </xf>
    <xf numFmtId="3" fontId="26" fillId="0" borderId="1" xfId="0" applyNumberFormat="1" applyFont="1" applyBorder="1" applyAlignment="1">
      <alignment horizontal="right" wrapText="1"/>
    </xf>
    <xf numFmtId="0" fontId="90" fillId="0" borderId="0" xfId="7" applyFont="1"/>
    <xf numFmtId="0" fontId="26" fillId="19" borderId="0" xfId="7" applyFont="1" applyFill="1" applyBorder="1"/>
    <xf numFmtId="3" fontId="26" fillId="19" borderId="0" xfId="7" applyNumberFormat="1" applyFont="1" applyFill="1" applyBorder="1" applyAlignment="1">
      <alignment horizontal="right"/>
    </xf>
    <xf numFmtId="0" fontId="26" fillId="0" borderId="0" xfId="7" applyFont="1" applyFill="1" applyBorder="1"/>
    <xf numFmtId="3" fontId="26" fillId="0" borderId="0" xfId="7" applyNumberFormat="1" applyFont="1" applyFill="1" applyBorder="1" applyAlignment="1">
      <alignment horizontal="right"/>
    </xf>
    <xf numFmtId="0" fontId="6" fillId="0" borderId="0" xfId="0" applyFont="1" applyAlignment="1">
      <alignment vertical="top" wrapText="1"/>
    </xf>
    <xf numFmtId="3" fontId="6" fillId="0" borderId="0" xfId="0" applyNumberFormat="1" applyFont="1" applyBorder="1" applyAlignment="1">
      <alignment horizontal="right" vertical="top"/>
    </xf>
    <xf numFmtId="0" fontId="26" fillId="19" borderId="0" xfId="0" applyFont="1" applyFill="1" applyBorder="1" applyAlignment="1">
      <alignment wrapText="1"/>
    </xf>
    <xf numFmtId="3" fontId="26" fillId="19" borderId="0" xfId="0" applyNumberFormat="1" applyFont="1" applyFill="1" applyBorder="1" applyAlignment="1">
      <alignment horizontal="right"/>
    </xf>
    <xf numFmtId="0" fontId="26" fillId="26" borderId="0" xfId="0" applyFont="1" applyFill="1" applyBorder="1" applyAlignment="1">
      <alignment wrapText="1"/>
    </xf>
    <xf numFmtId="3" fontId="26" fillId="26" borderId="0" xfId="0" applyNumberFormat="1" applyFont="1" applyFill="1" applyBorder="1"/>
    <xf numFmtId="3" fontId="26" fillId="19" borderId="2" xfId="0" applyNumberFormat="1" applyFont="1" applyFill="1" applyBorder="1"/>
    <xf numFmtId="3" fontId="26" fillId="19" borderId="0" xfId="0" applyNumberFormat="1" applyFont="1" applyFill="1" applyBorder="1"/>
    <xf numFmtId="3" fontId="90" fillId="0" borderId="0" xfId="2" applyNumberFormat="1" applyFont="1" applyFill="1" applyAlignment="1">
      <alignment vertical="top" wrapText="1"/>
    </xf>
    <xf numFmtId="3" fontId="2" fillId="0" borderId="0" xfId="0" applyNumberFormat="1" applyFont="1"/>
    <xf numFmtId="173" fontId="26" fillId="0" borderId="0" xfId="58" applyNumberFormat="1" applyFont="1" applyFill="1" applyAlignment="1">
      <alignment vertical="top"/>
    </xf>
    <xf numFmtId="3" fontId="6" fillId="0" borderId="0" xfId="58" applyNumberFormat="1" applyFont="1" applyFill="1"/>
    <xf numFmtId="3" fontId="2" fillId="0" borderId="0" xfId="0" applyNumberFormat="1" applyFont="1" applyFill="1" applyAlignment="1">
      <alignment vertical="top"/>
    </xf>
    <xf numFmtId="3" fontId="4" fillId="0" borderId="0" xfId="0" applyNumberFormat="1" applyFont="1" applyAlignment="1">
      <alignment vertical="top"/>
    </xf>
    <xf numFmtId="3" fontId="4" fillId="0" borderId="0" xfId="0" applyNumberFormat="1" applyFont="1" applyBorder="1" applyAlignment="1">
      <alignment vertical="top"/>
    </xf>
    <xf numFmtId="3" fontId="75" fillId="0" borderId="0" xfId="0" applyNumberFormat="1" applyFont="1" applyBorder="1" applyAlignment="1">
      <alignment vertical="top"/>
    </xf>
    <xf numFmtId="3" fontId="2" fillId="0" borderId="0" xfId="58" applyNumberFormat="1" applyFont="1" applyAlignment="1">
      <alignment vertical="top"/>
    </xf>
    <xf numFmtId="3" fontId="26" fillId="19" borderId="2" xfId="58" applyNumberFormat="1" applyFont="1" applyFill="1" applyBorder="1" applyAlignment="1">
      <alignment vertical="top" wrapText="1"/>
    </xf>
    <xf numFmtId="3" fontId="26" fillId="19" borderId="2" xfId="58" applyNumberFormat="1" applyFont="1" applyFill="1" applyBorder="1" applyAlignment="1">
      <alignment vertical="top"/>
    </xf>
    <xf numFmtId="3" fontId="6" fillId="0" borderId="0" xfId="58" applyNumberFormat="1" applyFont="1" applyFill="1" applyBorder="1"/>
    <xf numFmtId="1" fontId="6" fillId="0" borderId="0" xfId="56" applyNumberFormat="1" applyFont="1" applyBorder="1" applyAlignment="1">
      <alignment vertical="center"/>
    </xf>
    <xf numFmtId="0" fontId="2" fillId="0" borderId="0" xfId="0" applyFont="1" applyBorder="1" applyAlignment="1">
      <alignment wrapText="1"/>
    </xf>
    <xf numFmtId="3" fontId="90" fillId="20" borderId="0" xfId="7" applyNumberFormat="1" applyFont="1" applyFill="1" applyBorder="1" applyAlignment="1">
      <alignment vertical="top"/>
    </xf>
    <xf numFmtId="0" fontId="4" fillId="0" borderId="0" xfId="7" applyFont="1" applyAlignment="1">
      <alignment horizontal="left" vertical="top" wrapText="1"/>
    </xf>
    <xf numFmtId="0" fontId="90" fillId="0" borderId="0" xfId="59" applyFont="1" applyBorder="1" applyAlignment="1"/>
    <xf numFmtId="0" fontId="26" fillId="19" borderId="0" xfId="59" applyFont="1" applyFill="1" applyBorder="1"/>
    <xf numFmtId="3" fontId="26" fillId="19" borderId="0" xfId="59" applyNumberFormat="1" applyFont="1" applyFill="1" applyBorder="1" applyAlignment="1">
      <alignment horizontal="right"/>
    </xf>
    <xf numFmtId="0" fontId="26" fillId="0" borderId="0" xfId="59" applyFont="1" applyFill="1" applyBorder="1"/>
    <xf numFmtId="3" fontId="26" fillId="0" borderId="0" xfId="59" applyNumberFormat="1" applyFont="1" applyFill="1" applyBorder="1" applyAlignment="1">
      <alignment horizontal="right"/>
    </xf>
    <xf numFmtId="0" fontId="26" fillId="0" borderId="0" xfId="7" applyFont="1" applyFill="1" applyBorder="1" applyAlignment="1">
      <alignment vertical="center"/>
    </xf>
    <xf numFmtId="3" fontId="26" fillId="0" borderId="0" xfId="7" applyNumberFormat="1" applyFont="1" applyFill="1" applyBorder="1" applyAlignment="1">
      <alignment vertical="center" wrapText="1"/>
    </xf>
    <xf numFmtId="9" fontId="26" fillId="0" borderId="0" xfId="60" applyFont="1" applyFill="1" applyBorder="1" applyAlignment="1">
      <alignment vertical="center" wrapText="1"/>
    </xf>
    <xf numFmtId="3" fontId="26" fillId="0" borderId="0" xfId="7" applyNumberFormat="1" applyFont="1" applyFill="1" applyBorder="1" applyAlignment="1">
      <alignment vertical="top"/>
    </xf>
    <xf numFmtId="3" fontId="26" fillId="0" borderId="0" xfId="7" applyNumberFormat="1" applyFont="1" applyFill="1" applyBorder="1" applyAlignment="1">
      <alignment horizontal="right" vertical="top"/>
    </xf>
    <xf numFmtId="166" fontId="26" fillId="0" borderId="0" xfId="60" applyNumberFormat="1" applyFont="1" applyFill="1" applyBorder="1" applyAlignment="1">
      <alignment horizontal="right" vertical="top"/>
    </xf>
    <xf numFmtId="0" fontId="26" fillId="19" borderId="0" xfId="61" applyFont="1" applyFill="1" applyBorder="1" applyAlignment="1">
      <alignment vertical="center" wrapText="1"/>
    </xf>
    <xf numFmtId="0" fontId="26" fillId="19" borderId="0" xfId="61" applyFont="1" applyFill="1" applyBorder="1" applyAlignment="1">
      <alignment vertical="center"/>
    </xf>
    <xf numFmtId="3" fontId="26" fillId="19" borderId="0" xfId="61" applyNumberFormat="1" applyFont="1" applyFill="1" applyBorder="1" applyAlignment="1">
      <alignment vertical="center"/>
    </xf>
    <xf numFmtId="0" fontId="26" fillId="0" borderId="0" xfId="61" applyFont="1" applyFill="1" applyBorder="1" applyAlignment="1">
      <alignment vertical="center" wrapText="1"/>
    </xf>
    <xf numFmtId="0" fontId="26" fillId="0" borderId="0" xfId="61" applyFont="1" applyFill="1" applyBorder="1" applyAlignment="1">
      <alignment vertical="center"/>
    </xf>
    <xf numFmtId="3" fontId="26" fillId="0" borderId="0" xfId="61" applyNumberFormat="1" applyFont="1" applyFill="1" applyBorder="1" applyAlignment="1">
      <alignment vertical="center"/>
    </xf>
    <xf numFmtId="0" fontId="26" fillId="19" borderId="0" xfId="7" applyFont="1" applyFill="1" applyBorder="1" applyAlignment="1">
      <alignment vertical="center" wrapText="1"/>
    </xf>
    <xf numFmtId="0" fontId="26" fillId="0" borderId="0" xfId="7" applyFont="1" applyFill="1" applyBorder="1" applyAlignment="1">
      <alignment vertical="center" wrapText="1"/>
    </xf>
    <xf numFmtId="0" fontId="26" fillId="0" borderId="0" xfId="61" applyFont="1" applyBorder="1" applyAlignment="1">
      <alignment horizontal="center"/>
    </xf>
    <xf numFmtId="3" fontId="90" fillId="20" borderId="0" xfId="61" applyNumberFormat="1" applyFont="1" applyFill="1" applyBorder="1" applyAlignment="1">
      <alignment vertical="top"/>
    </xf>
    <xf numFmtId="0" fontId="6" fillId="0" borderId="0" xfId="61" quotePrefix="1" applyFont="1" applyBorder="1" applyAlignment="1">
      <alignment horizontal="left" vertical="center" wrapText="1" indent="1"/>
    </xf>
    <xf numFmtId="0" fontId="6" fillId="0" borderId="0" xfId="61" quotePrefix="1" applyFont="1" applyBorder="1" applyAlignment="1">
      <alignment horizontal="left" vertical="center" wrapText="1" indent="3"/>
    </xf>
    <xf numFmtId="182" fontId="53" fillId="19" borderId="0" xfId="7" applyNumberFormat="1" applyFont="1" applyFill="1" applyBorder="1" applyAlignment="1">
      <alignment vertical="center"/>
    </xf>
    <xf numFmtId="182" fontId="53" fillId="0" borderId="0" xfId="7" applyNumberFormat="1" applyFont="1" applyFill="1" applyBorder="1" applyAlignment="1">
      <alignment vertical="center"/>
    </xf>
    <xf numFmtId="0" fontId="55" fillId="0" borderId="2" xfId="0" applyFont="1" applyBorder="1" applyAlignment="1">
      <alignment vertical="top" wrapText="1"/>
    </xf>
    <xf numFmtId="3" fontId="63" fillId="0" borderId="2" xfId="0" applyNumberFormat="1" applyFont="1" applyBorder="1" applyAlignment="1">
      <alignment vertical="top"/>
    </xf>
    <xf numFmtId="0" fontId="63" fillId="0" borderId="2" xfId="0" applyFont="1" applyBorder="1" applyAlignment="1">
      <alignment vertical="top"/>
    </xf>
    <xf numFmtId="0" fontId="63" fillId="0" borderId="0" xfId="0" applyFont="1" applyAlignment="1">
      <alignment vertical="top"/>
    </xf>
    <xf numFmtId="0" fontId="4" fillId="0" borderId="0" xfId="0" applyFont="1" applyAlignment="1">
      <alignment vertical="top"/>
    </xf>
    <xf numFmtId="0" fontId="53" fillId="19" borderId="0" xfId="0" applyFont="1" applyFill="1" applyBorder="1" applyAlignment="1">
      <alignment vertical="top" wrapText="1"/>
    </xf>
    <xf numFmtId="3" fontId="61" fillId="19" borderId="0" xfId="7" applyNumberFormat="1" applyFont="1" applyFill="1" applyBorder="1" applyAlignment="1">
      <alignment vertical="top"/>
    </xf>
    <xf numFmtId="0" fontId="55" fillId="0" borderId="0" xfId="0" applyFont="1" applyBorder="1" applyAlignment="1">
      <alignment vertical="top" wrapText="1"/>
    </xf>
    <xf numFmtId="3" fontId="63" fillId="0" borderId="0" xfId="7" applyNumberFormat="1" applyFont="1" applyAlignment="1">
      <alignment vertical="top"/>
    </xf>
    <xf numFmtId="3" fontId="62" fillId="0" borderId="0" xfId="7" applyNumberFormat="1" applyFont="1" applyFill="1" applyBorder="1" applyAlignment="1">
      <alignment vertical="top"/>
    </xf>
    <xf numFmtId="3" fontId="63" fillId="0" borderId="0" xfId="7" applyNumberFormat="1" applyFont="1" applyFill="1" applyAlignment="1">
      <alignment vertical="top"/>
    </xf>
    <xf numFmtId="3" fontId="61" fillId="0" borderId="0" xfId="7" applyNumberFormat="1" applyFont="1" applyFill="1" applyBorder="1" applyAlignment="1">
      <alignment vertical="top"/>
    </xf>
    <xf numFmtId="0" fontId="26" fillId="19" borderId="0" xfId="59" applyFont="1" applyFill="1" applyBorder="1" applyAlignment="1">
      <alignment vertical="center" wrapText="1"/>
    </xf>
    <xf numFmtId="3" fontId="26" fillId="19" borderId="0" xfId="59" applyNumberFormat="1" applyFont="1" applyFill="1" applyBorder="1" applyAlignment="1">
      <alignment vertical="center"/>
    </xf>
    <xf numFmtId="0" fontId="26" fillId="0" borderId="0" xfId="59" applyFont="1" applyFill="1" applyBorder="1" applyAlignment="1">
      <alignment vertical="center" wrapText="1"/>
    </xf>
    <xf numFmtId="3" fontId="26" fillId="0" borderId="0" xfId="59" applyNumberFormat="1" applyFont="1" applyFill="1" applyBorder="1" applyAlignment="1">
      <alignment vertical="center"/>
    </xf>
    <xf numFmtId="166" fontId="0" fillId="0" borderId="0" xfId="62" applyNumberFormat="1" applyFont="1" applyFill="1" applyAlignment="1">
      <alignment horizontal="right"/>
    </xf>
    <xf numFmtId="0" fontId="53" fillId="0" borderId="0" xfId="0" applyFont="1" applyFill="1" applyBorder="1" applyAlignment="1">
      <alignment vertical="top" wrapText="1"/>
    </xf>
    <xf numFmtId="0" fontId="6" fillId="0" borderId="0" xfId="61" quotePrefix="1" applyFont="1" applyBorder="1" applyAlignment="1">
      <alignment horizontal="left" vertical="center" wrapText="1"/>
    </xf>
    <xf numFmtId="0" fontId="6" fillId="0" borderId="0" xfId="59" quotePrefix="1" applyFont="1" applyBorder="1" applyAlignment="1">
      <alignment horizontal="left" vertical="center" wrapText="1"/>
    </xf>
    <xf numFmtId="0" fontId="6" fillId="20" borderId="0" xfId="58" quotePrefix="1" applyFont="1" applyFill="1" applyBorder="1" applyAlignment="1">
      <alignment vertical="center" wrapText="1"/>
    </xf>
    <xf numFmtId="0" fontId="26" fillId="19" borderId="0" xfId="58" applyFont="1" applyFill="1" applyBorder="1" applyAlignment="1">
      <alignment vertical="center" wrapText="1"/>
    </xf>
    <xf numFmtId="3" fontId="26" fillId="19" borderId="0" xfId="58" applyNumberFormat="1" applyFont="1" applyFill="1" applyBorder="1" applyAlignment="1">
      <alignment horizontal="right" vertical="center"/>
    </xf>
    <xf numFmtId="0" fontId="26" fillId="0" borderId="0" xfId="58" applyFont="1" applyFill="1" applyBorder="1" applyAlignment="1">
      <alignment vertical="center" wrapText="1"/>
    </xf>
    <xf numFmtId="3" fontId="26" fillId="0" borderId="0" xfId="58" applyNumberFormat="1" applyFont="1" applyFill="1" applyBorder="1" applyAlignment="1">
      <alignment horizontal="right" vertical="center"/>
    </xf>
    <xf numFmtId="3" fontId="26" fillId="19" borderId="0" xfId="58" applyNumberFormat="1" applyFont="1" applyFill="1" applyBorder="1" applyAlignment="1">
      <alignment vertical="center"/>
    </xf>
    <xf numFmtId="1" fontId="26" fillId="19" borderId="0" xfId="58" applyNumberFormat="1" applyFont="1" applyFill="1" applyBorder="1" applyAlignment="1">
      <alignment vertical="center"/>
    </xf>
    <xf numFmtId="3" fontId="26" fillId="0" borderId="0" xfId="58" applyNumberFormat="1" applyFont="1" applyFill="1" applyBorder="1" applyAlignment="1">
      <alignment vertical="center"/>
    </xf>
    <xf numFmtId="1" fontId="26" fillId="0" borderId="0" xfId="58" applyNumberFormat="1" applyFont="1" applyFill="1" applyBorder="1" applyAlignment="1">
      <alignment vertical="center"/>
    </xf>
    <xf numFmtId="0" fontId="53" fillId="0" borderId="1" xfId="0" applyFont="1" applyBorder="1" applyAlignment="1">
      <alignment horizontal="right" wrapText="1"/>
    </xf>
    <xf numFmtId="0" fontId="26" fillId="19" borderId="0" xfId="56" applyFont="1" applyFill="1" applyBorder="1" applyAlignment="1">
      <alignment vertical="center" wrapText="1"/>
    </xf>
    <xf numFmtId="3" fontId="26" fillId="19" borderId="0" xfId="56" applyNumberFormat="1" applyFont="1" applyFill="1" applyBorder="1" applyAlignment="1">
      <alignment vertical="center"/>
    </xf>
    <xf numFmtId="1" fontId="26" fillId="19" borderId="0" xfId="56" applyNumberFormat="1" applyFont="1" applyFill="1" applyBorder="1" applyAlignment="1">
      <alignment vertical="center"/>
    </xf>
    <xf numFmtId="0" fontId="6" fillId="0" borderId="0" xfId="58" quotePrefix="1" applyFont="1" applyBorder="1" applyAlignment="1">
      <alignment vertical="center" wrapText="1"/>
    </xf>
    <xf numFmtId="0" fontId="26" fillId="19" borderId="2" xfId="0" applyFont="1" applyFill="1" applyBorder="1" applyAlignment="1">
      <alignment vertical="center"/>
    </xf>
    <xf numFmtId="3" fontId="26" fillId="19" borderId="2" xfId="51" applyNumberFormat="1" applyFont="1" applyFill="1" applyBorder="1" applyAlignment="1">
      <alignment vertical="center"/>
    </xf>
    <xf numFmtId="0" fontId="26" fillId="19" borderId="0" xfId="0" applyFont="1" applyFill="1" applyBorder="1" applyAlignment="1">
      <alignment vertical="center"/>
    </xf>
    <xf numFmtId="3" fontId="26" fillId="19" borderId="0" xfId="51" applyNumberFormat="1" applyFont="1" applyFill="1" applyBorder="1" applyAlignment="1">
      <alignment vertical="center"/>
    </xf>
    <xf numFmtId="0" fontId="63" fillId="0" borderId="27" xfId="0" applyFont="1" applyBorder="1" applyAlignment="1">
      <alignment horizontal="right" vertical="center"/>
    </xf>
    <xf numFmtId="0" fontId="63" fillId="0" borderId="17" xfId="0" applyFont="1" applyBorder="1" applyAlignment="1">
      <alignment horizontal="right" vertical="center"/>
    </xf>
    <xf numFmtId="0" fontId="61" fillId="0" borderId="27" xfId="0" applyFont="1" applyBorder="1" applyAlignment="1">
      <alignment horizontal="right" vertical="center" wrapText="1"/>
    </xf>
    <xf numFmtId="0" fontId="61" fillId="0" borderId="23" xfId="0" applyFont="1" applyBorder="1" applyAlignment="1">
      <alignment horizontal="right" wrapText="1"/>
    </xf>
    <xf numFmtId="0" fontId="61" fillId="0" borderId="26" xfId="0" applyFont="1" applyBorder="1" applyAlignment="1">
      <alignment horizontal="right" wrapText="1"/>
    </xf>
    <xf numFmtId="0" fontId="61" fillId="0" borderId="25" xfId="0" applyFont="1" applyBorder="1" applyAlignment="1">
      <alignment horizontal="right" wrapText="1"/>
    </xf>
    <xf numFmtId="0" fontId="61" fillId="0" borderId="20" xfId="0" applyFont="1" applyBorder="1" applyAlignment="1">
      <alignment horizontal="right" wrapText="1"/>
    </xf>
    <xf numFmtId="0" fontId="61" fillId="0" borderId="24" xfId="0" applyFont="1" applyBorder="1" applyAlignment="1">
      <alignment horizontal="right" wrapText="1"/>
    </xf>
    <xf numFmtId="0" fontId="61" fillId="0" borderId="14" xfId="0" applyFont="1" applyBorder="1" applyAlignment="1">
      <alignment horizontal="right" wrapText="1"/>
    </xf>
    <xf numFmtId="0" fontId="26" fillId="0" borderId="0" xfId="0" applyFont="1" applyBorder="1" applyAlignment="1">
      <alignment horizontal="right" vertical="center" wrapText="1"/>
    </xf>
    <xf numFmtId="0" fontId="26" fillId="0" borderId="1" xfId="59" applyFont="1" applyBorder="1" applyAlignment="1">
      <alignment wrapText="1"/>
    </xf>
    <xf numFmtId="3" fontId="26" fillId="20" borderId="1" xfId="58" applyNumberFormat="1" applyFont="1" applyFill="1" applyBorder="1" applyAlignment="1">
      <alignment horizontal="right" wrapText="1"/>
    </xf>
    <xf numFmtId="3" fontId="26" fillId="20" borderId="14" xfId="58" applyNumberFormat="1" applyFont="1" applyFill="1" applyBorder="1" applyAlignment="1">
      <alignment horizontal="right" wrapText="1"/>
    </xf>
    <xf numFmtId="3" fontId="26" fillId="19" borderId="0" xfId="0" applyNumberFormat="1" applyFont="1" applyFill="1" applyBorder="1" applyAlignment="1">
      <alignment horizontal="right" vertical="center"/>
    </xf>
    <xf numFmtId="3" fontId="6" fillId="0" borderId="0" xfId="0" applyNumberFormat="1" applyFont="1" applyFill="1" applyAlignment="1">
      <alignment vertical="top"/>
    </xf>
    <xf numFmtId="3" fontId="26" fillId="19" borderId="0" xfId="61" applyNumberFormat="1" applyFont="1" applyFill="1" applyBorder="1" applyAlignment="1">
      <alignment horizontal="left"/>
    </xf>
    <xf numFmtId="3" fontId="26" fillId="19" borderId="0" xfId="61" applyNumberFormat="1" applyFont="1" applyFill="1"/>
    <xf numFmtId="9" fontId="26" fillId="19" borderId="0" xfId="63" applyFont="1" applyFill="1"/>
    <xf numFmtId="3" fontId="4" fillId="0" borderId="0" xfId="61" applyNumberFormat="1" applyFont="1" applyFill="1" applyBorder="1" applyAlignment="1">
      <alignment horizontal="left"/>
    </xf>
    <xf numFmtId="0" fontId="4" fillId="20" borderId="0" xfId="65" applyFont="1" applyFill="1" applyAlignment="1">
      <alignment vertical="top" wrapText="1"/>
    </xf>
    <xf numFmtId="182" fontId="45" fillId="0" borderId="0" xfId="7" applyNumberFormat="1" applyFont="1" applyBorder="1" applyAlignment="1">
      <alignment vertical="top"/>
    </xf>
    <xf numFmtId="0" fontId="4" fillId="0" borderId="0" xfId="65" applyFont="1" applyFill="1" applyAlignment="1">
      <alignment vertical="top" wrapText="1"/>
    </xf>
    <xf numFmtId="182" fontId="45" fillId="0" borderId="0" xfId="7" applyNumberFormat="1" applyFont="1" applyFill="1" applyBorder="1" applyAlignment="1">
      <alignment vertical="top"/>
    </xf>
    <xf numFmtId="0" fontId="26" fillId="19" borderId="0" xfId="61" applyFont="1" applyFill="1" applyAlignment="1">
      <alignment vertical="top" wrapText="1"/>
    </xf>
    <xf numFmtId="3" fontId="26" fillId="19" borderId="0" xfId="61" applyNumberFormat="1" applyFont="1" applyFill="1" applyAlignment="1">
      <alignment vertical="top" wrapText="1"/>
    </xf>
    <xf numFmtId="0" fontId="90" fillId="0" borderId="0" xfId="7" applyFont="1" applyAlignment="1">
      <alignment vertical="top"/>
    </xf>
    <xf numFmtId="0" fontId="53" fillId="0" borderId="0" xfId="7" applyFont="1" applyAlignment="1">
      <alignment horizontal="left"/>
    </xf>
    <xf numFmtId="3" fontId="4" fillId="0" borderId="0" xfId="7" applyNumberFormat="1" applyFont="1" applyFill="1" applyBorder="1" applyAlignment="1">
      <alignment horizontal="left" vertical="top" wrapText="1"/>
    </xf>
    <xf numFmtId="3" fontId="55" fillId="0" borderId="0" xfId="7" applyNumberFormat="1" applyFont="1" applyFill="1" applyBorder="1" applyAlignment="1">
      <alignment horizontal="left" vertical="top"/>
    </xf>
    <xf numFmtId="9" fontId="4" fillId="0" borderId="0" xfId="60" applyFont="1" applyFill="1" applyBorder="1" applyAlignment="1">
      <alignment horizontal="right" vertical="top"/>
    </xf>
    <xf numFmtId="3" fontId="53" fillId="19" borderId="0" xfId="7" applyNumberFormat="1" applyFont="1" applyFill="1" applyBorder="1" applyAlignment="1">
      <alignment horizontal="left" vertical="top" wrapText="1"/>
    </xf>
    <xf numFmtId="3" fontId="53" fillId="19" borderId="0" xfId="7" applyNumberFormat="1" applyFont="1" applyFill="1" applyBorder="1" applyAlignment="1">
      <alignment vertical="top"/>
    </xf>
    <xf numFmtId="9" fontId="53" fillId="19" borderId="0" xfId="60" applyFont="1" applyFill="1" applyBorder="1" applyAlignment="1">
      <alignment horizontal="right" vertical="top"/>
    </xf>
    <xf numFmtId="3" fontId="72" fillId="0" borderId="0" xfId="7" applyNumberFormat="1" applyFont="1" applyFill="1" applyBorder="1" applyAlignment="1">
      <alignment vertical="top"/>
    </xf>
    <xf numFmtId="9" fontId="72" fillId="0" borderId="0" xfId="60" applyFont="1" applyFill="1" applyBorder="1" applyAlignment="1">
      <alignment horizontal="right" vertical="top"/>
    </xf>
    <xf numFmtId="3" fontId="55" fillId="0" borderId="0" xfId="7" applyNumberFormat="1" applyFont="1" applyFill="1" applyBorder="1" applyAlignment="1">
      <alignment horizontal="left" vertical="top" wrapText="1"/>
    </xf>
    <xf numFmtId="3" fontId="55" fillId="0" borderId="0" xfId="7" applyNumberFormat="1" applyFont="1" applyFill="1" applyBorder="1" applyAlignment="1">
      <alignment vertical="top"/>
    </xf>
    <xf numFmtId="9" fontId="55" fillId="0" borderId="0" xfId="60" applyFont="1" applyFill="1" applyBorder="1" applyAlignment="1">
      <alignment horizontal="right" vertical="top"/>
    </xf>
    <xf numFmtId="0" fontId="4" fillId="0" borderId="0" xfId="7" applyFont="1" applyAlignment="1">
      <alignment vertical="top"/>
    </xf>
    <xf numFmtId="3" fontId="4" fillId="0" borderId="0" xfId="7" applyNumberFormat="1" applyFont="1" applyAlignment="1">
      <alignment vertical="top"/>
    </xf>
    <xf numFmtId="9" fontId="4" fillId="0" borderId="0" xfId="60" applyFont="1" applyAlignment="1">
      <alignment horizontal="right" vertical="top"/>
    </xf>
    <xf numFmtId="0" fontId="6" fillId="0" borderId="0" xfId="7" applyFont="1" applyBorder="1" applyAlignment="1">
      <alignment horizontal="left"/>
    </xf>
    <xf numFmtId="9" fontId="6" fillId="0" borderId="0" xfId="60" applyFont="1" applyBorder="1" applyAlignment="1">
      <alignment horizontal="center"/>
    </xf>
    <xf numFmtId="0" fontId="6" fillId="0" borderId="0" xfId="7" applyFont="1" applyBorder="1" applyAlignment="1">
      <alignment horizontal="right"/>
    </xf>
    <xf numFmtId="3" fontId="53" fillId="0" borderId="0" xfId="7" applyNumberFormat="1" applyFont="1" applyFill="1" applyBorder="1" applyAlignment="1">
      <alignment horizontal="left" vertical="top" wrapText="1"/>
    </xf>
    <xf numFmtId="3" fontId="53" fillId="0" borderId="0" xfId="7" applyNumberFormat="1" applyFont="1" applyFill="1" applyBorder="1" applyAlignment="1">
      <alignment vertical="top"/>
    </xf>
    <xf numFmtId="9" fontId="53" fillId="0" borderId="0" xfId="60" applyFont="1" applyFill="1" applyBorder="1" applyAlignment="1">
      <alignment horizontal="right" vertical="top"/>
    </xf>
    <xf numFmtId="0" fontId="55" fillId="0" borderId="0" xfId="66" applyFont="1"/>
    <xf numFmtId="0" fontId="55" fillId="0" borderId="0" xfId="59" applyFont="1" applyFill="1"/>
    <xf numFmtId="0" fontId="26" fillId="20" borderId="1" xfId="50" applyFont="1" applyFill="1" applyBorder="1" applyAlignment="1">
      <alignment horizontal="center" vertical="top" wrapText="1"/>
    </xf>
    <xf numFmtId="0" fontId="6" fillId="0" borderId="0" xfId="50" applyFont="1" applyFill="1" applyAlignment="1"/>
    <xf numFmtId="3" fontId="26" fillId="0" borderId="1" xfId="50" applyNumberFormat="1" applyFont="1" applyFill="1" applyBorder="1" applyAlignment="1">
      <alignment horizontal="left" wrapText="1"/>
    </xf>
    <xf numFmtId="3" fontId="26" fillId="0" borderId="0" xfId="50" applyNumberFormat="1" applyFont="1" applyFill="1" applyBorder="1" applyAlignment="1">
      <alignment horizontal="left"/>
    </xf>
    <xf numFmtId="3" fontId="26" fillId="0" borderId="0" xfId="50" applyNumberFormat="1" applyFont="1" applyFill="1" applyBorder="1" applyAlignment="1">
      <alignment horizontal="right" wrapText="1"/>
    </xf>
    <xf numFmtId="1" fontId="26" fillId="0" borderId="15" xfId="50" applyNumberFormat="1" applyFont="1" applyFill="1" applyBorder="1" applyAlignment="1">
      <alignment horizontal="right" wrapText="1"/>
    </xf>
    <xf numFmtId="1" fontId="26" fillId="0" borderId="16" xfId="50" applyNumberFormat="1" applyFont="1" applyFill="1" applyBorder="1" applyAlignment="1">
      <alignment horizontal="right" wrapText="1"/>
    </xf>
    <xf numFmtId="3" fontId="26" fillId="0" borderId="1" xfId="50" applyNumberFormat="1" applyFont="1" applyFill="1" applyBorder="1" applyAlignment="1">
      <alignment horizontal="right" wrapText="1"/>
    </xf>
    <xf numFmtId="1" fontId="6" fillId="0" borderId="2" xfId="0" applyNumberFormat="1" applyFont="1" applyFill="1" applyBorder="1"/>
    <xf numFmtId="0" fontId="6" fillId="0" borderId="2" xfId="0" applyFont="1" applyFill="1" applyBorder="1" applyAlignment="1">
      <alignment horizontal="left"/>
    </xf>
    <xf numFmtId="10" fontId="6" fillId="0" borderId="2" xfId="0" applyNumberFormat="1" applyFont="1" applyFill="1" applyBorder="1" applyAlignment="1">
      <alignment horizontal="right"/>
    </xf>
    <xf numFmtId="171" fontId="6" fillId="0" borderId="2" xfId="51" applyNumberFormat="1" applyFont="1" applyFill="1" applyBorder="1" applyAlignment="1">
      <alignment horizontal="right"/>
    </xf>
    <xf numFmtId="0" fontId="6" fillId="0" borderId="0" xfId="0" applyFont="1" applyFill="1" applyBorder="1" applyAlignment="1">
      <alignment horizontal="left"/>
    </xf>
    <xf numFmtId="10" fontId="6" fillId="0" borderId="0" xfId="0" applyNumberFormat="1" applyFont="1" applyFill="1" applyBorder="1" applyAlignment="1">
      <alignment horizontal="right"/>
    </xf>
    <xf numFmtId="171" fontId="6" fillId="0" borderId="0" xfId="51" applyNumberFormat="1" applyFont="1" applyFill="1" applyBorder="1" applyAlignment="1">
      <alignment horizontal="right"/>
    </xf>
    <xf numFmtId="0" fontId="98" fillId="0" borderId="0" xfId="50" applyFont="1" applyFill="1" applyAlignment="1">
      <alignment vertical="center"/>
    </xf>
    <xf numFmtId="0" fontId="6" fillId="0" borderId="0" xfId="50" applyFont="1" applyFill="1" applyAlignment="1">
      <alignment vertical="center"/>
    </xf>
    <xf numFmtId="0" fontId="6" fillId="0" borderId="1" xfId="50" applyFont="1" applyFill="1" applyBorder="1" applyAlignment="1">
      <alignment vertical="center"/>
    </xf>
    <xf numFmtId="0" fontId="6" fillId="0" borderId="1" xfId="0" applyFont="1" applyFill="1" applyBorder="1" applyAlignment="1">
      <alignment horizontal="left"/>
    </xf>
    <xf numFmtId="10" fontId="6" fillId="0" borderId="1" xfId="0" applyNumberFormat="1" applyFont="1" applyFill="1" applyBorder="1" applyAlignment="1">
      <alignment horizontal="right"/>
    </xf>
    <xf numFmtId="171" fontId="6" fillId="0" borderId="1" xfId="51" applyNumberFormat="1" applyFont="1" applyFill="1" applyBorder="1" applyAlignment="1">
      <alignment horizontal="right"/>
    </xf>
    <xf numFmtId="0" fontId="6" fillId="0" borderId="0" xfId="50" applyFont="1" applyFill="1" applyBorder="1" applyAlignment="1">
      <alignment vertical="center"/>
    </xf>
    <xf numFmtId="0" fontId="6" fillId="0" borderId="0" xfId="0" applyFont="1" applyFill="1" applyBorder="1"/>
    <xf numFmtId="172" fontId="6" fillId="0" borderId="0" xfId="0" applyNumberFormat="1" applyFont="1" applyFill="1" applyBorder="1"/>
    <xf numFmtId="10" fontId="6" fillId="0" borderId="0" xfId="0" applyNumberFormat="1" applyFont="1" applyFill="1" applyBorder="1"/>
    <xf numFmtId="0" fontId="6" fillId="0" borderId="0" xfId="50" applyFont="1" applyFill="1" applyAlignment="1">
      <alignment horizontal="center"/>
    </xf>
    <xf numFmtId="3" fontId="26" fillId="0" borderId="1" xfId="50" applyNumberFormat="1" applyFont="1" applyFill="1" applyBorder="1" applyAlignment="1">
      <alignment horizontal="left"/>
    </xf>
    <xf numFmtId="1" fontId="26" fillId="0" borderId="17" xfId="50" applyNumberFormat="1" applyFont="1" applyFill="1" applyBorder="1" applyAlignment="1">
      <alignment horizontal="right" wrapText="1"/>
    </xf>
    <xf numFmtId="1" fontId="26" fillId="0" borderId="18" xfId="50" applyNumberFormat="1" applyFont="1" applyFill="1" applyBorder="1" applyAlignment="1">
      <alignment horizontal="right" wrapText="1"/>
    </xf>
    <xf numFmtId="1" fontId="6" fillId="0" borderId="0" xfId="0" applyNumberFormat="1" applyFont="1" applyFill="1" applyBorder="1"/>
    <xf numFmtId="1" fontId="26" fillId="0" borderId="19" xfId="50" applyNumberFormat="1" applyFont="1" applyFill="1" applyBorder="1" applyAlignment="1">
      <alignment horizontal="right" wrapText="1"/>
    </xf>
    <xf numFmtId="1" fontId="26" fillId="0" borderId="20" xfId="50" applyNumberFormat="1" applyFont="1" applyFill="1" applyBorder="1" applyAlignment="1">
      <alignment horizontal="right" wrapText="1"/>
    </xf>
    <xf numFmtId="10" fontId="6" fillId="0" borderId="2" xfId="0" applyNumberFormat="1" applyFont="1" applyFill="1" applyBorder="1"/>
    <xf numFmtId="171" fontId="6" fillId="0" borderId="2" xfId="51" applyNumberFormat="1" applyFont="1" applyFill="1" applyBorder="1"/>
    <xf numFmtId="171" fontId="6" fillId="0" borderId="0" xfId="51" applyNumberFormat="1" applyFont="1" applyFill="1" applyBorder="1"/>
    <xf numFmtId="0" fontId="6" fillId="0" borderId="1" xfId="0" applyFont="1" applyFill="1" applyBorder="1"/>
    <xf numFmtId="10" fontId="6" fillId="0" borderId="1" xfId="0" applyNumberFormat="1" applyFont="1" applyFill="1" applyBorder="1"/>
    <xf numFmtId="171" fontId="6" fillId="0" borderId="1" xfId="51" applyNumberFormat="1" applyFont="1" applyFill="1" applyBorder="1"/>
    <xf numFmtId="0" fontId="6" fillId="22" borderId="0" xfId="50" applyFont="1" applyFill="1" applyAlignment="1"/>
    <xf numFmtId="0" fontId="46" fillId="20" borderId="0" xfId="1" applyFont="1" applyFill="1" applyBorder="1" applyAlignment="1">
      <alignment horizontal="left" vertical="top"/>
    </xf>
    <xf numFmtId="0" fontId="46" fillId="20" borderId="1" xfId="1" applyFont="1" applyFill="1" applyBorder="1" applyAlignment="1">
      <alignment horizontal="left"/>
    </xf>
    <xf numFmtId="0" fontId="2" fillId="20" borderId="0" xfId="1" applyFont="1" applyFill="1" applyBorder="1" applyAlignment="1">
      <alignment horizontal="left"/>
    </xf>
    <xf numFmtId="0" fontId="24" fillId="20" borderId="0" xfId="1" applyFont="1" applyFill="1" applyBorder="1" applyAlignment="1">
      <alignment horizontal="left"/>
    </xf>
    <xf numFmtId="3" fontId="24" fillId="20" borderId="0" xfId="54" applyNumberFormat="1" applyFont="1" applyFill="1" applyBorder="1" applyAlignment="1">
      <alignment horizontal="right"/>
    </xf>
    <xf numFmtId="166" fontId="24" fillId="20" borderId="0" xfId="54" applyNumberFormat="1" applyFont="1" applyFill="1" applyBorder="1" applyAlignment="1">
      <alignment horizontal="right"/>
    </xf>
    <xf numFmtId="0" fontId="24" fillId="20" borderId="0" xfId="1" applyFont="1" applyFill="1" applyBorder="1" applyAlignment="1">
      <alignment horizontal="left" vertical="top"/>
    </xf>
    <xf numFmtId="0" fontId="24" fillId="20" borderId="0" xfId="54" applyFont="1" applyFill="1" applyBorder="1" applyAlignment="1">
      <alignment horizontal="right"/>
    </xf>
    <xf numFmtId="1" fontId="24" fillId="20" borderId="0" xfId="54" applyNumberFormat="1" applyFont="1" applyFill="1" applyBorder="1" applyAlignment="1">
      <alignment horizontal="right"/>
    </xf>
    <xf numFmtId="3" fontId="26" fillId="0" borderId="1" xfId="7" applyNumberFormat="1" applyFont="1" applyFill="1" applyBorder="1" applyAlignment="1">
      <alignment vertical="top" wrapText="1"/>
    </xf>
    <xf numFmtId="3" fontId="53" fillId="0" borderId="1" xfId="7" applyNumberFormat="1" applyFont="1" applyFill="1" applyBorder="1" applyAlignment="1">
      <alignment horizontal="center" vertical="top" wrapText="1"/>
    </xf>
    <xf numFmtId="3" fontId="26" fillId="19" borderId="0" xfId="56" applyNumberFormat="1" applyFont="1" applyFill="1"/>
    <xf numFmtId="3" fontId="26" fillId="19" borderId="0" xfId="58" applyNumberFormat="1" applyFont="1" applyFill="1"/>
    <xf numFmtId="3" fontId="26" fillId="19" borderId="0" xfId="56" applyNumberFormat="1" applyFont="1" applyFill="1" applyAlignment="1"/>
    <xf numFmtId="3" fontId="26" fillId="19" borderId="0" xfId="66" applyNumberFormat="1" applyFont="1" applyFill="1" applyBorder="1" applyAlignment="1"/>
    <xf numFmtId="3" fontId="2" fillId="0" borderId="0" xfId="66" applyNumberFormat="1" applyFont="1" applyBorder="1" applyAlignment="1"/>
    <xf numFmtId="0" fontId="45" fillId="20" borderId="0" xfId="1" applyFont="1" applyFill="1" applyBorder="1" applyAlignment="1">
      <alignment horizontal="left"/>
    </xf>
    <xf numFmtId="0" fontId="7" fillId="20" borderId="0" xfId="55" applyFont="1" applyFill="1" applyBorder="1" applyAlignment="1"/>
    <xf numFmtId="0" fontId="6" fillId="0" borderId="0" xfId="50" applyFont="1" applyFill="1" applyBorder="1" applyAlignment="1"/>
    <xf numFmtId="3" fontId="92" fillId="0" borderId="0" xfId="2" applyNumberFormat="1" applyFont="1" applyFill="1" applyAlignment="1">
      <alignment vertical="top"/>
    </xf>
    <xf numFmtId="3" fontId="6" fillId="0" borderId="0" xfId="61" applyNumberFormat="1" applyFont="1" applyBorder="1" applyAlignment="1">
      <alignment horizontal="left" vertical="top"/>
    </xf>
    <xf numFmtId="166" fontId="51" fillId="0" borderId="0" xfId="63" applyNumberFormat="1" applyFont="1" applyBorder="1"/>
    <xf numFmtId="3" fontId="26" fillId="19" borderId="0" xfId="61" applyNumberFormat="1" applyFont="1" applyFill="1" applyBorder="1" applyAlignment="1">
      <alignment horizontal="left" vertical="top"/>
    </xf>
    <xf numFmtId="166" fontId="26" fillId="19" borderId="0" xfId="63" applyNumberFormat="1" applyFont="1" applyFill="1" applyBorder="1" applyAlignment="1">
      <alignment horizontal="right" vertical="top"/>
    </xf>
    <xf numFmtId="0" fontId="71" fillId="0" borderId="0" xfId="7" applyFont="1" applyBorder="1"/>
    <xf numFmtId="0" fontId="0" fillId="0" borderId="0" xfId="0" applyAlignment="1">
      <alignment horizontal="left" wrapText="1"/>
    </xf>
    <xf numFmtId="3" fontId="6" fillId="0" borderId="0" xfId="0" applyNumberFormat="1" applyFont="1" applyAlignment="1">
      <alignment wrapText="1"/>
    </xf>
    <xf numFmtId="3" fontId="6" fillId="0" borderId="0" xfId="0" applyNumberFormat="1" applyFont="1" applyAlignment="1">
      <alignment vertical="top" wrapText="1"/>
    </xf>
    <xf numFmtId="171" fontId="26" fillId="19" borderId="0" xfId="68" applyNumberFormat="1" applyFont="1" applyFill="1" applyAlignment="1">
      <alignment vertical="top"/>
    </xf>
    <xf numFmtId="3" fontId="26" fillId="0" borderId="14" xfId="0" applyNumberFormat="1" applyFont="1" applyBorder="1" applyAlignment="1">
      <alignment horizontal="left" wrapText="1"/>
    </xf>
    <xf numFmtId="3" fontId="6" fillId="0" borderId="0" xfId="0" applyNumberFormat="1" applyFont="1" applyBorder="1" applyAlignment="1">
      <alignment wrapText="1"/>
    </xf>
    <xf numFmtId="3" fontId="2" fillId="0" borderId="0" xfId="0" applyNumberFormat="1" applyFont="1" applyFill="1" applyAlignment="1">
      <alignment vertical="top" wrapText="1"/>
    </xf>
    <xf numFmtId="171" fontId="6" fillId="0" borderId="0" xfId="68" applyNumberFormat="1" applyFont="1" applyFill="1" applyBorder="1" applyAlignment="1">
      <alignment vertical="top"/>
    </xf>
    <xf numFmtId="3" fontId="24" fillId="0" borderId="2" xfId="0" applyNumberFormat="1" applyFont="1" applyBorder="1" applyAlignment="1">
      <alignment horizontal="center" vertical="top"/>
    </xf>
    <xf numFmtId="3" fontId="24" fillId="0" borderId="2" xfId="0" applyNumberFormat="1" applyFont="1" applyBorder="1" applyAlignment="1">
      <alignment horizontal="center"/>
    </xf>
    <xf numFmtId="3" fontId="24" fillId="0" borderId="0" xfId="0" applyNumberFormat="1" applyFont="1" applyFill="1" applyBorder="1" applyAlignment="1">
      <alignment horizontal="center" vertical="top"/>
    </xf>
    <xf numFmtId="3" fontId="24" fillId="0" borderId="0" xfId="0" applyNumberFormat="1" applyFont="1" applyBorder="1" applyAlignment="1">
      <alignment horizontal="center"/>
    </xf>
    <xf numFmtId="3" fontId="26" fillId="19" borderId="0" xfId="0" applyNumberFormat="1" applyFont="1" applyFill="1" applyBorder="1" applyAlignment="1">
      <alignment wrapText="1"/>
    </xf>
    <xf numFmtId="3" fontId="26" fillId="19" borderId="0" xfId="0" applyNumberFormat="1" applyFont="1" applyFill="1" applyBorder="1" applyAlignment="1">
      <alignment horizontal="center"/>
    </xf>
    <xf numFmtId="3" fontId="6" fillId="0" borderId="0" xfId="0" quotePrefix="1" applyNumberFormat="1" applyFont="1" applyBorder="1" applyAlignment="1">
      <alignment wrapText="1"/>
    </xf>
    <xf numFmtId="3" fontId="46" fillId="20" borderId="0" xfId="0" applyNumberFormat="1" applyFont="1" applyFill="1" applyBorder="1" applyAlignment="1">
      <alignment wrapText="1"/>
    </xf>
    <xf numFmtId="3" fontId="46" fillId="20" borderId="0" xfId="0" applyNumberFormat="1" applyFont="1" applyFill="1" applyBorder="1" applyAlignment="1">
      <alignment horizontal="center"/>
    </xf>
    <xf numFmtId="9" fontId="26" fillId="19" borderId="0" xfId="0" applyNumberFormat="1" applyFont="1" applyFill="1" applyBorder="1" applyAlignment="1">
      <alignment horizontal="center"/>
    </xf>
    <xf numFmtId="3" fontId="2" fillId="0" borderId="0" xfId="0" applyNumberFormat="1" applyFont="1" applyAlignment="1">
      <alignment wrapText="1"/>
    </xf>
    <xf numFmtId="3" fontId="5" fillId="0" borderId="28" xfId="0" applyNumberFormat="1" applyFont="1" applyFill="1" applyBorder="1" applyAlignment="1"/>
    <xf numFmtId="3" fontId="5" fillId="0" borderId="0" xfId="0" applyNumberFormat="1" applyFont="1" applyFill="1" applyAlignment="1"/>
    <xf numFmtId="0" fontId="26" fillId="19" borderId="0" xfId="0" applyFont="1" applyFill="1"/>
    <xf numFmtId="3" fontId="2" fillId="20" borderId="0" xfId="0" applyNumberFormat="1" applyFont="1" applyFill="1" applyBorder="1" applyAlignment="1">
      <alignment horizontal="left" vertical="top" wrapText="1"/>
    </xf>
    <xf numFmtId="0" fontId="26" fillId="0" borderId="0" xfId="0" applyFont="1" applyAlignment="1">
      <alignment vertical="top" wrapText="1"/>
    </xf>
    <xf numFmtId="3" fontId="26" fillId="0" borderId="1" xfId="0" applyNumberFormat="1" applyFont="1" applyBorder="1" applyAlignment="1">
      <alignment horizontal="right" wrapText="1"/>
    </xf>
    <xf numFmtId="3" fontId="26" fillId="0" borderId="0" xfId="0" applyNumberFormat="1" applyFont="1" applyAlignment="1">
      <alignment horizontal="left" vertical="top" wrapText="1"/>
    </xf>
    <xf numFmtId="3" fontId="4" fillId="0" borderId="0" xfId="0" applyNumberFormat="1" applyFont="1" applyAlignment="1">
      <alignment wrapText="1"/>
    </xf>
    <xf numFmtId="189" fontId="6" fillId="0" borderId="0" xfId="0" applyNumberFormat="1" applyFont="1"/>
    <xf numFmtId="3" fontId="90" fillId="0" borderId="0" xfId="2" applyNumberFormat="1" applyFont="1" applyFill="1" applyAlignment="1">
      <alignment horizontal="left" vertical="top"/>
    </xf>
    <xf numFmtId="0" fontId="0" fillId="0" borderId="0" xfId="0" applyBorder="1" applyAlignment="1">
      <alignment horizontal="left"/>
    </xf>
    <xf numFmtId="166" fontId="26" fillId="0" borderId="0" xfId="52" applyNumberFormat="1" applyFont="1" applyFill="1" applyAlignment="1">
      <alignment wrapText="1"/>
    </xf>
    <xf numFmtId="166" fontId="26" fillId="0" borderId="0" xfId="0" applyNumberFormat="1" applyFont="1" applyFill="1"/>
    <xf numFmtId="3" fontId="24" fillId="0" borderId="0" xfId="0" applyNumberFormat="1" applyFont="1" applyFill="1" applyBorder="1" applyAlignment="1">
      <alignment wrapText="1"/>
    </xf>
    <xf numFmtId="3" fontId="6" fillId="0" borderId="0" xfId="0" applyNumberFormat="1" applyFont="1" applyBorder="1"/>
    <xf numFmtId="9" fontId="6" fillId="0" borderId="0" xfId="52" applyFont="1" applyBorder="1"/>
    <xf numFmtId="3" fontId="90" fillId="0" borderId="0" xfId="55" applyNumberFormat="1" applyFont="1" applyFill="1" applyAlignment="1">
      <alignment vertical="top"/>
    </xf>
    <xf numFmtId="3" fontId="26" fillId="0" borderId="1" xfId="7" quotePrefix="1" applyNumberFormat="1" applyFont="1" applyBorder="1" applyAlignment="1">
      <alignment horizontal="center" wrapText="1"/>
    </xf>
    <xf numFmtId="3" fontId="26" fillId="0" borderId="0" xfId="7" applyNumberFormat="1" applyFont="1" applyFill="1" applyBorder="1" applyAlignment="1">
      <alignment vertical="top" wrapText="1"/>
    </xf>
    <xf numFmtId="3" fontId="26" fillId="0" borderId="0" xfId="7" applyNumberFormat="1" applyFont="1" applyFill="1" applyBorder="1" applyAlignment="1">
      <alignment horizontal="center" vertical="top"/>
    </xf>
    <xf numFmtId="169" fontId="26" fillId="0" borderId="0" xfId="60" applyNumberFormat="1" applyFont="1" applyFill="1" applyBorder="1" applyAlignment="1">
      <alignment horizontal="center" vertical="top"/>
    </xf>
    <xf numFmtId="0" fontId="2" fillId="20" borderId="0" xfId="0" applyFont="1" applyFill="1" applyBorder="1" applyAlignment="1">
      <alignment horizontal="left" vertical="top" wrapText="1"/>
    </xf>
    <xf numFmtId="0" fontId="2" fillId="20" borderId="0" xfId="70" applyFont="1" applyFill="1" applyBorder="1" applyAlignment="1">
      <alignment horizontal="left" vertical="top" wrapText="1"/>
    </xf>
    <xf numFmtId="0" fontId="26" fillId="0" borderId="0" xfId="0" applyFont="1" applyAlignment="1">
      <alignment horizontal="left" vertical="top" wrapText="1"/>
    </xf>
    <xf numFmtId="0" fontId="2" fillId="20" borderId="0" xfId="53" applyFont="1" applyFill="1" applyBorder="1" applyAlignment="1">
      <alignment horizontal="left" vertical="top" wrapText="1"/>
    </xf>
    <xf numFmtId="3" fontId="2" fillId="20" borderId="0" xfId="71" applyNumberFormat="1" applyFont="1" applyFill="1" applyBorder="1" applyAlignment="1">
      <alignment horizontal="left" vertical="top" wrapText="1"/>
    </xf>
    <xf numFmtId="0" fontId="34" fillId="0" borderId="0" xfId="58" applyFont="1" applyAlignment="1">
      <alignment horizontal="left" wrapText="1"/>
    </xf>
    <xf numFmtId="3" fontId="29" fillId="20" borderId="0" xfId="56" applyNumberFormat="1" applyFont="1" applyFill="1" applyBorder="1" applyAlignment="1">
      <alignment horizontal="left" vertical="top" wrapText="1"/>
    </xf>
    <xf numFmtId="0" fontId="43" fillId="0" borderId="0" xfId="56" applyFont="1" applyAlignment="1">
      <alignment vertical="top" wrapText="1"/>
    </xf>
    <xf numFmtId="0" fontId="0" fillId="0" borderId="0" xfId="0" applyAlignment="1">
      <alignment vertical="center"/>
    </xf>
    <xf numFmtId="0" fontId="34" fillId="0" borderId="0" xfId="58" applyFont="1" applyAlignment="1">
      <alignment wrapText="1"/>
    </xf>
    <xf numFmtId="0" fontId="0" fillId="0" borderId="0" xfId="0" applyAlignment="1"/>
    <xf numFmtId="0" fontId="6" fillId="0" borderId="0" xfId="58" applyFont="1" applyFill="1" applyBorder="1" applyAlignment="1">
      <alignment horizontal="center" wrapText="1"/>
    </xf>
    <xf numFmtId="3" fontId="26" fillId="0" borderId="0" xfId="58" applyNumberFormat="1" applyFont="1" applyFill="1" applyBorder="1" applyAlignment="1">
      <alignment horizontal="right" wrapText="1"/>
    </xf>
    <xf numFmtId="3" fontId="6" fillId="0" borderId="0" xfId="58" applyNumberFormat="1" applyFont="1" applyFill="1" applyBorder="1" applyAlignment="1">
      <alignment vertical="top"/>
    </xf>
    <xf numFmtId="0" fontId="24" fillId="0" borderId="0" xfId="58" applyFont="1" applyFill="1" applyBorder="1" applyAlignment="1">
      <alignment horizontal="left" wrapText="1"/>
    </xf>
    <xf numFmtId="3" fontId="24" fillId="0" borderId="0" xfId="58" applyNumberFormat="1" applyFont="1" applyFill="1" applyBorder="1" applyAlignment="1">
      <alignment horizontal="left" wrapText="1"/>
    </xf>
    <xf numFmtId="3" fontId="46" fillId="0" borderId="0" xfId="58" applyNumberFormat="1" applyFont="1" applyFill="1" applyBorder="1" applyAlignment="1">
      <alignment horizontal="left" vertical="top"/>
    </xf>
    <xf numFmtId="3" fontId="24" fillId="0" borderId="0" xfId="58" applyNumberFormat="1" applyFont="1" applyFill="1" applyBorder="1" applyAlignment="1">
      <alignment horizontal="left" vertical="top"/>
    </xf>
    <xf numFmtId="3" fontId="24" fillId="0" borderId="0" xfId="58" applyNumberFormat="1" applyFont="1" applyAlignment="1">
      <alignment horizontal="left"/>
    </xf>
    <xf numFmtId="166" fontId="24" fillId="0" borderId="0" xfId="52" applyNumberFormat="1" applyFont="1" applyFill="1" applyBorder="1" applyAlignment="1">
      <alignment horizontal="right" wrapText="1"/>
    </xf>
    <xf numFmtId="166" fontId="24" fillId="0" borderId="0" xfId="52" applyNumberFormat="1" applyFont="1" applyFill="1" applyBorder="1" applyAlignment="1">
      <alignment horizontal="right"/>
    </xf>
    <xf numFmtId="166" fontId="24" fillId="0" borderId="0" xfId="52" applyNumberFormat="1" applyFont="1" applyFill="1" applyBorder="1" applyAlignment="1">
      <alignment horizontal="right" vertical="top"/>
    </xf>
    <xf numFmtId="166" fontId="24" fillId="0" borderId="0" xfId="52" applyNumberFormat="1" applyFont="1" applyAlignment="1">
      <alignment horizontal="right"/>
    </xf>
    <xf numFmtId="0" fontId="95" fillId="0" borderId="0" xfId="0" applyFont="1" applyAlignment="1">
      <alignment wrapText="1"/>
    </xf>
    <xf numFmtId="3" fontId="26" fillId="0" borderId="0" xfId="0" applyNumberFormat="1" applyFont="1" applyAlignment="1">
      <alignment vertical="top" wrapText="1"/>
    </xf>
    <xf numFmtId="3" fontId="6" fillId="0" borderId="0" xfId="0" applyNumberFormat="1" applyFont="1" applyAlignment="1">
      <alignment horizontal="left" vertical="top" wrapText="1"/>
    </xf>
    <xf numFmtId="0" fontId="97" fillId="0" borderId="0" xfId="0" applyFont="1" applyBorder="1" applyAlignment="1">
      <alignment wrapText="1"/>
    </xf>
    <xf numFmtId="0" fontId="100" fillId="0" borderId="0" xfId="0" applyFont="1" applyAlignment="1">
      <alignment horizontal="left" indent="1"/>
    </xf>
    <xf numFmtId="0" fontId="100" fillId="0" borderId="0" xfId="0" applyFont="1" applyAlignment="1"/>
    <xf numFmtId="0" fontId="101" fillId="0" borderId="0" xfId="0" applyFont="1" applyAlignment="1">
      <alignment vertical="top"/>
    </xf>
    <xf numFmtId="0" fontId="101" fillId="0" borderId="0" xfId="0" applyFont="1" applyAlignment="1">
      <alignment horizontal="left" vertical="top"/>
    </xf>
    <xf numFmtId="0" fontId="100" fillId="0" borderId="0" xfId="0" applyFont="1" applyAlignment="1">
      <alignment horizontal="left"/>
    </xf>
    <xf numFmtId="0" fontId="101" fillId="0" borderId="0" xfId="0" applyFont="1" applyAlignment="1">
      <alignment vertical="top" wrapText="1"/>
    </xf>
    <xf numFmtId="0" fontId="101" fillId="0" borderId="0" xfId="0" applyFont="1" applyAlignment="1">
      <alignment wrapText="1"/>
    </xf>
    <xf numFmtId="168" fontId="26" fillId="19" borderId="0" xfId="13" applyNumberFormat="1" applyFont="1" applyFill="1" applyBorder="1" applyAlignment="1" applyProtection="1">
      <alignment horizontal="right" vertical="center"/>
      <protection locked="0"/>
    </xf>
    <xf numFmtId="0" fontId="51" fillId="0" borderId="0" xfId="7" applyFont="1" applyBorder="1" applyAlignment="1">
      <alignment horizontal="left"/>
    </xf>
    <xf numFmtId="3" fontId="51" fillId="0" borderId="0" xfId="7" applyNumberFormat="1" applyFont="1" applyFill="1" applyBorder="1" applyAlignment="1">
      <alignment horizontal="center"/>
    </xf>
    <xf numFmtId="3" fontId="26" fillId="0" borderId="0" xfId="59" applyNumberFormat="1" applyFont="1" applyFill="1" applyBorder="1" applyAlignment="1">
      <alignment horizontal="left" vertical="top"/>
    </xf>
    <xf numFmtId="3" fontId="26" fillId="0" borderId="0" xfId="59" applyNumberFormat="1" applyFont="1" applyFill="1" applyBorder="1" applyAlignment="1">
      <alignment horizontal="center" vertical="top"/>
    </xf>
    <xf numFmtId="0" fontId="6" fillId="0" borderId="0" xfId="59" applyFont="1" applyFill="1"/>
    <xf numFmtId="15" fontId="53" fillId="0" borderId="1" xfId="7" quotePrefix="1" applyNumberFormat="1" applyFont="1" applyBorder="1" applyAlignment="1">
      <alignment horizontal="right" wrapText="1"/>
    </xf>
    <xf numFmtId="3" fontId="24" fillId="0" borderId="0" xfId="0" applyNumberFormat="1" applyFont="1" applyFill="1" applyAlignment="1">
      <alignment horizontal="right" vertical="top" wrapText="1" indent="2"/>
    </xf>
    <xf numFmtId="3" fontId="24" fillId="0" borderId="0" xfId="0" applyNumberFormat="1" applyFont="1" applyFill="1" applyAlignment="1">
      <alignment horizontal="left" vertical="top" wrapText="1"/>
    </xf>
    <xf numFmtId="3" fontId="31" fillId="0" borderId="0" xfId="0" applyNumberFormat="1" applyFont="1"/>
    <xf numFmtId="3" fontId="2" fillId="0" borderId="0" xfId="0" quotePrefix="1" applyNumberFormat="1" applyFont="1" applyBorder="1" applyAlignment="1">
      <alignment vertical="top" wrapText="1"/>
    </xf>
    <xf numFmtId="3" fontId="26" fillId="0" borderId="1" xfId="0" applyNumberFormat="1" applyFont="1" applyFill="1" applyBorder="1" applyAlignment="1">
      <alignment horizontal="left" vertical="top" wrapText="1"/>
    </xf>
    <xf numFmtId="3" fontId="26" fillId="0" borderId="1" xfId="0" applyNumberFormat="1" applyFont="1" applyBorder="1" applyAlignment="1">
      <alignment vertical="top" wrapText="1"/>
    </xf>
    <xf numFmtId="3" fontId="26" fillId="19" borderId="0" xfId="0" applyNumberFormat="1" applyFont="1" applyFill="1" applyAlignment="1">
      <alignment horizontal="right" wrapText="1"/>
    </xf>
    <xf numFmtId="3" fontId="26" fillId="19" borderId="0" xfId="58" applyNumberFormat="1" applyFont="1" applyFill="1" applyBorder="1" applyAlignment="1">
      <alignment vertical="top"/>
    </xf>
    <xf numFmtId="171" fontId="26" fillId="19" borderId="0" xfId="68" applyNumberFormat="1" applyFont="1" applyFill="1" applyBorder="1" applyAlignment="1">
      <alignment vertical="top"/>
    </xf>
    <xf numFmtId="9" fontId="26" fillId="19" borderId="0" xfId="0" applyNumberFormat="1" applyFont="1" applyFill="1" applyBorder="1" applyAlignment="1">
      <alignment vertical="top"/>
    </xf>
    <xf numFmtId="0" fontId="6" fillId="0" borderId="0" xfId="0" applyFont="1" applyBorder="1" applyAlignment="1">
      <alignment wrapText="1"/>
    </xf>
    <xf numFmtId="3" fontId="2" fillId="0" borderId="0" xfId="0" applyNumberFormat="1" applyFont="1" applyFill="1" applyBorder="1" applyAlignment="1">
      <alignment vertical="top" wrapText="1"/>
    </xf>
    <xf numFmtId="3" fontId="24" fillId="0" borderId="0" xfId="7" quotePrefix="1" applyNumberFormat="1" applyFont="1" applyFill="1" applyBorder="1" applyAlignment="1">
      <alignment vertical="top"/>
    </xf>
    <xf numFmtId="3" fontId="24" fillId="0" borderId="0" xfId="7" quotePrefix="1" applyNumberFormat="1" applyFont="1" applyFill="1" applyBorder="1" applyAlignment="1">
      <alignment horizontal="left" vertical="top"/>
    </xf>
    <xf numFmtId="3" fontId="6" fillId="0" borderId="0" xfId="0" quotePrefix="1" applyNumberFormat="1" applyFont="1" applyAlignment="1">
      <alignment vertical="top"/>
    </xf>
    <xf numFmtId="171" fontId="26" fillId="19" borderId="0" xfId="68" applyNumberFormat="1" applyFont="1" applyFill="1"/>
    <xf numFmtId="3" fontId="24" fillId="0" borderId="0" xfId="0" applyNumberFormat="1" applyFont="1" applyAlignment="1">
      <alignment wrapText="1"/>
    </xf>
    <xf numFmtId="3" fontId="5" fillId="0" borderId="0" xfId="0" applyNumberFormat="1" applyFont="1" applyFill="1" applyBorder="1" applyAlignment="1"/>
    <xf numFmtId="0" fontId="0" fillId="0" borderId="0" xfId="0" applyFont="1" applyBorder="1" applyAlignment="1">
      <alignment horizontal="left" vertical="top" wrapText="1"/>
    </xf>
    <xf numFmtId="186" fontId="6" fillId="0" borderId="0" xfId="0" applyNumberFormat="1" applyFont="1" applyAlignment="1">
      <alignment vertical="top"/>
    </xf>
    <xf numFmtId="189" fontId="6" fillId="0" borderId="0" xfId="0" applyNumberFormat="1" applyFont="1" applyAlignment="1">
      <alignment horizontal="right" vertical="top"/>
    </xf>
    <xf numFmtId="189" fontId="6" fillId="0" borderId="0" xfId="0" applyNumberFormat="1" applyFont="1" applyAlignment="1">
      <alignment vertical="top"/>
    </xf>
    <xf numFmtId="3" fontId="61" fillId="0" borderId="0" xfId="0" applyNumberFormat="1" applyFont="1" applyBorder="1" applyAlignment="1">
      <alignment horizontal="left" vertical="top"/>
    </xf>
    <xf numFmtId="3" fontId="6" fillId="0" borderId="1" xfId="0" applyNumberFormat="1" applyFont="1" applyBorder="1"/>
    <xf numFmtId="3" fontId="24" fillId="0" borderId="0" xfId="0" applyNumberFormat="1" applyFont="1" applyFill="1" applyAlignment="1">
      <alignment vertical="top"/>
    </xf>
    <xf numFmtId="3" fontId="6" fillId="19" borderId="0" xfId="0" applyNumberFormat="1" applyFont="1" applyFill="1" applyAlignment="1">
      <alignment vertical="top"/>
    </xf>
    <xf numFmtId="3" fontId="6" fillId="19" borderId="0" xfId="0" applyNumberFormat="1" applyFont="1" applyFill="1" applyBorder="1" applyAlignment="1">
      <alignment vertical="top"/>
    </xf>
    <xf numFmtId="171" fontId="6" fillId="0" borderId="0" xfId="0" applyNumberFormat="1" applyFont="1" applyBorder="1" applyAlignment="1">
      <alignment horizontal="right" vertical="top" wrapText="1"/>
    </xf>
    <xf numFmtId="171" fontId="6" fillId="0" borderId="0" xfId="0" applyNumberFormat="1" applyFont="1" applyAlignment="1">
      <alignment horizontal="right" wrapText="1"/>
    </xf>
    <xf numFmtId="3" fontId="26" fillId="19" borderId="0" xfId="0" applyNumberFormat="1" applyFont="1" applyFill="1" applyAlignment="1">
      <alignment horizontal="right"/>
    </xf>
    <xf numFmtId="0" fontId="0" fillId="0" borderId="0" xfId="0" applyBorder="1" applyAlignment="1">
      <alignment wrapText="1"/>
    </xf>
    <xf numFmtId="0" fontId="0" fillId="0" borderId="0" xfId="0" applyBorder="1" applyAlignment="1">
      <alignment horizontal="left" wrapText="1"/>
    </xf>
    <xf numFmtId="9" fontId="53" fillId="0" borderId="1" xfId="52" quotePrefix="1" applyFont="1" applyBorder="1" applyAlignment="1">
      <alignment horizontal="right" wrapText="1"/>
    </xf>
    <xf numFmtId="3" fontId="37" fillId="0" borderId="0" xfId="2" applyNumberFormat="1" applyFont="1" applyFill="1" applyAlignment="1">
      <alignment vertical="top" wrapText="1"/>
    </xf>
    <xf numFmtId="3" fontId="26" fillId="0" borderId="0" xfId="0" applyNumberFormat="1" applyFont="1" applyFill="1" applyAlignment="1">
      <alignment horizontal="right" vertical="top" wrapText="1"/>
    </xf>
    <xf numFmtId="3" fontId="26" fillId="0" borderId="0" xfId="0" applyNumberFormat="1" applyFont="1" applyFill="1" applyBorder="1" applyAlignment="1">
      <alignment horizontal="right" vertical="top" wrapText="1"/>
    </xf>
    <xf numFmtId="3" fontId="26" fillId="0" borderId="0" xfId="0" applyNumberFormat="1" applyFont="1" applyFill="1" applyBorder="1" applyAlignment="1">
      <alignment horizontal="right" vertical="top"/>
    </xf>
    <xf numFmtId="3" fontId="26" fillId="0" borderId="0" xfId="0" applyNumberFormat="1" applyFont="1" applyBorder="1" applyAlignment="1">
      <alignment horizontal="left" vertical="top" wrapText="1"/>
    </xf>
    <xf numFmtId="3" fontId="26" fillId="0" borderId="0" xfId="56" applyNumberFormat="1" applyFont="1" applyFill="1" applyBorder="1" applyAlignment="1">
      <alignment horizontal="left" vertical="top"/>
    </xf>
    <xf numFmtId="173" fontId="26" fillId="0" borderId="0" xfId="56" applyNumberFormat="1" applyFont="1" applyFill="1" applyBorder="1" applyAlignment="1">
      <alignment vertical="top"/>
    </xf>
    <xf numFmtId="173" fontId="6" fillId="0" borderId="0" xfId="56" applyNumberFormat="1" applyFont="1" applyFill="1"/>
    <xf numFmtId="0" fontId="6" fillId="0" borderId="0" xfId="56" applyFont="1" applyFill="1"/>
    <xf numFmtId="0" fontId="4" fillId="0" borderId="0" xfId="61" applyFont="1" applyBorder="1" applyAlignment="1">
      <alignment horizontal="left" vertical="center" indent="1"/>
    </xf>
    <xf numFmtId="0" fontId="4" fillId="0" borderId="0" xfId="61" applyFont="1" applyBorder="1" applyAlignment="1">
      <alignment vertical="center"/>
    </xf>
    <xf numFmtId="0" fontId="55" fillId="0" borderId="0" xfId="0" applyFont="1" applyBorder="1" applyAlignment="1">
      <alignment vertical="top"/>
    </xf>
    <xf numFmtId="0" fontId="6" fillId="0" borderId="0" xfId="59" quotePrefix="1" applyFont="1" applyBorder="1" applyAlignment="1">
      <alignment horizontal="left" vertical="center"/>
    </xf>
    <xf numFmtId="0" fontId="6" fillId="0" borderId="0" xfId="61" applyFont="1" applyBorder="1" applyAlignment="1">
      <alignment horizontal="left" vertical="center" indent="1"/>
    </xf>
    <xf numFmtId="0" fontId="6" fillId="0" borderId="0" xfId="56" applyFont="1" applyBorder="1" applyAlignment="1">
      <alignment vertical="center"/>
    </xf>
    <xf numFmtId="0" fontId="4" fillId="0" borderId="0" xfId="7" applyFont="1" applyAlignment="1">
      <alignment horizontal="left" vertical="top" wrapText="1"/>
    </xf>
    <xf numFmtId="0" fontId="4" fillId="20" borderId="0" xfId="65" applyFont="1" applyFill="1" applyAlignment="1">
      <alignment vertical="top"/>
    </xf>
    <xf numFmtId="0" fontId="4" fillId="0" borderId="0" xfId="65" applyFont="1" applyFill="1" applyAlignment="1">
      <alignment vertical="top"/>
    </xf>
    <xf numFmtId="3" fontId="4" fillId="0" borderId="0" xfId="7" applyNumberFormat="1" applyFont="1" applyFill="1" applyBorder="1" applyAlignment="1">
      <alignment horizontal="left" vertical="top"/>
    </xf>
    <xf numFmtId="3" fontId="53" fillId="19" borderId="0" xfId="7" applyNumberFormat="1" applyFont="1" applyFill="1" applyBorder="1" applyAlignment="1">
      <alignment horizontal="left" vertical="top"/>
    </xf>
    <xf numFmtId="0" fontId="61" fillId="0" borderId="0" xfId="66" applyFont="1"/>
    <xf numFmtId="0" fontId="63" fillId="0" borderId="0" xfId="66" applyFont="1"/>
    <xf numFmtId="9" fontId="61" fillId="0" borderId="0" xfId="67" applyFont="1" applyAlignment="1">
      <alignment horizontal="right"/>
    </xf>
    <xf numFmtId="0" fontId="89" fillId="0" borderId="0" xfId="59" applyFont="1"/>
    <xf numFmtId="0" fontId="61" fillId="0" borderId="1" xfId="66" applyFont="1" applyBorder="1" applyAlignment="1">
      <alignment wrapText="1"/>
    </xf>
    <xf numFmtId="0" fontId="61" fillId="0" borderId="1" xfId="59" applyFont="1" applyBorder="1" applyAlignment="1">
      <alignment wrapText="1"/>
    </xf>
    <xf numFmtId="0" fontId="61" fillId="0" borderId="0" xfId="59" applyFont="1" applyAlignment="1">
      <alignment horizontal="left" wrapText="1"/>
    </xf>
    <xf numFmtId="0" fontId="61" fillId="0" borderId="0" xfId="59" applyFont="1" applyBorder="1" applyAlignment="1">
      <alignment wrapText="1"/>
    </xf>
    <xf numFmtId="0" fontId="61" fillId="0" borderId="0" xfId="59" applyFont="1" applyBorder="1" applyAlignment="1">
      <alignment horizontal="right" wrapText="1"/>
    </xf>
    <xf numFmtId="9" fontId="61" fillId="0" borderId="0" xfId="62" applyFont="1" applyBorder="1" applyAlignment="1">
      <alignment horizontal="right" wrapText="1"/>
    </xf>
    <xf numFmtId="10" fontId="61" fillId="0" borderId="0" xfId="62" applyNumberFormat="1" applyFont="1" applyBorder="1" applyAlignment="1">
      <alignment horizontal="right" wrapText="1"/>
    </xf>
    <xf numFmtId="166" fontId="61" fillId="0" borderId="0" xfId="62" applyNumberFormat="1" applyFont="1" applyBorder="1" applyAlignment="1">
      <alignment horizontal="right" wrapText="1"/>
    </xf>
    <xf numFmtId="169" fontId="61" fillId="0" borderId="0" xfId="59" applyNumberFormat="1" applyFont="1" applyBorder="1" applyAlignment="1">
      <alignment horizontal="right" wrapText="1"/>
    </xf>
    <xf numFmtId="3" fontId="24" fillId="0" borderId="0" xfId="0" quotePrefix="1" applyNumberFormat="1" applyFont="1" applyAlignment="1">
      <alignment vertical="top"/>
    </xf>
    <xf numFmtId="3" fontId="53" fillId="0" borderId="1" xfId="0" applyNumberFormat="1" applyFont="1" applyBorder="1" applyAlignment="1">
      <alignment horizontal="center"/>
    </xf>
    <xf numFmtId="3" fontId="5" fillId="0" borderId="28" xfId="0" applyNumberFormat="1" applyFont="1" applyFill="1" applyBorder="1" applyAlignment="1">
      <alignment vertical="top"/>
    </xf>
    <xf numFmtId="3" fontId="2" fillId="0" borderId="0" xfId="0" applyNumberFormat="1" applyFont="1" applyBorder="1" applyAlignment="1">
      <alignment horizontal="left"/>
    </xf>
    <xf numFmtId="3" fontId="24" fillId="0" borderId="0" xfId="0" applyNumberFormat="1" applyFont="1" applyBorder="1" applyAlignment="1">
      <alignment horizontal="right" wrapText="1"/>
    </xf>
    <xf numFmtId="3" fontId="2" fillId="0" borderId="0" xfId="0" quotePrefix="1" applyNumberFormat="1" applyFont="1" applyBorder="1" applyAlignment="1">
      <alignment horizontal="left" wrapText="1"/>
    </xf>
    <xf numFmtId="3" fontId="24" fillId="0" borderId="0" xfId="0" quotePrefix="1" applyNumberFormat="1" applyFont="1" applyFill="1" applyAlignment="1">
      <alignment vertical="top"/>
    </xf>
    <xf numFmtId="3" fontId="24" fillId="0" borderId="0" xfId="0" applyNumberFormat="1" applyFont="1" applyFill="1" applyAlignment="1">
      <alignment vertical="top" wrapText="1"/>
    </xf>
    <xf numFmtId="3" fontId="24" fillId="0" borderId="0" xfId="0" applyNumberFormat="1" applyFont="1" applyFill="1" applyAlignment="1">
      <alignment horizontal="left" vertical="top" wrapText="1"/>
    </xf>
    <xf numFmtId="3" fontId="6" fillId="0" borderId="0" xfId="0" applyNumberFormat="1" applyFont="1" applyAlignment="1">
      <alignment horizontal="left" vertical="top" wrapText="1"/>
    </xf>
    <xf numFmtId="3" fontId="26" fillId="0" borderId="1" xfId="0" applyNumberFormat="1" applyFont="1" applyFill="1" applyBorder="1" applyAlignment="1">
      <alignment horizontal="left" wrapText="1"/>
    </xf>
    <xf numFmtId="3" fontId="6" fillId="0" borderId="0" xfId="0" applyNumberFormat="1" applyFont="1" applyAlignment="1">
      <alignment horizontal="left" vertical="top"/>
    </xf>
    <xf numFmtId="0" fontId="2" fillId="0" borderId="0" xfId="0" applyFont="1" applyBorder="1" applyAlignment="1">
      <alignment horizontal="left" vertical="top" wrapText="1"/>
    </xf>
    <xf numFmtId="166" fontId="26" fillId="19" borderId="0" xfId="52" applyNumberFormat="1" applyFont="1" applyFill="1" applyBorder="1" applyAlignment="1">
      <alignment horizontal="right" vertical="top"/>
    </xf>
    <xf numFmtId="166" fontId="6" fillId="0" borderId="0" xfId="52" applyNumberFormat="1" applyFont="1" applyAlignment="1">
      <alignment horizontal="right" vertical="top"/>
    </xf>
    <xf numFmtId="3" fontId="26" fillId="0" borderId="0" xfId="0" applyNumberFormat="1" applyFont="1" applyAlignment="1">
      <alignment vertical="top" wrapText="1"/>
    </xf>
    <xf numFmtId="0" fontId="0" fillId="0" borderId="0" xfId="0" applyBorder="1" applyAlignment="1">
      <alignment wrapText="1"/>
    </xf>
    <xf numFmtId="178" fontId="6" fillId="0" borderId="0" xfId="0" applyNumberFormat="1" applyFont="1"/>
    <xf numFmtId="0" fontId="29" fillId="0" borderId="0" xfId="0" applyFont="1" applyAlignment="1">
      <alignment vertical="top" wrapText="1"/>
    </xf>
    <xf numFmtId="0" fontId="64" fillId="0" borderId="0" xfId="0" applyFont="1" applyAlignment="1">
      <alignment vertical="top" wrapText="1"/>
    </xf>
    <xf numFmtId="0" fontId="64" fillId="0" borderId="0" xfId="0" applyFont="1" applyAlignment="1">
      <alignment wrapText="1"/>
    </xf>
    <xf numFmtId="0" fontId="2" fillId="0" borderId="0" xfId="0" applyFont="1" applyAlignment="1">
      <alignment vertical="top" wrapText="1"/>
    </xf>
    <xf numFmtId="0" fontId="0" fillId="0" borderId="0" xfId="0" applyAlignment="1">
      <alignment wrapText="1"/>
    </xf>
    <xf numFmtId="0" fontId="31" fillId="21" borderId="12" xfId="0" applyFont="1" applyFill="1" applyBorder="1" applyAlignment="1">
      <alignment horizontal="left" vertical="center" wrapText="1"/>
    </xf>
    <xf numFmtId="0" fontId="28" fillId="0" borderId="11" xfId="0" applyFont="1" applyBorder="1" applyAlignment="1">
      <alignment horizontal="left" vertical="center" wrapText="1"/>
    </xf>
    <xf numFmtId="0" fontId="28" fillId="0" borderId="10" xfId="0" applyFont="1" applyBorder="1" applyAlignment="1">
      <alignment horizontal="left" vertical="center" wrapText="1"/>
    </xf>
    <xf numFmtId="0" fontId="90" fillId="0" borderId="0" xfId="0" applyFont="1" applyBorder="1" applyAlignment="1">
      <alignment vertical="top" wrapText="1"/>
    </xf>
    <xf numFmtId="0" fontId="91" fillId="0" borderId="0" xfId="0" applyFont="1" applyBorder="1" applyAlignment="1">
      <alignment vertical="top" wrapText="1"/>
    </xf>
    <xf numFmtId="3" fontId="90" fillId="20" borderId="0" xfId="0" applyNumberFormat="1" applyFont="1" applyFill="1" applyBorder="1" applyAlignment="1">
      <alignment horizontal="left" vertical="top" wrapText="1"/>
    </xf>
    <xf numFmtId="0" fontId="92" fillId="0" borderId="0" xfId="0" applyFont="1" applyAlignment="1">
      <alignment vertical="top" wrapText="1"/>
    </xf>
    <xf numFmtId="3" fontId="37" fillId="0" borderId="0" xfId="56" applyNumberFormat="1" applyFont="1" applyFill="1" applyBorder="1" applyAlignment="1">
      <alignment vertical="top" wrapText="1"/>
    </xf>
    <xf numFmtId="0" fontId="37" fillId="0" borderId="0" xfId="56" applyFont="1" applyFill="1" applyBorder="1" applyAlignment="1"/>
    <xf numFmtId="3" fontId="29" fillId="20" borderId="0" xfId="56" applyNumberFormat="1" applyFont="1" applyFill="1" applyBorder="1" applyAlignment="1">
      <alignment horizontal="left" vertical="top" wrapText="1"/>
    </xf>
    <xf numFmtId="0" fontId="34" fillId="0" borderId="0" xfId="56" applyFont="1" applyAlignment="1">
      <alignment wrapText="1"/>
    </xf>
    <xf numFmtId="3" fontId="29" fillId="20" borderId="0" xfId="0" applyNumberFormat="1" applyFont="1" applyFill="1" applyBorder="1" applyAlignment="1">
      <alignment horizontal="left" vertical="top" wrapText="1"/>
    </xf>
    <xf numFmtId="3" fontId="79" fillId="20" borderId="0" xfId="0" applyNumberFormat="1" applyFont="1" applyFill="1" applyBorder="1" applyAlignment="1">
      <alignment vertical="top" wrapText="1"/>
    </xf>
    <xf numFmtId="0" fontId="26" fillId="0" borderId="0" xfId="0" applyFont="1" applyBorder="1" applyAlignment="1">
      <alignment wrapText="1"/>
    </xf>
    <xf numFmtId="0" fontId="43" fillId="0" borderId="0" xfId="56" applyFont="1" applyAlignment="1">
      <alignment vertical="top" wrapText="1"/>
    </xf>
    <xf numFmtId="3" fontId="2" fillId="20" borderId="0" xfId="0" applyNumberFormat="1" applyFont="1" applyFill="1" applyBorder="1" applyAlignment="1">
      <alignment horizontal="left" vertical="top" wrapText="1"/>
    </xf>
    <xf numFmtId="0" fontId="26" fillId="0" borderId="0" xfId="0" applyFont="1" applyAlignment="1">
      <alignment vertical="top" wrapText="1"/>
    </xf>
    <xf numFmtId="3" fontId="90" fillId="20" borderId="0" xfId="0" applyNumberFormat="1" applyFont="1" applyFill="1" applyBorder="1" applyAlignment="1">
      <alignment vertical="center" wrapText="1"/>
    </xf>
    <xf numFmtId="0" fontId="0" fillId="0" borderId="0" xfId="0" applyAlignment="1">
      <alignment vertical="center"/>
    </xf>
    <xf numFmtId="0" fontId="29" fillId="0" borderId="0" xfId="7" applyFont="1" applyAlignment="1">
      <alignment horizontal="left" vertical="top" wrapText="1"/>
    </xf>
    <xf numFmtId="0" fontId="64" fillId="0" borderId="0" xfId="0" applyFont="1" applyAlignment="1">
      <alignment horizontal="left" vertical="top" wrapText="1"/>
    </xf>
    <xf numFmtId="0" fontId="26" fillId="0" borderId="1" xfId="7" applyFont="1" applyBorder="1" applyAlignment="1">
      <alignment horizontal="center"/>
    </xf>
    <xf numFmtId="0" fontId="89" fillId="0" borderId="0" xfId="7" applyFont="1" applyAlignment="1">
      <alignment horizontal="left" vertical="top"/>
    </xf>
    <xf numFmtId="3" fontId="90" fillId="20" borderId="0" xfId="58" applyNumberFormat="1" applyFont="1" applyFill="1" applyBorder="1" applyAlignment="1">
      <alignment vertical="center" wrapText="1"/>
    </xf>
    <xf numFmtId="0" fontId="0" fillId="0" borderId="0" xfId="0" applyAlignment="1">
      <alignment vertical="center" wrapText="1"/>
    </xf>
    <xf numFmtId="3" fontId="53" fillId="20" borderId="0" xfId="58" applyNumberFormat="1" applyFont="1" applyFill="1" applyBorder="1" applyAlignment="1">
      <alignment horizontal="right" wrapText="1"/>
    </xf>
    <xf numFmtId="0" fontId="4" fillId="0" borderId="1" xfId="58" applyFont="1" applyBorder="1" applyAlignment="1"/>
    <xf numFmtId="0" fontId="53" fillId="0" borderId="1" xfId="58" applyFont="1" applyBorder="1" applyAlignment="1">
      <alignment horizontal="center" wrapText="1"/>
    </xf>
    <xf numFmtId="0" fontId="0" fillId="0" borderId="0" xfId="0" applyAlignment="1">
      <alignment horizontal="left" vertical="top"/>
    </xf>
    <xf numFmtId="0" fontId="89" fillId="0" borderId="0" xfId="7" applyFont="1" applyAlignment="1">
      <alignment horizontal="left" vertical="top" wrapText="1"/>
    </xf>
    <xf numFmtId="3" fontId="90" fillId="20" borderId="0" xfId="58" applyNumberFormat="1" applyFont="1" applyFill="1" applyBorder="1" applyAlignment="1">
      <alignment horizontal="left" vertical="top" wrapText="1"/>
    </xf>
    <xf numFmtId="0" fontId="26" fillId="0" borderId="1" xfId="58" applyFont="1" applyBorder="1" applyAlignment="1">
      <alignment horizontal="center" wrapText="1"/>
    </xf>
    <xf numFmtId="0" fontId="56" fillId="0" borderId="1" xfId="58" applyFont="1" applyBorder="1" applyAlignment="1">
      <alignment horizontal="center" wrapText="1"/>
    </xf>
    <xf numFmtId="3" fontId="4" fillId="0" borderId="0" xfId="58" applyNumberFormat="1" applyFont="1" applyFill="1" applyBorder="1" applyAlignment="1">
      <alignment horizontal="left" vertical="top" wrapText="1"/>
    </xf>
    <xf numFmtId="0" fontId="52" fillId="0" borderId="0" xfId="7" applyFont="1" applyAlignment="1">
      <alignment horizontal="left" wrapText="1"/>
    </xf>
    <xf numFmtId="0" fontId="52" fillId="0" borderId="0" xfId="7" applyFont="1" applyAlignment="1">
      <alignment horizontal="left" vertical="top" wrapText="1"/>
    </xf>
    <xf numFmtId="3" fontId="93" fillId="0" borderId="0" xfId="58" applyNumberFormat="1" applyFont="1" applyFill="1" applyBorder="1" applyAlignment="1">
      <alignment horizontal="left" vertical="top" wrapText="1"/>
    </xf>
    <xf numFmtId="0" fontId="34" fillId="0" borderId="0" xfId="7" applyFont="1" applyAlignment="1">
      <alignment horizontal="left" vertical="top" wrapText="1"/>
    </xf>
    <xf numFmtId="0" fontId="4" fillId="0" borderId="0" xfId="7" applyFont="1" applyAlignment="1">
      <alignment horizontal="left" vertical="top" wrapText="1"/>
    </xf>
    <xf numFmtId="0" fontId="4" fillId="0" borderId="0" xfId="59" applyFont="1" applyBorder="1" applyAlignment="1">
      <alignment horizontal="left" vertical="top" wrapText="1"/>
    </xf>
    <xf numFmtId="0" fontId="37" fillId="0" borderId="0" xfId="59" applyFont="1" applyAlignment="1">
      <alignment horizontal="left" vertical="top" wrapText="1"/>
    </xf>
    <xf numFmtId="0" fontId="57" fillId="0" borderId="0" xfId="0" applyFont="1" applyAlignment="1">
      <alignment vertical="top" wrapText="1"/>
    </xf>
    <xf numFmtId="0" fontId="37" fillId="0" borderId="0" xfId="7" applyFont="1" applyAlignment="1">
      <alignment horizontal="left" vertical="top" wrapText="1"/>
    </xf>
    <xf numFmtId="0" fontId="57" fillId="0" borderId="0" xfId="0" applyFont="1" applyAlignment="1">
      <alignment wrapText="1"/>
    </xf>
    <xf numFmtId="0" fontId="37" fillId="0" borderId="0" xfId="7" applyFont="1" applyAlignment="1">
      <alignment vertical="top" wrapText="1"/>
    </xf>
    <xf numFmtId="0" fontId="51" fillId="0" borderId="0" xfId="7" applyFont="1" applyAlignment="1">
      <alignment horizontal="left" vertical="top" wrapText="1"/>
    </xf>
    <xf numFmtId="0" fontId="4" fillId="0" borderId="0" xfId="7" applyFont="1" applyAlignment="1">
      <alignment horizontal="left" vertical="top"/>
    </xf>
    <xf numFmtId="3" fontId="90" fillId="0" borderId="0" xfId="7" applyNumberFormat="1" applyFont="1" applyFill="1" applyBorder="1" applyAlignment="1">
      <alignment vertical="top" wrapText="1"/>
    </xf>
    <xf numFmtId="0" fontId="95" fillId="0" borderId="0" xfId="0" applyFont="1" applyAlignment="1">
      <alignment wrapText="1"/>
    </xf>
    <xf numFmtId="0" fontId="51" fillId="0" borderId="0" xfId="7" applyFont="1" applyAlignment="1">
      <alignment horizontal="left" wrapText="1"/>
    </xf>
    <xf numFmtId="0" fontId="37" fillId="0" borderId="0" xfId="61" applyFont="1" applyBorder="1" applyAlignment="1">
      <alignment horizontal="left" vertical="top" wrapText="1"/>
    </xf>
    <xf numFmtId="0" fontId="6" fillId="0" borderId="0" xfId="7" applyFont="1" applyAlignment="1">
      <alignment horizontal="left" vertical="top" wrapText="1"/>
    </xf>
    <xf numFmtId="0" fontId="58" fillId="0" borderId="0" xfId="0" applyFont="1" applyAlignment="1">
      <alignment vertical="top" wrapText="1"/>
    </xf>
    <xf numFmtId="3" fontId="29" fillId="20" borderId="0" xfId="0" applyNumberFormat="1" applyFont="1" applyFill="1" applyBorder="1" applyAlignment="1">
      <alignment vertical="top" wrapText="1"/>
    </xf>
    <xf numFmtId="0" fontId="64" fillId="0" borderId="0" xfId="0" applyFont="1" applyAlignment="1"/>
    <xf numFmtId="3" fontId="37" fillId="20" borderId="0" xfId="59" applyNumberFormat="1" applyFont="1" applyFill="1" applyBorder="1" applyAlignment="1">
      <alignment horizontal="left" vertical="top" wrapText="1"/>
    </xf>
    <xf numFmtId="0" fontId="26" fillId="0" borderId="1" xfId="59" applyFont="1" applyBorder="1" applyAlignment="1">
      <alignment horizontal="center" wrapText="1"/>
    </xf>
    <xf numFmtId="3" fontId="90" fillId="20" borderId="0" xfId="59" applyNumberFormat="1" applyFont="1" applyFill="1" applyBorder="1" applyAlignment="1">
      <alignment vertical="top" wrapText="1"/>
    </xf>
    <xf numFmtId="0" fontId="95" fillId="0" borderId="0" xfId="0" applyFont="1" applyAlignment="1">
      <alignment vertical="top" wrapText="1"/>
    </xf>
    <xf numFmtId="3" fontId="26" fillId="20" borderId="0" xfId="58" applyNumberFormat="1" applyFont="1" applyFill="1" applyBorder="1" applyAlignment="1">
      <alignment vertical="top" wrapText="1"/>
    </xf>
    <xf numFmtId="0" fontId="6" fillId="0" borderId="0" xfId="58" applyFont="1" applyAlignment="1">
      <alignment wrapText="1"/>
    </xf>
    <xf numFmtId="0" fontId="26" fillId="0" borderId="14" xfId="58" applyFont="1" applyBorder="1" applyAlignment="1">
      <alignment horizontal="right" wrapText="1"/>
    </xf>
    <xf numFmtId="0" fontId="26" fillId="0" borderId="2" xfId="58" applyFont="1" applyBorder="1" applyAlignment="1">
      <alignment horizontal="right" wrapText="1"/>
    </xf>
    <xf numFmtId="0" fontId="26" fillId="0" borderId="1" xfId="58" applyFont="1" applyBorder="1" applyAlignment="1">
      <alignment horizontal="right" wrapText="1"/>
    </xf>
    <xf numFmtId="3" fontId="48" fillId="20" borderId="0" xfId="58" applyNumberFormat="1" applyFont="1" applyFill="1" applyBorder="1" applyAlignment="1">
      <alignment vertical="top" wrapText="1"/>
    </xf>
    <xf numFmtId="0" fontId="48" fillId="0" borderId="0" xfId="58" applyFont="1" applyAlignment="1">
      <alignment wrapText="1"/>
    </xf>
    <xf numFmtId="3" fontId="29" fillId="20" borderId="0" xfId="58" applyNumberFormat="1" applyFont="1" applyFill="1" applyBorder="1" applyAlignment="1">
      <alignment horizontal="left" vertical="top" wrapText="1"/>
    </xf>
    <xf numFmtId="0" fontId="34" fillId="0" borderId="0" xfId="0" applyFont="1" applyAlignment="1"/>
    <xf numFmtId="0" fontId="53" fillId="0" borderId="1" xfId="0" applyFont="1" applyBorder="1" applyAlignment="1">
      <alignment horizontal="right" wrapText="1"/>
    </xf>
    <xf numFmtId="0" fontId="53" fillId="0" borderId="0" xfId="0" applyFont="1" applyBorder="1" applyAlignment="1">
      <alignment horizontal="right" wrapText="1"/>
    </xf>
    <xf numFmtId="3" fontId="0" fillId="20" borderId="0" xfId="58" applyNumberFormat="1" applyFont="1" applyFill="1" applyBorder="1" applyAlignment="1">
      <alignment vertical="top" wrapText="1"/>
    </xf>
    <xf numFmtId="3" fontId="29" fillId="20" borderId="0" xfId="58" applyNumberFormat="1" applyFont="1" applyFill="1" applyBorder="1" applyAlignment="1">
      <alignment vertical="top" wrapText="1"/>
    </xf>
    <xf numFmtId="0" fontId="53" fillId="0" borderId="1" xfId="58" applyFont="1" applyBorder="1" applyAlignment="1">
      <alignment horizontal="right" wrapText="1"/>
    </xf>
    <xf numFmtId="0" fontId="53" fillId="0" borderId="0" xfId="58" applyFont="1" applyBorder="1" applyAlignment="1">
      <alignment horizontal="right" wrapText="1"/>
    </xf>
    <xf numFmtId="0" fontId="26" fillId="0" borderId="1" xfId="0" applyFont="1" applyBorder="1" applyAlignment="1">
      <alignment horizontal="center"/>
    </xf>
    <xf numFmtId="0" fontId="7" fillId="0" borderId="1" xfId="0" applyFont="1" applyBorder="1" applyAlignment="1">
      <alignment horizontal="center"/>
    </xf>
    <xf numFmtId="0" fontId="26" fillId="0" borderId="18" xfId="0" applyFont="1" applyBorder="1" applyAlignment="1">
      <alignment horizontal="right" vertical="center" wrapText="1"/>
    </xf>
    <xf numFmtId="0" fontId="6" fillId="0" borderId="2" xfId="0" applyFont="1" applyBorder="1" applyAlignment="1">
      <alignment horizontal="right" vertical="center" wrapText="1"/>
    </xf>
    <xf numFmtId="0" fontId="6" fillId="0" borderId="17" xfId="0" applyFont="1" applyBorder="1" applyAlignment="1">
      <alignment horizontal="right" vertical="center" wrapText="1"/>
    </xf>
    <xf numFmtId="0" fontId="26" fillId="0" borderId="17" xfId="0" applyFont="1" applyBorder="1" applyAlignment="1">
      <alignment horizontal="right" vertical="center" wrapText="1"/>
    </xf>
    <xf numFmtId="0" fontId="26" fillId="0" borderId="27" xfId="0" applyFont="1" applyBorder="1" applyAlignment="1">
      <alignment horizontal="right" vertical="center" wrapText="1"/>
    </xf>
    <xf numFmtId="0" fontId="61" fillId="0" borderId="18" xfId="0" applyFont="1" applyBorder="1" applyAlignment="1">
      <alignment horizontal="right" vertical="center" wrapText="1"/>
    </xf>
    <xf numFmtId="0" fontId="61" fillId="0" borderId="2" xfId="0" applyFont="1" applyBorder="1" applyAlignment="1">
      <alignment horizontal="right" vertical="center" wrapText="1"/>
    </xf>
    <xf numFmtId="0" fontId="63" fillId="0" borderId="17" xfId="0" applyFont="1" applyBorder="1" applyAlignment="1">
      <alignment horizontal="right" vertical="center" wrapText="1"/>
    </xf>
    <xf numFmtId="0" fontId="63" fillId="0" borderId="2" xfId="0" applyFont="1" applyBorder="1" applyAlignment="1">
      <alignment horizontal="right" vertical="center" wrapText="1"/>
    </xf>
    <xf numFmtId="0" fontId="29" fillId="0" borderId="0" xfId="0" applyFont="1" applyBorder="1" applyAlignment="1">
      <alignment horizontal="left" vertical="top" wrapText="1"/>
    </xf>
    <xf numFmtId="0" fontId="29" fillId="0" borderId="0" xfId="0" applyFont="1" applyBorder="1" applyAlignment="1">
      <alignment vertical="top" wrapText="1"/>
    </xf>
    <xf numFmtId="0" fontId="34" fillId="0" borderId="0" xfId="0" applyFont="1" applyAlignment="1">
      <alignment vertical="top" wrapText="1"/>
    </xf>
    <xf numFmtId="3" fontId="90" fillId="0" borderId="0" xfId="2" applyNumberFormat="1" applyFont="1" applyFill="1" applyAlignment="1">
      <alignment horizontal="left" vertical="top" wrapText="1"/>
    </xf>
    <xf numFmtId="0" fontId="97" fillId="0" borderId="0" xfId="0" applyFont="1" applyAlignment="1">
      <alignment horizontal="left" wrapText="1"/>
    </xf>
    <xf numFmtId="0" fontId="97" fillId="0" borderId="0" xfId="0" applyFont="1" applyAlignment="1">
      <alignment wrapText="1"/>
    </xf>
    <xf numFmtId="3" fontId="26" fillId="0" borderId="1" xfId="0" applyNumberFormat="1" applyFont="1" applyBorder="1" applyAlignment="1">
      <alignment horizontal="center" wrapText="1"/>
    </xf>
    <xf numFmtId="3" fontId="26" fillId="0" borderId="14" xfId="0" applyNumberFormat="1" applyFont="1" applyBorder="1" applyAlignment="1">
      <alignment horizontal="center" wrapText="1"/>
    </xf>
    <xf numFmtId="1" fontId="26" fillId="0" borderId="1" xfId="52" quotePrefix="1" applyNumberFormat="1" applyFont="1" applyBorder="1" applyAlignment="1">
      <alignment horizontal="center" wrapText="1"/>
    </xf>
    <xf numFmtId="0" fontId="95" fillId="0" borderId="0" xfId="0" applyFont="1" applyAlignment="1">
      <alignment horizontal="left" wrapText="1"/>
    </xf>
    <xf numFmtId="3" fontId="26" fillId="0" borderId="1" xfId="0" quotePrefix="1" applyNumberFormat="1" applyFont="1" applyBorder="1" applyAlignment="1">
      <alignment horizontal="center" wrapText="1"/>
    </xf>
    <xf numFmtId="0" fontId="0" fillId="0" borderId="1" xfId="0" applyBorder="1" applyAlignment="1">
      <alignment horizontal="center" wrapText="1"/>
    </xf>
    <xf numFmtId="3" fontId="70" fillId="0" borderId="0" xfId="0" applyNumberFormat="1" applyFont="1" applyBorder="1" applyAlignment="1">
      <alignment vertical="top" wrapText="1"/>
    </xf>
    <xf numFmtId="0" fontId="69" fillId="0" borderId="0" xfId="0" applyFont="1" applyAlignment="1">
      <alignment vertical="top" wrapText="1"/>
    </xf>
    <xf numFmtId="0" fontId="0" fillId="0" borderId="0" xfId="0" applyAlignment="1">
      <alignment vertical="top" wrapText="1"/>
    </xf>
    <xf numFmtId="2" fontId="29" fillId="0" borderId="0" xfId="56" applyNumberFormat="1" applyFont="1" applyBorder="1" applyAlignment="1">
      <alignment vertical="top" wrapText="1"/>
    </xf>
    <xf numFmtId="2" fontId="29" fillId="0" borderId="0" xfId="56" applyNumberFormat="1" applyFont="1" applyAlignment="1">
      <alignment vertical="top" wrapText="1"/>
    </xf>
    <xf numFmtId="0" fontId="53" fillId="0" borderId="1" xfId="61" applyFont="1" applyBorder="1" applyAlignment="1">
      <alignment horizontal="center" wrapText="1"/>
    </xf>
    <xf numFmtId="0" fontId="53" fillId="0" borderId="0" xfId="61" applyFont="1" applyBorder="1" applyAlignment="1">
      <alignment horizontal="center" wrapText="1"/>
    </xf>
    <xf numFmtId="0" fontId="29" fillId="0" borderId="0" xfId="61" applyFont="1" applyAlignment="1">
      <alignment vertical="top" wrapText="1"/>
    </xf>
    <xf numFmtId="0" fontId="26" fillId="0" borderId="1" xfId="61" applyFont="1" applyBorder="1" applyAlignment="1">
      <alignment horizontal="center" wrapText="1"/>
    </xf>
    <xf numFmtId="0" fontId="6" fillId="0" borderId="1" xfId="61" applyFont="1" applyBorder="1" applyAlignment="1">
      <alignment horizontal="center" wrapText="1"/>
    </xf>
    <xf numFmtId="0" fontId="43" fillId="0" borderId="0" xfId="7" applyFont="1" applyAlignment="1">
      <alignment horizontal="left" vertical="top" wrapText="1"/>
    </xf>
    <xf numFmtId="0" fontId="4" fillId="0" borderId="0" xfId="7" applyFont="1" applyBorder="1" applyAlignment="1">
      <alignment horizontal="left" wrapText="1"/>
    </xf>
    <xf numFmtId="0" fontId="0" fillId="0" borderId="0" xfId="0" applyAlignment="1"/>
    <xf numFmtId="0" fontId="90" fillId="0" borderId="0" xfId="59" applyFont="1" applyAlignment="1">
      <alignment horizontal="left" vertical="top" wrapText="1"/>
    </xf>
    <xf numFmtId="0" fontId="103" fillId="0" borderId="0" xfId="59" applyFont="1" applyAlignment="1">
      <alignment horizontal="left" vertical="top" wrapText="1"/>
    </xf>
    <xf numFmtId="3" fontId="2" fillId="22" borderId="0" xfId="50" applyNumberFormat="1" applyFont="1" applyFill="1" applyAlignment="1">
      <alignment horizontal="left" vertical="top" wrapText="1"/>
    </xf>
    <xf numFmtId="0" fontId="2" fillId="22" borderId="0" xfId="50" applyFont="1" applyFill="1" applyAlignment="1">
      <alignment horizontal="left" vertical="top" wrapText="1"/>
    </xf>
    <xf numFmtId="0" fontId="6" fillId="22" borderId="0" xfId="50" applyFont="1" applyFill="1" applyAlignment="1">
      <alignment wrapText="1"/>
    </xf>
    <xf numFmtId="0" fontId="6" fillId="22" borderId="0" xfId="50" applyFont="1" applyFill="1" applyAlignment="1"/>
    <xf numFmtId="1" fontId="34" fillId="0" borderId="0" xfId="0" applyNumberFormat="1" applyFont="1" applyFill="1" applyBorder="1" applyAlignment="1">
      <alignment vertical="top" wrapText="1"/>
    </xf>
    <xf numFmtId="2" fontId="26" fillId="0" borderId="1" xfId="50" applyNumberFormat="1" applyFont="1" applyFill="1" applyBorder="1" applyAlignment="1">
      <alignment horizontal="center" wrapText="1"/>
    </xf>
    <xf numFmtId="2" fontId="6" fillId="0" borderId="1" xfId="50" applyNumberFormat="1" applyFont="1" applyFill="1" applyBorder="1" applyAlignment="1">
      <alignment horizontal="center"/>
    </xf>
    <xf numFmtId="2" fontId="26" fillId="0" borderId="14" xfId="50" applyNumberFormat="1" applyFont="1" applyFill="1" applyBorder="1" applyAlignment="1">
      <alignment horizontal="center" wrapText="1"/>
    </xf>
    <xf numFmtId="2" fontId="6" fillId="0" borderId="14" xfId="50" applyNumberFormat="1" applyFont="1" applyFill="1" applyBorder="1" applyAlignment="1">
      <alignment horizontal="center"/>
    </xf>
    <xf numFmtId="0" fontId="37" fillId="20" borderId="0" xfId="5" applyNumberFormat="1" applyFont="1" applyFill="1" applyBorder="1" applyAlignment="1">
      <alignment vertical="top" wrapText="1"/>
    </xf>
    <xf numFmtId="0" fontId="37" fillId="0" borderId="0" xfId="5" applyFont="1" applyBorder="1" applyAlignment="1">
      <alignment vertical="top" wrapText="1"/>
    </xf>
    <xf numFmtId="0" fontId="39" fillId="20" borderId="0" xfId="1" applyFont="1" applyFill="1" applyBorder="1" applyAlignment="1">
      <alignment horizontal="left"/>
    </xf>
    <xf numFmtId="0" fontId="26" fillId="20" borderId="0" xfId="1" applyFont="1" applyFill="1" applyBorder="1" applyAlignment="1">
      <alignment horizontal="center"/>
    </xf>
    <xf numFmtId="0" fontId="40" fillId="20" borderId="22" xfId="1" applyFont="1" applyFill="1" applyBorder="1" applyAlignment="1">
      <alignment horizontal="center"/>
    </xf>
    <xf numFmtId="3" fontId="92" fillId="0" borderId="0" xfId="7" applyNumberFormat="1" applyFont="1" applyFill="1" applyBorder="1" applyAlignment="1">
      <alignment vertical="top" wrapText="1"/>
    </xf>
    <xf numFmtId="3" fontId="53" fillId="20" borderId="1" xfId="7" applyNumberFormat="1" applyFont="1" applyFill="1" applyBorder="1" applyAlignment="1">
      <alignment horizontal="center" wrapText="1"/>
    </xf>
    <xf numFmtId="0" fontId="4" fillId="0" borderId="1" xfId="7" applyFont="1" applyBorder="1" applyAlignment="1">
      <alignment horizontal="center" wrapText="1"/>
    </xf>
    <xf numFmtId="0" fontId="58" fillId="0" borderId="0" xfId="0" applyFont="1" applyAlignment="1">
      <alignment wrapText="1"/>
    </xf>
    <xf numFmtId="0" fontId="37" fillId="0" borderId="0" xfId="66" applyFont="1" applyAlignment="1">
      <alignment horizontal="left" vertical="top" wrapText="1"/>
    </xf>
    <xf numFmtId="3" fontId="90" fillId="0" borderId="0" xfId="66" applyNumberFormat="1" applyFont="1" applyAlignment="1">
      <alignment vertical="top" wrapText="1"/>
    </xf>
    <xf numFmtId="3" fontId="29" fillId="0" borderId="0" xfId="56" applyNumberFormat="1" applyFont="1" applyAlignment="1">
      <alignment horizontal="left" vertical="top" wrapText="1"/>
    </xf>
    <xf numFmtId="0" fontId="29" fillId="0" borderId="0" xfId="56" applyFont="1" applyAlignment="1">
      <alignment horizontal="left" vertical="top" wrapText="1"/>
    </xf>
    <xf numFmtId="0" fontId="37" fillId="0" borderId="0" xfId="61" applyFont="1" applyAlignment="1">
      <alignment horizontal="left" vertical="top" wrapText="1"/>
    </xf>
    <xf numFmtId="2" fontId="79" fillId="0" borderId="0" xfId="0" applyNumberFormat="1" applyFont="1" applyAlignment="1">
      <alignment vertical="top" wrapText="1"/>
    </xf>
    <xf numFmtId="0" fontId="7" fillId="0" borderId="0" xfId="0" applyFont="1" applyAlignment="1">
      <alignment vertical="top" wrapText="1"/>
    </xf>
    <xf numFmtId="0" fontId="79" fillId="0" borderId="0" xfId="0" applyFont="1" applyAlignment="1">
      <alignment vertical="top" wrapText="1"/>
    </xf>
    <xf numFmtId="0" fontId="74" fillId="0" borderId="0" xfId="0" applyFont="1" applyAlignment="1">
      <alignment vertical="top" wrapText="1"/>
    </xf>
    <xf numFmtId="0" fontId="6" fillId="0" borderId="0" xfId="0" applyFont="1" applyAlignment="1">
      <alignment horizontal="center" wrapText="1"/>
    </xf>
    <xf numFmtId="3" fontId="79" fillId="0" borderId="0" xfId="0" applyNumberFormat="1" applyFont="1" applyAlignment="1">
      <alignment vertical="top" wrapText="1"/>
    </xf>
    <xf numFmtId="3" fontId="6" fillId="0" borderId="0" xfId="0" applyNumberFormat="1" applyFont="1" applyAlignment="1">
      <alignment horizontal="center" wrapText="1"/>
    </xf>
    <xf numFmtId="0" fontId="2" fillId="0" borderId="0" xfId="61" applyFont="1" applyAlignment="1">
      <alignment vertical="top" wrapText="1"/>
    </xf>
    <xf numFmtId="0" fontId="6" fillId="0" borderId="0" xfId="59" applyFont="1" applyAlignment="1">
      <alignment horizontal="left" vertical="top" wrapText="1"/>
    </xf>
    <xf numFmtId="3" fontId="29" fillId="0" borderId="0" xfId="66" applyNumberFormat="1" applyFont="1" applyAlignment="1">
      <alignment vertical="top" wrapText="1"/>
    </xf>
    <xf numFmtId="3" fontId="2" fillId="0" borderId="0" xfId="66" applyNumberFormat="1" applyFont="1" applyAlignment="1">
      <alignment vertical="top" wrapText="1"/>
    </xf>
    <xf numFmtId="3" fontId="29" fillId="0" borderId="0" xfId="2" applyNumberFormat="1" applyFont="1" applyFill="1" applyAlignment="1">
      <alignment vertical="top" wrapText="1"/>
    </xf>
    <xf numFmtId="3" fontId="43" fillId="0" borderId="0" xfId="0" applyNumberFormat="1" applyFont="1" applyAlignment="1">
      <alignment vertical="top" wrapText="1"/>
    </xf>
    <xf numFmtId="0" fontId="42" fillId="0" borderId="0" xfId="0" applyFont="1" applyAlignment="1">
      <alignment wrapText="1"/>
    </xf>
    <xf numFmtId="3" fontId="26" fillId="0" borderId="0" xfId="0" applyNumberFormat="1" applyFont="1" applyAlignment="1">
      <alignment vertical="top" wrapText="1"/>
    </xf>
    <xf numFmtId="0" fontId="43" fillId="0" borderId="0" xfId="0" applyFont="1" applyAlignment="1">
      <alignment wrapText="1"/>
    </xf>
    <xf numFmtId="3" fontId="26" fillId="0" borderId="1" xfId="0" applyNumberFormat="1" applyFont="1" applyBorder="1" applyAlignment="1">
      <alignment horizontal="right" wrapText="1"/>
    </xf>
    <xf numFmtId="0" fontId="42" fillId="0" borderId="1" xfId="0" applyFont="1" applyBorder="1" applyAlignment="1">
      <alignment horizontal="right" wrapText="1"/>
    </xf>
    <xf numFmtId="3" fontId="26" fillId="0" borderId="14" xfId="0" applyNumberFormat="1" applyFont="1" applyBorder="1" applyAlignment="1">
      <alignment horizontal="right" wrapText="1"/>
    </xf>
    <xf numFmtId="0" fontId="42" fillId="0" borderId="14" xfId="0" applyFont="1" applyBorder="1" applyAlignment="1">
      <alignment horizontal="right" wrapText="1"/>
    </xf>
    <xf numFmtId="3" fontId="26" fillId="0" borderId="2" xfId="0" applyNumberFormat="1" applyFont="1" applyBorder="1" applyAlignment="1">
      <alignment horizontal="right" wrapText="1"/>
    </xf>
    <xf numFmtId="3" fontId="90" fillId="0" borderId="0" xfId="2" applyNumberFormat="1" applyFont="1" applyFill="1" applyAlignment="1">
      <alignment vertical="top" wrapText="1"/>
    </xf>
    <xf numFmtId="3" fontId="26" fillId="0" borderId="1" xfId="0" applyNumberFormat="1" applyFont="1" applyBorder="1" applyAlignment="1">
      <alignment horizontal="right" vertical="top" wrapText="1"/>
    </xf>
    <xf numFmtId="0" fontId="0" fillId="0" borderId="1" xfId="0" applyBorder="1" applyAlignment="1">
      <alignment horizontal="right" vertical="top" wrapText="1"/>
    </xf>
    <xf numFmtId="3" fontId="4" fillId="0" borderId="0" xfId="58" applyNumberFormat="1" applyFont="1" applyBorder="1" applyAlignment="1">
      <alignment wrapText="1"/>
    </xf>
    <xf numFmtId="0" fontId="0" fillId="0" borderId="0" xfId="0" applyBorder="1" applyAlignment="1">
      <alignment wrapText="1"/>
    </xf>
    <xf numFmtId="3" fontId="29" fillId="0" borderId="0" xfId="2" applyNumberFormat="1" applyFont="1" applyFill="1" applyAlignment="1">
      <alignment horizontal="left" vertical="top" wrapText="1"/>
    </xf>
    <xf numFmtId="3" fontId="43" fillId="0" borderId="0" xfId="58" applyNumberFormat="1" applyFont="1" applyAlignment="1">
      <alignment horizontal="left" vertical="top" wrapText="1"/>
    </xf>
    <xf numFmtId="0" fontId="34" fillId="0" borderId="0" xfId="58" applyFont="1" applyAlignment="1">
      <alignment horizontal="left" wrapText="1"/>
    </xf>
    <xf numFmtId="3" fontId="26" fillId="0" borderId="1" xfId="58" applyNumberFormat="1" applyFont="1" applyBorder="1" applyAlignment="1">
      <alignment horizontal="center" wrapText="1"/>
    </xf>
    <xf numFmtId="0" fontId="6" fillId="0" borderId="1" xfId="58" applyFont="1" applyBorder="1" applyAlignment="1">
      <alignment horizontal="center" wrapText="1"/>
    </xf>
    <xf numFmtId="3" fontId="79" fillId="0" borderId="0" xfId="2" applyNumberFormat="1" applyFont="1" applyFill="1" applyAlignment="1">
      <alignment horizontal="left" vertical="top" wrapText="1"/>
    </xf>
    <xf numFmtId="3" fontId="2" fillId="0" borderId="0" xfId="2" applyNumberFormat="1" applyFont="1" applyFill="1" applyAlignment="1">
      <alignment horizontal="left" vertical="top" wrapText="1"/>
    </xf>
    <xf numFmtId="3" fontId="26" fillId="0" borderId="0" xfId="0" applyNumberFormat="1" applyFont="1" applyAlignment="1">
      <alignment horizontal="left" vertical="top" wrapText="1"/>
    </xf>
    <xf numFmtId="0" fontId="0" fillId="0" borderId="0" xfId="0" applyAlignment="1">
      <alignment horizontal="left" wrapText="1"/>
    </xf>
    <xf numFmtId="3" fontId="92" fillId="0" borderId="0" xfId="0" applyNumberFormat="1" applyFont="1" applyAlignment="1">
      <alignment horizontal="left" vertical="top" wrapText="1"/>
    </xf>
    <xf numFmtId="3" fontId="37" fillId="0" borderId="0" xfId="0" applyNumberFormat="1" applyFont="1" applyAlignment="1">
      <alignment horizontal="left" vertical="top" wrapText="1"/>
    </xf>
    <xf numFmtId="3" fontId="2" fillId="0" borderId="0" xfId="2" applyNumberFormat="1" applyFont="1" applyFill="1" applyAlignment="1">
      <alignment horizontal="left" vertical="top"/>
    </xf>
    <xf numFmtId="0" fontId="0" fillId="0" borderId="0" xfId="0" applyAlignment="1">
      <alignment horizontal="left" vertical="top" wrapText="1"/>
    </xf>
    <xf numFmtId="3" fontId="43" fillId="0" borderId="0" xfId="58" applyNumberFormat="1" applyFont="1" applyAlignment="1">
      <alignment vertical="top" wrapText="1"/>
    </xf>
    <xf numFmtId="0" fontId="34" fillId="0" borderId="0" xfId="58" applyFont="1" applyAlignment="1">
      <alignment wrapText="1"/>
    </xf>
    <xf numFmtId="3" fontId="92" fillId="0" borderId="0" xfId="2" applyNumberFormat="1" applyFont="1" applyFill="1" applyBorder="1" applyAlignment="1">
      <alignment vertical="top" wrapText="1"/>
    </xf>
    <xf numFmtId="3" fontId="26" fillId="0" borderId="0" xfId="2" applyNumberFormat="1" applyFont="1" applyFill="1" applyBorder="1" applyAlignment="1">
      <alignment vertical="top" wrapText="1"/>
    </xf>
    <xf numFmtId="3" fontId="37" fillId="0" borderId="0" xfId="2" applyNumberFormat="1" applyFont="1" applyFill="1" applyBorder="1" applyAlignment="1">
      <alignment horizontal="left" vertical="top" wrapText="1"/>
    </xf>
    <xf numFmtId="3" fontId="43" fillId="0" borderId="0" xfId="0" applyNumberFormat="1" applyFont="1" applyAlignment="1">
      <alignment horizontal="left" vertical="top" wrapText="1"/>
    </xf>
    <xf numFmtId="0" fontId="64" fillId="0" borderId="0" xfId="0" applyFont="1" applyAlignment="1">
      <alignment horizontal="left" wrapText="1"/>
    </xf>
    <xf numFmtId="0" fontId="76" fillId="0" borderId="1" xfId="0" applyFont="1" applyBorder="1" applyAlignment="1">
      <alignment horizontal="center" wrapText="1"/>
    </xf>
    <xf numFmtId="3" fontId="26" fillId="0" borderId="0" xfId="58" applyNumberFormat="1" applyFont="1" applyFill="1" applyBorder="1" applyAlignment="1">
      <alignment horizontal="center" wrapText="1"/>
    </xf>
    <xf numFmtId="0" fontId="6" fillId="0" borderId="0" xfId="58" applyFont="1" applyFill="1" applyBorder="1" applyAlignment="1">
      <alignment horizontal="center" wrapText="1"/>
    </xf>
    <xf numFmtId="3" fontId="26" fillId="0" borderId="14" xfId="58" applyNumberFormat="1" applyFont="1" applyBorder="1" applyAlignment="1">
      <alignment horizontal="center" wrapText="1"/>
    </xf>
    <xf numFmtId="0" fontId="6" fillId="0" borderId="14" xfId="58" applyFont="1" applyBorder="1" applyAlignment="1">
      <alignment horizontal="center" wrapText="1"/>
    </xf>
    <xf numFmtId="0" fontId="34" fillId="0" borderId="0" xfId="58" applyFont="1" applyAlignment="1"/>
    <xf numFmtId="0" fontId="6" fillId="0" borderId="1" xfId="58" applyFont="1" applyBorder="1" applyAlignment="1">
      <alignment wrapText="1"/>
    </xf>
    <xf numFmtId="3" fontId="26" fillId="0" borderId="0" xfId="58" applyNumberFormat="1" applyFont="1" applyAlignment="1">
      <alignment horizontal="left" vertical="top" wrapText="1"/>
    </xf>
    <xf numFmtId="0" fontId="6" fillId="0" borderId="0" xfId="58" applyFont="1" applyAlignment="1">
      <alignment horizontal="left" wrapText="1"/>
    </xf>
    <xf numFmtId="171" fontId="53" fillId="0" borderId="1" xfId="68" applyNumberFormat="1" applyFont="1" applyBorder="1" applyAlignment="1">
      <alignment horizontal="center" vertical="top" wrapText="1"/>
    </xf>
    <xf numFmtId="0" fontId="0" fillId="0" borderId="1" xfId="0" applyBorder="1" applyAlignment="1">
      <alignment horizontal="center" vertical="top" wrapText="1"/>
    </xf>
    <xf numFmtId="3" fontId="53" fillId="0" borderId="1" xfId="0" applyNumberFormat="1" applyFont="1" applyBorder="1" applyAlignment="1">
      <alignment horizontal="center" wrapText="1"/>
    </xf>
    <xf numFmtId="0" fontId="0" fillId="0" borderId="1" xfId="0" applyBorder="1" applyAlignment="1">
      <alignment wrapText="1"/>
    </xf>
    <xf numFmtId="3" fontId="81" fillId="0" borderId="0" xfId="0" applyNumberFormat="1" applyFont="1" applyAlignment="1">
      <alignment vertical="top" wrapText="1"/>
    </xf>
    <xf numFmtId="0" fontId="4" fillId="0" borderId="0" xfId="0" applyFont="1" applyAlignment="1">
      <alignment vertical="top" wrapText="1"/>
    </xf>
    <xf numFmtId="3" fontId="4" fillId="0" borderId="0" xfId="0" applyNumberFormat="1" applyFont="1" applyAlignment="1">
      <alignment wrapText="1"/>
    </xf>
    <xf numFmtId="0" fontId="80" fillId="0" borderId="0" xfId="0" applyFont="1" applyAlignment="1">
      <alignment wrapText="1"/>
    </xf>
    <xf numFmtId="3" fontId="61" fillId="0" borderId="0" xfId="0" applyNumberFormat="1" applyFont="1" applyBorder="1" applyAlignment="1">
      <alignment horizontal="right" wrapText="1"/>
    </xf>
    <xf numFmtId="0" fontId="56" fillId="0" borderId="0" xfId="0" applyFont="1" applyBorder="1" applyAlignment="1">
      <alignment horizontal="right" wrapText="1"/>
    </xf>
    <xf numFmtId="3" fontId="6" fillId="0" borderId="0" xfId="0" applyNumberFormat="1" applyFont="1" applyAlignment="1">
      <alignment horizontal="left" wrapText="1"/>
    </xf>
    <xf numFmtId="3" fontId="61" fillId="0" borderId="0" xfId="0" applyNumberFormat="1" applyFont="1" applyBorder="1" applyAlignment="1">
      <alignment horizontal="left" vertical="top" wrapText="1"/>
    </xf>
    <xf numFmtId="0" fontId="0" fillId="0" borderId="0" xfId="0" applyFont="1" applyBorder="1" applyAlignment="1">
      <alignment horizontal="left" vertical="top" wrapText="1"/>
    </xf>
    <xf numFmtId="3" fontId="61" fillId="0" borderId="1" xfId="0" applyNumberFormat="1" applyFont="1" applyBorder="1" applyAlignment="1">
      <alignment horizontal="right" wrapText="1"/>
    </xf>
    <xf numFmtId="3" fontId="79" fillId="0" borderId="0" xfId="2" applyNumberFormat="1" applyFont="1" applyFill="1" applyBorder="1" applyAlignment="1">
      <alignment horizontal="left" vertical="top" wrapText="1"/>
    </xf>
    <xf numFmtId="0" fontId="0" fillId="0" borderId="0" xfId="0" applyBorder="1" applyAlignment="1">
      <alignment horizontal="left" wrapText="1"/>
    </xf>
    <xf numFmtId="3" fontId="37" fillId="0" borderId="0" xfId="2" applyNumberFormat="1" applyFont="1" applyFill="1" applyAlignment="1">
      <alignment horizontal="left" vertical="top" wrapText="1"/>
    </xf>
    <xf numFmtId="3" fontId="26" fillId="0" borderId="0" xfId="2" applyNumberFormat="1" applyFont="1" applyFill="1" applyAlignment="1">
      <alignment horizontal="left" vertical="top" wrapText="1"/>
    </xf>
    <xf numFmtId="3" fontId="45" fillId="0" borderId="0" xfId="0" applyNumberFormat="1" applyFont="1" applyAlignment="1">
      <alignment horizontal="left" wrapText="1"/>
    </xf>
    <xf numFmtId="3" fontId="4" fillId="0" borderId="0" xfId="0" quotePrefix="1" applyNumberFormat="1" applyFont="1" applyAlignment="1">
      <alignment horizontal="left" wrapText="1"/>
    </xf>
    <xf numFmtId="3" fontId="4" fillId="0" borderId="0" xfId="0" applyNumberFormat="1" applyFont="1" applyAlignment="1">
      <alignment horizontal="left" wrapText="1"/>
    </xf>
    <xf numFmtId="0" fontId="7" fillId="0" borderId="1" xfId="0" applyFont="1" applyBorder="1" applyAlignment="1">
      <alignment wrapText="1"/>
    </xf>
    <xf numFmtId="3" fontId="4" fillId="0" borderId="0" xfId="0" applyNumberFormat="1" applyFont="1" applyAlignment="1">
      <alignment vertical="top" wrapText="1"/>
    </xf>
    <xf numFmtId="0" fontId="57" fillId="0" borderId="0" xfId="0" applyFont="1" applyAlignment="1">
      <alignment horizontal="left" wrapText="1"/>
    </xf>
    <xf numFmtId="3" fontId="24" fillId="0" borderId="0" xfId="0" quotePrefix="1" applyNumberFormat="1" applyFont="1" applyAlignment="1">
      <alignment horizontal="left" wrapText="1"/>
    </xf>
    <xf numFmtId="0" fontId="7" fillId="0" borderId="1" xfId="0" applyFont="1" applyBorder="1" applyAlignment="1">
      <alignment horizontal="center" wrapText="1"/>
    </xf>
    <xf numFmtId="3" fontId="6" fillId="0" borderId="0" xfId="0" applyNumberFormat="1" applyFont="1" applyBorder="1" applyAlignment="1">
      <alignment horizontal="left" wrapText="1"/>
    </xf>
    <xf numFmtId="3" fontId="4" fillId="0" borderId="0" xfId="0" applyNumberFormat="1" applyFont="1" applyBorder="1" applyAlignment="1">
      <alignment horizontal="left" wrapText="1"/>
    </xf>
    <xf numFmtId="3" fontId="2" fillId="0" borderId="0" xfId="0" applyNumberFormat="1" applyFont="1" applyBorder="1" applyAlignment="1">
      <alignment vertical="top" wrapText="1"/>
    </xf>
    <xf numFmtId="0" fontId="56" fillId="0" borderId="0" xfId="0" applyFont="1" applyBorder="1" applyAlignment="1">
      <alignment vertical="top" wrapText="1"/>
    </xf>
    <xf numFmtId="3" fontId="2" fillId="0" borderId="2" xfId="0" applyNumberFormat="1" applyFont="1" applyBorder="1" applyAlignment="1">
      <alignment vertical="top" wrapText="1"/>
    </xf>
    <xf numFmtId="0" fontId="56" fillId="0" borderId="2" xfId="0" applyFont="1" applyBorder="1" applyAlignment="1">
      <alignment vertical="top" wrapText="1"/>
    </xf>
    <xf numFmtId="3" fontId="26" fillId="0" borderId="0" xfId="0" applyNumberFormat="1" applyFont="1" applyBorder="1" applyAlignment="1">
      <alignment vertical="top" wrapText="1"/>
    </xf>
    <xf numFmtId="0" fontId="26" fillId="0" borderId="0" xfId="0" applyFont="1" applyBorder="1" applyAlignment="1">
      <alignment vertical="top" wrapText="1"/>
    </xf>
    <xf numFmtId="3" fontId="2" fillId="0" borderId="0" xfId="0" applyNumberFormat="1" applyFont="1" applyBorder="1" applyAlignment="1">
      <alignment wrapText="1"/>
    </xf>
    <xf numFmtId="0" fontId="2" fillId="0" borderId="0" xfId="0" applyFont="1" applyBorder="1" applyAlignment="1">
      <alignment wrapText="1"/>
    </xf>
    <xf numFmtId="0" fontId="2" fillId="0" borderId="0" xfId="0" applyFont="1" applyAlignment="1"/>
    <xf numFmtId="3" fontId="2" fillId="0" borderId="1" xfId="0" applyNumberFormat="1" applyFont="1" applyBorder="1" applyAlignment="1">
      <alignment vertical="top" wrapText="1"/>
    </xf>
    <xf numFmtId="0" fontId="26" fillId="0" borderId="1" xfId="0" applyFont="1" applyBorder="1" applyAlignment="1">
      <alignment vertical="top" wrapText="1"/>
    </xf>
    <xf numFmtId="3" fontId="6" fillId="0" borderId="0" xfId="0" applyNumberFormat="1" applyFont="1" applyAlignment="1">
      <alignment horizontal="left" vertical="top" wrapText="1"/>
    </xf>
    <xf numFmtId="0" fontId="56" fillId="0" borderId="0" xfId="0" applyFont="1" applyAlignment="1">
      <alignment vertical="top"/>
    </xf>
    <xf numFmtId="0" fontId="97" fillId="0" borderId="0" xfId="0" applyFont="1" applyBorder="1" applyAlignment="1">
      <alignment wrapText="1"/>
    </xf>
    <xf numFmtId="3" fontId="2" fillId="0" borderId="0" xfId="0" applyNumberFormat="1" applyFont="1" applyFill="1" applyAlignment="1">
      <alignment horizontal="left" vertical="top" wrapText="1"/>
    </xf>
    <xf numFmtId="0" fontId="3" fillId="0" borderId="0" xfId="0" applyFont="1" applyAlignment="1">
      <alignment vertical="top" wrapText="1"/>
    </xf>
    <xf numFmtId="3" fontId="5" fillId="0" borderId="0" xfId="0" applyNumberFormat="1" applyFont="1" applyFill="1" applyAlignment="1">
      <alignment horizontal="left" vertical="top" wrapText="1"/>
    </xf>
    <xf numFmtId="0" fontId="102" fillId="0" borderId="0" xfId="0" applyFont="1" applyAlignment="1">
      <alignment vertical="top" wrapText="1"/>
    </xf>
    <xf numFmtId="0" fontId="4" fillId="0" borderId="0" xfId="7" applyFont="1" applyBorder="1" applyAlignment="1">
      <alignment horizontal="left" vertical="top" wrapText="1"/>
    </xf>
    <xf numFmtId="0" fontId="56" fillId="0" borderId="0" xfId="0" applyFont="1" applyAlignment="1">
      <alignment vertical="top" wrapText="1"/>
    </xf>
    <xf numFmtId="3" fontId="90" fillId="20" borderId="0" xfId="0" applyNumberFormat="1" applyFont="1" applyFill="1" applyBorder="1" applyAlignment="1">
      <alignment vertical="top" wrapText="1"/>
    </xf>
    <xf numFmtId="0" fontId="26" fillId="0" borderId="0" xfId="0" applyFont="1" applyBorder="1" applyAlignment="1">
      <alignment horizontal="left" wrapText="1"/>
    </xf>
    <xf numFmtId="0" fontId="26" fillId="0" borderId="1" xfId="0" applyFont="1" applyBorder="1" applyAlignment="1">
      <alignment horizontal="left" wrapText="1"/>
    </xf>
    <xf numFmtId="3" fontId="26" fillId="20" borderId="0" xfId="0" applyNumberFormat="1" applyFont="1" applyFill="1" applyBorder="1" applyAlignment="1">
      <alignment horizontal="left" wrapText="1"/>
    </xf>
    <xf numFmtId="3" fontId="26" fillId="20" borderId="1" xfId="0" applyNumberFormat="1" applyFont="1" applyFill="1" applyBorder="1" applyAlignment="1">
      <alignment horizontal="left" wrapText="1"/>
    </xf>
    <xf numFmtId="3" fontId="26" fillId="20" borderId="1" xfId="0" applyNumberFormat="1" applyFont="1" applyFill="1" applyBorder="1" applyAlignment="1">
      <alignment horizontal="center" wrapText="1"/>
    </xf>
  </cellXfs>
  <cellStyles count="72">
    <cellStyle name="=C:\WINNT35\SYSTEM32\COMMAND.COM" xfId="1" xr:uid="{00000000-0005-0000-0000-000000000000}"/>
    <cellStyle name="=C:\WINNT35\SYSTEM32\COMMAND.COM 2" xfId="2" xr:uid="{00000000-0005-0000-0000-000001000000}"/>
    <cellStyle name="=C:\WINNT35\SYSTEM32\COMMAND.COM 2 2" xfId="54" xr:uid="{00000000-0005-0000-0000-000002000000}"/>
    <cellStyle name="=C:\WINNT35\SYSTEM32\COMMAND.COM 2 2 2" xfId="55" xr:uid="{00000000-0005-0000-0000-000003000000}"/>
    <cellStyle name="Comma 10 2 2" xfId="71" xr:uid="{00000000-0005-0000-0000-000004000000}"/>
    <cellStyle name="Comma 2" xfId="3" xr:uid="{00000000-0005-0000-0000-000005000000}"/>
    <cellStyle name="Comma 3" xfId="57" xr:uid="{00000000-0005-0000-0000-000006000000}"/>
    <cellStyle name="Comma 6" xfId="4" xr:uid="{00000000-0005-0000-0000-000007000000}"/>
    <cellStyle name="Normal" xfId="0" builtinId="0"/>
    <cellStyle name="Normal 10 13" xfId="5" xr:uid="{00000000-0005-0000-0000-000009000000}"/>
    <cellStyle name="Normal 100" xfId="6" xr:uid="{00000000-0005-0000-0000-00000A000000}"/>
    <cellStyle name="Normal 12 2" xfId="65" xr:uid="{00000000-0005-0000-0000-00000B000000}"/>
    <cellStyle name="Normal 2" xfId="50" xr:uid="{00000000-0005-0000-0000-00000C000000}"/>
    <cellStyle name="Normal 2 10 2" xfId="58" xr:uid="{00000000-0005-0000-0000-00000D000000}"/>
    <cellStyle name="Normal 2 10 3" xfId="61" xr:uid="{00000000-0005-0000-0000-00000E000000}"/>
    <cellStyle name="Normal 2 2" xfId="56" xr:uid="{00000000-0005-0000-0000-00000F000000}"/>
    <cellStyle name="Normal 2 2 2 4" xfId="7" xr:uid="{00000000-0005-0000-0000-000010000000}"/>
    <cellStyle name="Normal 2 3 2" xfId="66" xr:uid="{00000000-0005-0000-0000-000011000000}"/>
    <cellStyle name="Normal 3" xfId="59" xr:uid="{00000000-0005-0000-0000-000012000000}"/>
    <cellStyle name="Normal 5 28" xfId="70" xr:uid="{00000000-0005-0000-0000-000013000000}"/>
    <cellStyle name="Normal 562 2 2" xfId="8" xr:uid="{00000000-0005-0000-0000-000014000000}"/>
    <cellStyle name="Normal 565 2" xfId="9" xr:uid="{00000000-0005-0000-0000-000015000000}"/>
    <cellStyle name="Normal 566 2" xfId="10" xr:uid="{00000000-0005-0000-0000-000016000000}"/>
    <cellStyle name="Normal 567 2" xfId="11" xr:uid="{00000000-0005-0000-0000-000017000000}"/>
    <cellStyle name="Normal 61" xfId="12" xr:uid="{00000000-0005-0000-0000-000018000000}"/>
    <cellStyle name="Normal_2-Magnus-080204 Nordea table 2" xfId="53" xr:uid="{00000000-0005-0000-0000-000019000000}"/>
    <cellStyle name="Percent" xfId="52" builtinId="5"/>
    <cellStyle name="Percent 10" xfId="13" xr:uid="{00000000-0005-0000-0000-00001A000000}"/>
    <cellStyle name="Percent 10 2" xfId="60" xr:uid="{00000000-0005-0000-0000-00001B000000}"/>
    <cellStyle name="Percent 2" xfId="14" xr:uid="{00000000-0005-0000-0000-00001C000000}"/>
    <cellStyle name="Percent 2 2" xfId="63" xr:uid="{00000000-0005-0000-0000-00001D000000}"/>
    <cellStyle name="Percent 2 3" xfId="69" xr:uid="{00000000-0005-0000-0000-00001E000000}"/>
    <cellStyle name="Percent 3" xfId="62" xr:uid="{00000000-0005-0000-0000-00001F000000}"/>
    <cellStyle name="Percent 3 3" xfId="64" xr:uid="{00000000-0005-0000-0000-000020000000}"/>
    <cellStyle name="Percent 361" xfId="15" xr:uid="{00000000-0005-0000-0000-000021000000}"/>
    <cellStyle name="Percent 4" xfId="67" xr:uid="{00000000-0005-0000-0000-000022000000}"/>
    <cellStyle name="SAPBorder" xfId="16" xr:uid="{00000000-0005-0000-0000-000024000000}"/>
    <cellStyle name="SAPDataCell" xfId="17" xr:uid="{00000000-0005-0000-0000-000025000000}"/>
    <cellStyle name="SAPDataTotalCell" xfId="18" xr:uid="{00000000-0005-0000-0000-000026000000}"/>
    <cellStyle name="SAPDimensionCell" xfId="19" xr:uid="{00000000-0005-0000-0000-000027000000}"/>
    <cellStyle name="SAPEditableDataCell" xfId="20" xr:uid="{00000000-0005-0000-0000-000028000000}"/>
    <cellStyle name="SAPEditableDataTotalCell" xfId="21" xr:uid="{00000000-0005-0000-0000-000029000000}"/>
    <cellStyle name="SAPEmphasized" xfId="22" xr:uid="{00000000-0005-0000-0000-00002A000000}"/>
    <cellStyle name="SAPEmphasizedEditableDataCell" xfId="23" xr:uid="{00000000-0005-0000-0000-00002B000000}"/>
    <cellStyle name="SAPEmphasizedEditableDataTotalCell" xfId="24" xr:uid="{00000000-0005-0000-0000-00002C000000}"/>
    <cellStyle name="SAPEmphasizedLockedDataCell" xfId="25" xr:uid="{00000000-0005-0000-0000-00002D000000}"/>
    <cellStyle name="SAPEmphasizedLockedDataTotalCell" xfId="26" xr:uid="{00000000-0005-0000-0000-00002E000000}"/>
    <cellStyle name="SAPEmphasizedReadonlyDataCell" xfId="27" xr:uid="{00000000-0005-0000-0000-00002F000000}"/>
    <cellStyle name="SAPEmphasizedReadonlyDataTotalCell" xfId="28" xr:uid="{00000000-0005-0000-0000-000030000000}"/>
    <cellStyle name="SAPEmphasizedTotal" xfId="29" xr:uid="{00000000-0005-0000-0000-000031000000}"/>
    <cellStyle name="SAPExceptionLevel1" xfId="30" xr:uid="{00000000-0005-0000-0000-000032000000}"/>
    <cellStyle name="SAPExceptionLevel2" xfId="31" xr:uid="{00000000-0005-0000-0000-000033000000}"/>
    <cellStyle name="SAPExceptionLevel3" xfId="32" xr:uid="{00000000-0005-0000-0000-000034000000}"/>
    <cellStyle name="SAPExceptionLevel4" xfId="33" xr:uid="{00000000-0005-0000-0000-000035000000}"/>
    <cellStyle name="SAPExceptionLevel5" xfId="34" xr:uid="{00000000-0005-0000-0000-000036000000}"/>
    <cellStyle name="SAPExceptionLevel6" xfId="35" xr:uid="{00000000-0005-0000-0000-000037000000}"/>
    <cellStyle name="SAPExceptionLevel7" xfId="36" xr:uid="{00000000-0005-0000-0000-000038000000}"/>
    <cellStyle name="SAPExceptionLevel8" xfId="37" xr:uid="{00000000-0005-0000-0000-000039000000}"/>
    <cellStyle name="SAPExceptionLevel9" xfId="38" xr:uid="{00000000-0005-0000-0000-00003A000000}"/>
    <cellStyle name="SAPHierarchyCell0" xfId="39" xr:uid="{00000000-0005-0000-0000-00003B000000}"/>
    <cellStyle name="SAPHierarchyCell1" xfId="40" xr:uid="{00000000-0005-0000-0000-00003C000000}"/>
    <cellStyle name="SAPHierarchyCell2" xfId="41" xr:uid="{00000000-0005-0000-0000-00003D000000}"/>
    <cellStyle name="SAPHierarchyCell3" xfId="42" xr:uid="{00000000-0005-0000-0000-00003E000000}"/>
    <cellStyle name="SAPHierarchyCell4" xfId="43" xr:uid="{00000000-0005-0000-0000-00003F000000}"/>
    <cellStyle name="SAPLockedDataCell" xfId="44" xr:uid="{00000000-0005-0000-0000-000040000000}"/>
    <cellStyle name="SAPLockedDataTotalCell" xfId="45" xr:uid="{00000000-0005-0000-0000-000041000000}"/>
    <cellStyle name="SAPMemberCell" xfId="46" xr:uid="{00000000-0005-0000-0000-000042000000}"/>
    <cellStyle name="SAPMemberTotalCell" xfId="47" xr:uid="{00000000-0005-0000-0000-000043000000}"/>
    <cellStyle name="SAPReadonlyDataCell" xfId="48" xr:uid="{00000000-0005-0000-0000-000044000000}"/>
    <cellStyle name="SAPReadonlyDataTotalCell" xfId="49" xr:uid="{00000000-0005-0000-0000-000045000000}"/>
    <cellStyle name="Tusental 2" xfId="51" xr:uid="{00000000-0005-0000-0000-000046000000}"/>
    <cellStyle name="Tusental 3" xfId="68" xr:uid="{00000000-0005-0000-0000-000047000000}"/>
  </cellStyles>
  <dxfs count="8">
    <dxf>
      <font>
        <color rgb="FFFF0000"/>
      </font>
      <fill>
        <patternFill>
          <bgColor theme="7"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color rgb="FFFFFFFF"/>
      </font>
    </dxf>
    <dxf>
      <font>
        <strike val="0"/>
        <color rgb="FFFFFFFF"/>
      </font>
    </dxf>
    <dxf>
      <font>
        <strike val="0"/>
        <color rgb="FFFFFFFF"/>
      </font>
    </dxf>
  </dxfs>
  <tableStyles count="0" defaultTableStyle="TableStyleMedium2" defaultPivotStyle="PivotStyleLight16"/>
  <colors>
    <mruColors>
      <color rgb="FF0000A0"/>
      <color rgb="FFEAF4FF"/>
      <color rgb="FF034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57436440812344E-3"/>
          <c:y val="0.21932410085593443"/>
          <c:w val="0.95233556617959636"/>
          <c:h val="0.59580989328839662"/>
        </c:manualLayout>
      </c:layout>
      <c:barChart>
        <c:barDir val="col"/>
        <c:grouping val="stacked"/>
        <c:varyColors val="0"/>
        <c:ser>
          <c:idx val="0"/>
          <c:order val="0"/>
          <c:tx>
            <c:strRef>
              <c:f>'F0.1 Own funds Dev'!$Q$9</c:f>
              <c:strCache>
                <c:ptCount val="1"/>
                <c:pt idx="0">
                  <c:v>CET1 capital</c:v>
                </c:pt>
              </c:strCache>
            </c:strRef>
          </c:tx>
          <c:spPr>
            <a:solidFill>
              <a:srgbClr val="0000A0"/>
            </a:solidFill>
            <a:ln w="25400">
              <a:noFill/>
            </a:ln>
          </c:spPr>
          <c:invertIfNegative val="0"/>
          <c:cat>
            <c:numRef>
              <c:f>'F0.1 Own funds Dev'!$K$10:$K$26</c:f>
              <c:numCache>
                <c:formatCode>yyyy;@</c:formatCode>
                <c:ptCount val="17"/>
                <c:pt idx="0">
                  <c:v>37226</c:v>
                </c:pt>
                <c:pt idx="1">
                  <c:v>37591</c:v>
                </c:pt>
                <c:pt idx="2">
                  <c:v>37956</c:v>
                </c:pt>
                <c:pt idx="3">
                  <c:v>38322</c:v>
                </c:pt>
                <c:pt idx="4">
                  <c:v>38687</c:v>
                </c:pt>
                <c:pt idx="5">
                  <c:v>39052</c:v>
                </c:pt>
                <c:pt idx="6">
                  <c:v>39417</c:v>
                </c:pt>
                <c:pt idx="7">
                  <c:v>39783</c:v>
                </c:pt>
                <c:pt idx="8">
                  <c:v>40148</c:v>
                </c:pt>
                <c:pt idx="9">
                  <c:v>40513</c:v>
                </c:pt>
                <c:pt idx="10">
                  <c:v>40878</c:v>
                </c:pt>
                <c:pt idx="11">
                  <c:v>41244</c:v>
                </c:pt>
                <c:pt idx="12">
                  <c:v>41609</c:v>
                </c:pt>
                <c:pt idx="13">
                  <c:v>41974</c:v>
                </c:pt>
                <c:pt idx="14">
                  <c:v>42339</c:v>
                </c:pt>
                <c:pt idx="15">
                  <c:v>42705</c:v>
                </c:pt>
                <c:pt idx="16">
                  <c:v>43070</c:v>
                </c:pt>
              </c:numCache>
            </c:numRef>
          </c:cat>
          <c:val>
            <c:numRef>
              <c:f>'F0.1 Own funds Dev'!$Q$10:$Q$26</c:f>
              <c:numCache>
                <c:formatCode>#,##0</c:formatCode>
                <c:ptCount val="17"/>
                <c:pt idx="0">
                  <c:v>9120</c:v>
                </c:pt>
                <c:pt idx="1">
                  <c:v>9235</c:v>
                </c:pt>
                <c:pt idx="2">
                  <c:v>9474</c:v>
                </c:pt>
                <c:pt idx="3">
                  <c:v>9839</c:v>
                </c:pt>
                <c:pt idx="4">
                  <c:v>9966</c:v>
                </c:pt>
                <c:pt idx="5">
                  <c:v>11687</c:v>
                </c:pt>
                <c:pt idx="6">
                  <c:v>12830</c:v>
                </c:pt>
                <c:pt idx="7">
                  <c:v>14314</c:v>
                </c:pt>
                <c:pt idx="8">
                  <c:v>17766</c:v>
                </c:pt>
                <c:pt idx="9">
                  <c:v>19103</c:v>
                </c:pt>
                <c:pt idx="10">
                  <c:v>20677</c:v>
                </c:pt>
                <c:pt idx="11">
                  <c:v>21961</c:v>
                </c:pt>
                <c:pt idx="12">
                  <c:v>23112</c:v>
                </c:pt>
                <c:pt idx="13">
                  <c:v>22821</c:v>
                </c:pt>
                <c:pt idx="14">
                  <c:v>23575</c:v>
                </c:pt>
                <c:pt idx="15">
                  <c:v>24538</c:v>
                </c:pt>
                <c:pt idx="16">
                  <c:v>24515.337184790405</c:v>
                </c:pt>
              </c:numCache>
            </c:numRef>
          </c:val>
          <c:extLst>
            <c:ext xmlns:c16="http://schemas.microsoft.com/office/drawing/2014/chart" uri="{C3380CC4-5D6E-409C-BE32-E72D297353CC}">
              <c16:uniqueId val="{00000000-5727-4052-9299-A6B3BE6F855F}"/>
            </c:ext>
          </c:extLst>
        </c:ser>
        <c:ser>
          <c:idx val="1"/>
          <c:order val="1"/>
          <c:tx>
            <c:strRef>
              <c:f>'F0.1 Own funds Dev'!$R$9</c:f>
              <c:strCache>
                <c:ptCount val="1"/>
                <c:pt idx="0">
                  <c:v>AT1 Capital </c:v>
                </c:pt>
              </c:strCache>
            </c:strRef>
          </c:tx>
          <c:spPr>
            <a:solidFill>
              <a:srgbClr val="3399FF"/>
            </a:solidFill>
            <a:ln w="25400">
              <a:noFill/>
            </a:ln>
          </c:spPr>
          <c:invertIfNegative val="0"/>
          <c:cat>
            <c:numRef>
              <c:f>'F0.1 Own funds Dev'!$K$10:$K$26</c:f>
              <c:numCache>
                <c:formatCode>yyyy;@</c:formatCode>
                <c:ptCount val="17"/>
                <c:pt idx="0">
                  <c:v>37226</c:v>
                </c:pt>
                <c:pt idx="1">
                  <c:v>37591</c:v>
                </c:pt>
                <c:pt idx="2">
                  <c:v>37956</c:v>
                </c:pt>
                <c:pt idx="3">
                  <c:v>38322</c:v>
                </c:pt>
                <c:pt idx="4">
                  <c:v>38687</c:v>
                </c:pt>
                <c:pt idx="5">
                  <c:v>39052</c:v>
                </c:pt>
                <c:pt idx="6">
                  <c:v>39417</c:v>
                </c:pt>
                <c:pt idx="7">
                  <c:v>39783</c:v>
                </c:pt>
                <c:pt idx="8">
                  <c:v>40148</c:v>
                </c:pt>
                <c:pt idx="9">
                  <c:v>40513</c:v>
                </c:pt>
                <c:pt idx="10">
                  <c:v>40878</c:v>
                </c:pt>
                <c:pt idx="11">
                  <c:v>41244</c:v>
                </c:pt>
                <c:pt idx="12">
                  <c:v>41609</c:v>
                </c:pt>
                <c:pt idx="13">
                  <c:v>41974</c:v>
                </c:pt>
                <c:pt idx="14">
                  <c:v>42339</c:v>
                </c:pt>
                <c:pt idx="15">
                  <c:v>42705</c:v>
                </c:pt>
                <c:pt idx="16">
                  <c:v>43070</c:v>
                </c:pt>
              </c:numCache>
            </c:numRef>
          </c:cat>
          <c:val>
            <c:numRef>
              <c:f>'F0.1 Own funds Dev'!$R$10:$R$26</c:f>
              <c:numCache>
                <c:formatCode>General</c:formatCode>
                <c:ptCount val="17"/>
                <c:pt idx="0">
                  <c:v>780</c:v>
                </c:pt>
                <c:pt idx="1">
                  <c:v>378</c:v>
                </c:pt>
                <c:pt idx="2">
                  <c:v>280</c:v>
                </c:pt>
                <c:pt idx="3">
                  <c:v>757</c:v>
                </c:pt>
                <c:pt idx="4" formatCode="#,##0">
                  <c:v>1472</c:v>
                </c:pt>
                <c:pt idx="5" formatCode="#,##0">
                  <c:v>1458</c:v>
                </c:pt>
                <c:pt idx="6" formatCode="#,##0">
                  <c:v>1409</c:v>
                </c:pt>
                <c:pt idx="7" formatCode="#,##0">
                  <c:v>1447</c:v>
                </c:pt>
                <c:pt idx="8" formatCode="#,##0">
                  <c:v>1811</c:v>
                </c:pt>
                <c:pt idx="9" formatCode="#,##0">
                  <c:v>1946</c:v>
                </c:pt>
                <c:pt idx="10" formatCode="#,##0">
                  <c:v>1965</c:v>
                </c:pt>
                <c:pt idx="11" formatCode="#,##0">
                  <c:v>1992</c:v>
                </c:pt>
                <c:pt idx="12" formatCode="#,##0">
                  <c:v>1332</c:v>
                </c:pt>
                <c:pt idx="13" formatCode="#,##0">
                  <c:v>2767</c:v>
                </c:pt>
                <c:pt idx="14" formatCode="#,##0">
                  <c:v>2941</c:v>
                </c:pt>
                <c:pt idx="15" formatCode="#,##0">
                  <c:v>3017</c:v>
                </c:pt>
                <c:pt idx="16" formatCode="#,##0">
                  <c:v>3493.0242803900001</c:v>
                </c:pt>
              </c:numCache>
            </c:numRef>
          </c:val>
          <c:extLst>
            <c:ext xmlns:c16="http://schemas.microsoft.com/office/drawing/2014/chart" uri="{C3380CC4-5D6E-409C-BE32-E72D297353CC}">
              <c16:uniqueId val="{00000001-5727-4052-9299-A6B3BE6F855F}"/>
            </c:ext>
          </c:extLst>
        </c:ser>
        <c:ser>
          <c:idx val="2"/>
          <c:order val="2"/>
          <c:tx>
            <c:strRef>
              <c:f>'F0.1 Own funds Dev'!$S$9</c:f>
              <c:strCache>
                <c:ptCount val="1"/>
                <c:pt idx="0">
                  <c:v>T2 Capital </c:v>
                </c:pt>
              </c:strCache>
            </c:strRef>
          </c:tx>
          <c:spPr>
            <a:solidFill>
              <a:srgbClr val="99CCFF"/>
            </a:solidFill>
            <a:ln w="25400">
              <a:noFill/>
            </a:ln>
          </c:spPr>
          <c:invertIfNegative val="0"/>
          <c:cat>
            <c:numRef>
              <c:f>'F0.1 Own funds Dev'!$K$10:$K$26</c:f>
              <c:numCache>
                <c:formatCode>yyyy;@</c:formatCode>
                <c:ptCount val="17"/>
                <c:pt idx="0">
                  <c:v>37226</c:v>
                </c:pt>
                <c:pt idx="1">
                  <c:v>37591</c:v>
                </c:pt>
                <c:pt idx="2">
                  <c:v>37956</c:v>
                </c:pt>
                <c:pt idx="3">
                  <c:v>38322</c:v>
                </c:pt>
                <c:pt idx="4">
                  <c:v>38687</c:v>
                </c:pt>
                <c:pt idx="5">
                  <c:v>39052</c:v>
                </c:pt>
                <c:pt idx="6">
                  <c:v>39417</c:v>
                </c:pt>
                <c:pt idx="7">
                  <c:v>39783</c:v>
                </c:pt>
                <c:pt idx="8">
                  <c:v>40148</c:v>
                </c:pt>
                <c:pt idx="9">
                  <c:v>40513</c:v>
                </c:pt>
                <c:pt idx="10">
                  <c:v>40878</c:v>
                </c:pt>
                <c:pt idx="11">
                  <c:v>41244</c:v>
                </c:pt>
                <c:pt idx="12">
                  <c:v>41609</c:v>
                </c:pt>
                <c:pt idx="13">
                  <c:v>41974</c:v>
                </c:pt>
                <c:pt idx="14">
                  <c:v>42339</c:v>
                </c:pt>
                <c:pt idx="15">
                  <c:v>42705</c:v>
                </c:pt>
                <c:pt idx="16">
                  <c:v>43070</c:v>
                </c:pt>
              </c:numCache>
            </c:numRef>
          </c:cat>
          <c:val>
            <c:numRef>
              <c:f>'F0.1 Own funds Dev'!$S$10:$S$26</c:f>
              <c:numCache>
                <c:formatCode>#,##0</c:formatCode>
                <c:ptCount val="17"/>
                <c:pt idx="0">
                  <c:v>2453</c:v>
                </c:pt>
                <c:pt idx="1">
                  <c:v>3752</c:v>
                </c:pt>
                <c:pt idx="2">
                  <c:v>2776</c:v>
                </c:pt>
                <c:pt idx="3">
                  <c:v>3147</c:v>
                </c:pt>
                <c:pt idx="4">
                  <c:v>4047</c:v>
                </c:pt>
                <c:pt idx="5">
                  <c:v>5012</c:v>
                </c:pt>
                <c:pt idx="6">
                  <c:v>4430</c:v>
                </c:pt>
                <c:pt idx="7">
                  <c:v>4566</c:v>
                </c:pt>
                <c:pt idx="8">
                  <c:v>3349</c:v>
                </c:pt>
                <c:pt idx="9">
                  <c:v>3686</c:v>
                </c:pt>
                <c:pt idx="10">
                  <c:v>2197</c:v>
                </c:pt>
                <c:pt idx="11">
                  <c:v>3321</c:v>
                </c:pt>
                <c:pt idx="12">
                  <c:v>3596</c:v>
                </c:pt>
                <c:pt idx="13">
                  <c:v>4461</c:v>
                </c:pt>
                <c:pt idx="14">
                  <c:v>4384</c:v>
                </c:pt>
                <c:pt idx="15">
                  <c:v>5349</c:v>
                </c:pt>
                <c:pt idx="16">
                  <c:v>3738.4282114899997</c:v>
                </c:pt>
              </c:numCache>
            </c:numRef>
          </c:val>
          <c:extLst>
            <c:ext xmlns:c16="http://schemas.microsoft.com/office/drawing/2014/chart" uri="{C3380CC4-5D6E-409C-BE32-E72D297353CC}">
              <c16:uniqueId val="{00000002-5727-4052-9299-A6B3BE6F855F}"/>
            </c:ext>
          </c:extLst>
        </c:ser>
        <c:dLbls>
          <c:showLegendKey val="0"/>
          <c:showVal val="0"/>
          <c:showCatName val="0"/>
          <c:showSerName val="0"/>
          <c:showPercent val="0"/>
          <c:showBubbleSize val="0"/>
        </c:dLbls>
        <c:gapWidth val="150"/>
        <c:overlap val="100"/>
        <c:axId val="219245952"/>
        <c:axId val="219362432"/>
      </c:barChart>
      <c:dateAx>
        <c:axId val="219245952"/>
        <c:scaling>
          <c:orientation val="minMax"/>
        </c:scaling>
        <c:delete val="0"/>
        <c:axPos val="b"/>
        <c:title>
          <c:tx>
            <c:rich>
              <a:bodyPr/>
              <a:lstStyle/>
              <a:p>
                <a:pPr>
                  <a:defRPr/>
                </a:pPr>
                <a:r>
                  <a:rPr lang="en-US"/>
                  <a:t>End of Year</a:t>
                </a:r>
              </a:p>
            </c:rich>
          </c:tx>
          <c:overlay val="0"/>
        </c:title>
        <c:numFmt formatCode="yyyy;@" sourceLinked="0"/>
        <c:majorTickMark val="out"/>
        <c:minorTickMark val="none"/>
        <c:tickLblPos val="nextTo"/>
        <c:txPr>
          <a:bodyPr/>
          <a:lstStyle/>
          <a:p>
            <a:pPr>
              <a:defRPr sz="800">
                <a:latin typeface="Palatino Linotype" panose="02040502050505030304" pitchFamily="18" charset="0"/>
              </a:defRPr>
            </a:pPr>
            <a:endParaRPr lang="sv-SE"/>
          </a:p>
        </c:txPr>
        <c:crossAx val="219362432"/>
        <c:crosses val="autoZero"/>
        <c:auto val="0"/>
        <c:lblOffset val="100"/>
        <c:baseTimeUnit val="years"/>
      </c:dateAx>
      <c:valAx>
        <c:axId val="219362432"/>
        <c:scaling>
          <c:orientation val="minMax"/>
        </c:scaling>
        <c:delete val="0"/>
        <c:axPos val="r"/>
        <c:title>
          <c:tx>
            <c:rich>
              <a:bodyPr rot="0" vert="horz"/>
              <a:lstStyle/>
              <a:p>
                <a:pPr>
                  <a:defRPr/>
                </a:pPr>
                <a:r>
                  <a:rPr lang="en-GB"/>
                  <a:t>EURm</a:t>
                </a:r>
              </a:p>
            </c:rich>
          </c:tx>
          <c:layout>
            <c:manualLayout>
              <c:xMode val="edge"/>
              <c:yMode val="edge"/>
              <c:x val="0.93581143209979634"/>
              <c:y val="0.1628400561189155"/>
            </c:manualLayout>
          </c:layout>
          <c:overlay val="0"/>
        </c:title>
        <c:numFmt formatCode="#,##0" sourceLinked="1"/>
        <c:majorTickMark val="out"/>
        <c:minorTickMark val="none"/>
        <c:tickLblPos val="nextTo"/>
        <c:txPr>
          <a:bodyPr/>
          <a:lstStyle/>
          <a:p>
            <a:pPr>
              <a:defRPr sz="800">
                <a:latin typeface="Palatino Linotype" panose="02040502050505030304" pitchFamily="18" charset="0"/>
              </a:defRPr>
            </a:pPr>
            <a:endParaRPr lang="sv-SE"/>
          </a:p>
        </c:txPr>
        <c:crossAx val="219245952"/>
        <c:crosses val="max"/>
        <c:crossBetween val="between"/>
      </c:valAx>
    </c:plotArea>
    <c:plotVisOnly val="1"/>
    <c:dispBlanksAs val="gap"/>
    <c:showDLblsOverMax val="0"/>
  </c:chart>
  <c:spPr>
    <a:ln>
      <a:noFill/>
    </a:ln>
  </c:sp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100" b="1" i="0" u="none" strike="noStrike" kern="1200" baseline="0">
                <a:solidFill>
                  <a:srgbClr val="0000A0"/>
                </a:solidFill>
                <a:latin typeface="Palatino Linotype" panose="02040502050505030304" pitchFamily="18" charset="0"/>
                <a:ea typeface="+mn-ea"/>
                <a:cs typeface="+mn-cs"/>
              </a:defRPr>
            </a:pPr>
            <a:r>
              <a:rPr lang="en-US" sz="1100" b="1" i="0" u="none" strike="noStrike" kern="1200" baseline="0">
                <a:solidFill>
                  <a:srgbClr val="0000A0"/>
                </a:solidFill>
                <a:latin typeface="Palatino Linotype" panose="02040502050505030304" pitchFamily="18" charset="0"/>
                <a:ea typeface="+mn-ea"/>
                <a:cs typeface="+mn-cs"/>
              </a:rPr>
              <a:t>NOK </a:t>
            </a:r>
          </a:p>
        </c:rich>
      </c:tx>
      <c:overlay val="1"/>
    </c:title>
    <c:autoTitleDeleted val="0"/>
    <c:plotArea>
      <c:layout>
        <c:manualLayout>
          <c:layoutTarget val="inner"/>
          <c:xMode val="edge"/>
          <c:yMode val="edge"/>
          <c:x val="4.312118970688119E-2"/>
          <c:y val="8.6021494586465908E-2"/>
          <c:w val="0.93392627652726357"/>
          <c:h val="0.80179433462286143"/>
        </c:manualLayout>
      </c:layout>
      <c:barChart>
        <c:barDir val="col"/>
        <c:grouping val="stacked"/>
        <c:varyColors val="0"/>
        <c:ser>
          <c:idx val="0"/>
          <c:order val="0"/>
          <c:tx>
            <c:strRef>
              <c:f>'F10.10 Maturity split'!$L$58</c:f>
              <c:strCache>
                <c:ptCount val="1"/>
                <c:pt idx="0">
                  <c:v>NOK </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split'!$M$58:$T$58</c:f>
              <c:numCache>
                <c:formatCode>#,##0</c:formatCode>
                <c:ptCount val="8"/>
              </c:numCache>
            </c:numRef>
          </c:val>
          <c:extLst>
            <c:ext xmlns:c16="http://schemas.microsoft.com/office/drawing/2014/chart" uri="{C3380CC4-5D6E-409C-BE32-E72D297353CC}">
              <c16:uniqueId val="{00000000-B130-4EBD-A80B-2D34E78D43E1}"/>
            </c:ext>
          </c:extLst>
        </c:ser>
        <c:ser>
          <c:idx val="1"/>
          <c:order val="1"/>
          <c:tx>
            <c:strRef>
              <c:f>'F10.10 Maturity split'!$L$59</c:f>
              <c:strCache>
                <c:ptCount val="1"/>
                <c:pt idx="0">
                  <c:v>Cash and balances with central banks</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split'!$M$59:$T$59</c:f>
              <c:numCache>
                <c:formatCode>_-* #,##0_-;\-* #,##0_-;_-* "-"??_-;_-@_-</c:formatCode>
                <c:ptCount val="8"/>
                <c:pt idx="0">
                  <c:v>1555.1304898442124</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B130-4EBD-A80B-2D34E78D43E1}"/>
            </c:ext>
          </c:extLst>
        </c:ser>
        <c:ser>
          <c:idx val="2"/>
          <c:order val="2"/>
          <c:tx>
            <c:strRef>
              <c:f>'F10.10 Maturity split'!$L$60</c:f>
              <c:strCache>
                <c:ptCount val="1"/>
                <c:pt idx="0">
                  <c:v>Loans to the public</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split'!$M$60:$T$60</c:f>
              <c:numCache>
                <c:formatCode>_-* #,##0_-;\-* #,##0_-;_-* "-"??_-;_-@_-</c:formatCode>
                <c:ptCount val="8"/>
                <c:pt idx="0">
                  <c:v>2701.3525658950684</c:v>
                </c:pt>
                <c:pt idx="1">
                  <c:v>1587.1903465254077</c:v>
                </c:pt>
                <c:pt idx="2">
                  <c:v>3891.6989995825161</c:v>
                </c:pt>
                <c:pt idx="3">
                  <c:v>3935.4543936270106</c:v>
                </c:pt>
                <c:pt idx="4">
                  <c:v>11704.265810898822</c:v>
                </c:pt>
                <c:pt idx="5">
                  <c:v>10013.689693082948</c:v>
                </c:pt>
                <c:pt idx="6">
                  <c:v>13556.298774499784</c:v>
                </c:pt>
                <c:pt idx="7">
                  <c:v>0</c:v>
                </c:pt>
              </c:numCache>
            </c:numRef>
          </c:val>
          <c:extLst>
            <c:ext xmlns:c16="http://schemas.microsoft.com/office/drawing/2014/chart" uri="{C3380CC4-5D6E-409C-BE32-E72D297353CC}">
              <c16:uniqueId val="{00000002-B130-4EBD-A80B-2D34E78D43E1}"/>
            </c:ext>
          </c:extLst>
        </c:ser>
        <c:ser>
          <c:idx val="3"/>
          <c:order val="3"/>
          <c:tx>
            <c:strRef>
              <c:f>'F10.10 Maturity split'!$L$61</c:f>
              <c:strCache>
                <c:ptCount val="1"/>
                <c:pt idx="0">
                  <c:v>Loans to credit institutions</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split'!$M$61:$T$61</c:f>
              <c:numCache>
                <c:formatCode>_-* #,##0_-;\-* #,##0_-;_-* "-"??_-;_-@_-</c:formatCode>
                <c:ptCount val="8"/>
                <c:pt idx="0">
                  <c:v>415.70274971891945</c:v>
                </c:pt>
                <c:pt idx="1">
                  <c:v>0.30135071549785541</c:v>
                </c:pt>
                <c:pt idx="2">
                  <c:v>9.852859836513689</c:v>
                </c:pt>
                <c:pt idx="3">
                  <c:v>0.39230803319748486</c:v>
                </c:pt>
                <c:pt idx="4">
                  <c:v>0.3094284912732822</c:v>
                </c:pt>
                <c:pt idx="5">
                  <c:v>0</c:v>
                </c:pt>
                <c:pt idx="6">
                  <c:v>0</c:v>
                </c:pt>
                <c:pt idx="7">
                  <c:v>0</c:v>
                </c:pt>
              </c:numCache>
            </c:numRef>
          </c:val>
          <c:extLst>
            <c:ext xmlns:c16="http://schemas.microsoft.com/office/drawing/2014/chart" uri="{C3380CC4-5D6E-409C-BE32-E72D297353CC}">
              <c16:uniqueId val="{00000003-B130-4EBD-A80B-2D34E78D43E1}"/>
            </c:ext>
          </c:extLst>
        </c:ser>
        <c:ser>
          <c:idx val="4"/>
          <c:order val="4"/>
          <c:tx>
            <c:strRef>
              <c:f>'F10.10 Maturity split'!$L$62</c:f>
              <c:strCache>
                <c:ptCount val="1"/>
                <c:pt idx="0">
                  <c:v>Interest-bearing securities incl. Treasury bills</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split'!$M$62:$T$62</c:f>
              <c:numCache>
                <c:formatCode>_-* #,##0_-;\-* #,##0_-;_-* "-"??_-;_-@_-</c:formatCode>
                <c:ptCount val="8"/>
                <c:pt idx="0">
                  <c:v>7939.6669546577241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B130-4EBD-A80B-2D34E78D43E1}"/>
            </c:ext>
          </c:extLst>
        </c:ser>
        <c:ser>
          <c:idx val="5"/>
          <c:order val="5"/>
          <c:tx>
            <c:strRef>
              <c:f>'F10.10 Maturity split'!$L$63</c:f>
              <c:strCache>
                <c:ptCount val="1"/>
                <c:pt idx="0">
                  <c:v>Deposits and borrowings from the public</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split'!$M$63:$T$63</c:f>
              <c:numCache>
                <c:formatCode>_-* #,##0_-;\-* #,##0_-;_-* "-"??_-;_-@_-</c:formatCode>
                <c:ptCount val="8"/>
                <c:pt idx="0">
                  <c:v>-624.96321017021364</c:v>
                </c:pt>
                <c:pt idx="1">
                  <c:v>-493.63985247978115</c:v>
                </c:pt>
                <c:pt idx="2">
                  <c:v>-130.21326855936138</c:v>
                </c:pt>
                <c:pt idx="3">
                  <c:v>0</c:v>
                </c:pt>
                <c:pt idx="4">
                  <c:v>0</c:v>
                </c:pt>
                <c:pt idx="5">
                  <c:v>0</c:v>
                </c:pt>
                <c:pt idx="6">
                  <c:v>0</c:v>
                </c:pt>
                <c:pt idx="7">
                  <c:v>-20727.19053832526</c:v>
                </c:pt>
              </c:numCache>
            </c:numRef>
          </c:val>
          <c:extLst>
            <c:ext xmlns:c16="http://schemas.microsoft.com/office/drawing/2014/chart" uri="{C3380CC4-5D6E-409C-BE32-E72D297353CC}">
              <c16:uniqueId val="{00000005-B130-4EBD-A80B-2D34E78D43E1}"/>
            </c:ext>
          </c:extLst>
        </c:ser>
        <c:ser>
          <c:idx val="6"/>
          <c:order val="6"/>
          <c:tx>
            <c:strRef>
              <c:f>'F10.10 Maturity split'!$L$64</c:f>
              <c:strCache>
                <c:ptCount val="1"/>
                <c:pt idx="0">
                  <c:v>Deposits by credit institutions</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split'!$M$64:$T$64</c:f>
              <c:numCache>
                <c:formatCode>_-* #,##0_-;\-* #,##0_-;_-* "-"??_-;_-@_-</c:formatCode>
                <c:ptCount val="8"/>
                <c:pt idx="0">
                  <c:v>-3508.1114858595565</c:v>
                </c:pt>
                <c:pt idx="1">
                  <c:v>-1597.3678275369116</c:v>
                </c:pt>
                <c:pt idx="2">
                  <c:v>0</c:v>
                </c:pt>
                <c:pt idx="3">
                  <c:v>0</c:v>
                </c:pt>
                <c:pt idx="4">
                  <c:v>0</c:v>
                </c:pt>
                <c:pt idx="5">
                  <c:v>0</c:v>
                </c:pt>
                <c:pt idx="6">
                  <c:v>0</c:v>
                </c:pt>
                <c:pt idx="7">
                  <c:v>0</c:v>
                </c:pt>
              </c:numCache>
            </c:numRef>
          </c:val>
          <c:extLst>
            <c:ext xmlns:c16="http://schemas.microsoft.com/office/drawing/2014/chart" uri="{C3380CC4-5D6E-409C-BE32-E72D297353CC}">
              <c16:uniqueId val="{00000006-B130-4EBD-A80B-2D34E78D43E1}"/>
            </c:ext>
          </c:extLst>
        </c:ser>
        <c:ser>
          <c:idx val="7"/>
          <c:order val="7"/>
          <c:tx>
            <c:strRef>
              <c:f>'F10.10 Maturity split'!$L$65</c:f>
              <c:strCache>
                <c:ptCount val="1"/>
                <c:pt idx="0">
                  <c:v>Issued CDs&amp;CPs</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split'!$M$65:$T$65</c:f>
              <c:numCache>
                <c:formatCode>_-* #,##0_-;\-* #,##0_-;_-* "-"??_-;_-@_-</c:formatCode>
                <c:ptCount val="8"/>
                <c:pt idx="0">
                  <c:v>0</c:v>
                </c:pt>
                <c:pt idx="1">
                  <c:v>-18.783260383511205</c:v>
                </c:pt>
                <c:pt idx="2">
                  <c:v>0</c:v>
                </c:pt>
                <c:pt idx="3">
                  <c:v>0</c:v>
                </c:pt>
                <c:pt idx="4">
                  <c:v>0</c:v>
                </c:pt>
                <c:pt idx="5">
                  <c:v>0</c:v>
                </c:pt>
                <c:pt idx="6">
                  <c:v>0</c:v>
                </c:pt>
                <c:pt idx="7">
                  <c:v>0</c:v>
                </c:pt>
              </c:numCache>
            </c:numRef>
          </c:val>
          <c:extLst>
            <c:ext xmlns:c16="http://schemas.microsoft.com/office/drawing/2014/chart" uri="{C3380CC4-5D6E-409C-BE32-E72D297353CC}">
              <c16:uniqueId val="{00000007-B130-4EBD-A80B-2D34E78D43E1}"/>
            </c:ext>
          </c:extLst>
        </c:ser>
        <c:ser>
          <c:idx val="8"/>
          <c:order val="8"/>
          <c:tx>
            <c:strRef>
              <c:f>'F10.10 Maturity split'!$L$66</c:f>
              <c:strCache>
                <c:ptCount val="1"/>
                <c:pt idx="0">
                  <c:v>Issued covered bonds</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split'!$M$66:$T$66</c:f>
              <c:numCache>
                <c:formatCode>_-* #,##0_-;\-* #,##0_-;_-* "-"??_-;_-@_-</c:formatCode>
                <c:ptCount val="8"/>
                <c:pt idx="0">
                  <c:v>0</c:v>
                </c:pt>
                <c:pt idx="1">
                  <c:v>0</c:v>
                </c:pt>
                <c:pt idx="2">
                  <c:v>-917.87547635114515</c:v>
                </c:pt>
                <c:pt idx="3">
                  <c:v>-1465.3298716644465</c:v>
                </c:pt>
                <c:pt idx="4">
                  <c:v>-4470.5782992805034</c:v>
                </c:pt>
                <c:pt idx="5">
                  <c:v>-55.866036824774319</c:v>
                </c:pt>
                <c:pt idx="6">
                  <c:v>-81.365268384762885</c:v>
                </c:pt>
                <c:pt idx="7">
                  <c:v>0</c:v>
                </c:pt>
              </c:numCache>
            </c:numRef>
          </c:val>
          <c:extLst>
            <c:ext xmlns:c16="http://schemas.microsoft.com/office/drawing/2014/chart" uri="{C3380CC4-5D6E-409C-BE32-E72D297353CC}">
              <c16:uniqueId val="{00000008-B130-4EBD-A80B-2D34E78D43E1}"/>
            </c:ext>
          </c:extLst>
        </c:ser>
        <c:ser>
          <c:idx val="9"/>
          <c:order val="9"/>
          <c:tx>
            <c:strRef>
              <c:f>'F10.10 Maturity split'!$L$67</c:f>
              <c:strCache>
                <c:ptCount val="1"/>
                <c:pt idx="0">
                  <c:v>Issued other bonds</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split'!$M$67:$T$67</c:f>
              <c:numCache>
                <c:formatCode>_-* #,##0_-;\-* #,##0_-;_-* "-"??_-;_-@_-</c:formatCode>
                <c:ptCount val="8"/>
                <c:pt idx="0">
                  <c:v>0</c:v>
                </c:pt>
                <c:pt idx="1">
                  <c:v>-6.763771290889955</c:v>
                </c:pt>
                <c:pt idx="2">
                  <c:v>-162.74222571443553</c:v>
                </c:pt>
                <c:pt idx="3">
                  <c:v>-282.89868651363594</c:v>
                </c:pt>
                <c:pt idx="4">
                  <c:v>-264.4846049241176</c:v>
                </c:pt>
                <c:pt idx="5">
                  <c:v>-258.97253605186171</c:v>
                </c:pt>
                <c:pt idx="6">
                  <c:v>0</c:v>
                </c:pt>
                <c:pt idx="7">
                  <c:v>0</c:v>
                </c:pt>
              </c:numCache>
            </c:numRef>
          </c:val>
          <c:extLst>
            <c:ext xmlns:c16="http://schemas.microsoft.com/office/drawing/2014/chart" uri="{C3380CC4-5D6E-409C-BE32-E72D297353CC}">
              <c16:uniqueId val="{00000009-B130-4EBD-A80B-2D34E78D43E1}"/>
            </c:ext>
          </c:extLst>
        </c:ser>
        <c:ser>
          <c:idx val="10"/>
          <c:order val="10"/>
          <c:tx>
            <c:strRef>
              <c:f>'F10.10 Maturity split'!$L$68</c:f>
              <c:strCache>
                <c:ptCount val="1"/>
                <c:pt idx="0">
                  <c:v>Subordinated liabilities</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split'!$M$68:$T$68</c:f>
              <c:numCache>
                <c:formatCode>_-* #,##0_-;\-* #,##0_-;_-* "-"??_-;_-@_-</c:formatCode>
                <c:ptCount val="8"/>
                <c:pt idx="0">
                  <c:v>0</c:v>
                </c:pt>
                <c:pt idx="1">
                  <c:v>0</c:v>
                </c:pt>
                <c:pt idx="2">
                  <c:v>0</c:v>
                </c:pt>
                <c:pt idx="3">
                  <c:v>0</c:v>
                </c:pt>
                <c:pt idx="4">
                  <c:v>0</c:v>
                </c:pt>
                <c:pt idx="5">
                  <c:v>0</c:v>
                </c:pt>
                <c:pt idx="6">
                  <c:v>0</c:v>
                </c:pt>
                <c:pt idx="7">
                  <c:v>-128.30889983557969</c:v>
                </c:pt>
              </c:numCache>
            </c:numRef>
          </c:val>
          <c:extLst>
            <c:ext xmlns:c16="http://schemas.microsoft.com/office/drawing/2014/chart" uri="{C3380CC4-5D6E-409C-BE32-E72D297353CC}">
              <c16:uniqueId val="{0000000A-B130-4EBD-A80B-2D34E78D43E1}"/>
            </c:ext>
          </c:extLst>
        </c:ser>
        <c:ser>
          <c:idx val="11"/>
          <c:order val="11"/>
          <c:tx>
            <c:strRef>
              <c:f>'F10.10 Maturity split'!$L$69</c:f>
              <c:strCache>
                <c:ptCount val="1"/>
                <c:pt idx="0">
                  <c:v>Equity</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split'!$M$69:$T$69</c:f>
              <c:numCache>
                <c:formatCode>_-* #,##0_-;\-* #,##0_-;_-* "-"??_-;_-@_-</c:formatCode>
                <c:ptCount val="8"/>
                <c:pt idx="7">
                  <c:v>-2905.8744052467828</c:v>
                </c:pt>
              </c:numCache>
            </c:numRef>
          </c:val>
          <c:extLst>
            <c:ext xmlns:c16="http://schemas.microsoft.com/office/drawing/2014/chart" uri="{C3380CC4-5D6E-409C-BE32-E72D297353CC}">
              <c16:uniqueId val="{0000000B-B130-4EBD-A80B-2D34E78D43E1}"/>
            </c:ext>
          </c:extLst>
        </c:ser>
        <c:ser>
          <c:idx val="12"/>
          <c:order val="12"/>
          <c:tx>
            <c:strRef>
              <c:f>'F10.10 Maturity split'!$L$70</c:f>
              <c:strCache>
                <c:ptCount val="1"/>
                <c:pt idx="0">
                  <c:v>Derivatives, net inflows/outflows</c:v>
                </c:pt>
              </c:strCache>
            </c:strRef>
          </c:tx>
          <c:invertIfNegative val="0"/>
          <c:cat>
            <c:strRef>
              <c:f>'F10.10 Maturity split'!$M$57:$T$57</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split'!$M$70:$T$70</c:f>
              <c:numCache>
                <c:formatCode>_-* #,##0_-;\-* #,##0_-;_-* "-"??_-;_-@_-</c:formatCode>
                <c:ptCount val="8"/>
                <c:pt idx="0">
                  <c:v>-4013.8814851664538</c:v>
                </c:pt>
                <c:pt idx="1">
                  <c:v>-9655.9831027963482</c:v>
                </c:pt>
                <c:pt idx="2">
                  <c:v>1467.8450407167409</c:v>
                </c:pt>
                <c:pt idx="3">
                  <c:v>-2055.1849690930712</c:v>
                </c:pt>
                <c:pt idx="4">
                  <c:v>-6413.1337465584256</c:v>
                </c:pt>
                <c:pt idx="5">
                  <c:v>-2.720036912182215</c:v>
                </c:pt>
                <c:pt idx="6">
                  <c:v>-94.104040072833939</c:v>
                </c:pt>
                <c:pt idx="7">
                  <c:v>351.48587037317702</c:v>
                </c:pt>
              </c:numCache>
            </c:numRef>
          </c:val>
          <c:extLst>
            <c:ext xmlns:c16="http://schemas.microsoft.com/office/drawing/2014/chart" uri="{C3380CC4-5D6E-409C-BE32-E72D297353CC}">
              <c16:uniqueId val="{0000000C-B130-4EBD-A80B-2D34E78D43E1}"/>
            </c:ext>
          </c:extLst>
        </c:ser>
        <c:dLbls>
          <c:showLegendKey val="0"/>
          <c:showVal val="0"/>
          <c:showCatName val="0"/>
          <c:showSerName val="0"/>
          <c:showPercent val="0"/>
          <c:showBubbleSize val="0"/>
        </c:dLbls>
        <c:gapWidth val="150"/>
        <c:overlap val="100"/>
        <c:axId val="77684736"/>
        <c:axId val="77686272"/>
      </c:barChart>
      <c:catAx>
        <c:axId val="77684736"/>
        <c:scaling>
          <c:orientation val="minMax"/>
        </c:scaling>
        <c:delete val="0"/>
        <c:axPos val="b"/>
        <c:numFmt formatCode="General" sourceLinked="0"/>
        <c:majorTickMark val="out"/>
        <c:minorTickMark val="none"/>
        <c:tickLblPos val="low"/>
        <c:crossAx val="77686272"/>
        <c:crosses val="autoZero"/>
        <c:auto val="1"/>
        <c:lblAlgn val="ctr"/>
        <c:lblOffset val="100"/>
        <c:noMultiLvlLbl val="0"/>
      </c:catAx>
      <c:valAx>
        <c:axId val="77686272"/>
        <c:scaling>
          <c:orientation val="minMax"/>
        </c:scaling>
        <c:delete val="0"/>
        <c:axPos val="l"/>
        <c:majorGridlines/>
        <c:numFmt formatCode="#,##0" sourceLinked="1"/>
        <c:majorTickMark val="out"/>
        <c:minorTickMark val="none"/>
        <c:tickLblPos val="nextTo"/>
        <c:crossAx val="77684736"/>
        <c:crosses val="autoZero"/>
        <c:crossBetween val="between"/>
      </c:valAx>
    </c:plotArea>
    <c:plotVisOnly val="1"/>
    <c:dispBlanksAs val="gap"/>
    <c:showDLblsOverMax val="0"/>
  </c:chart>
  <c:spPr>
    <a:ln>
      <a:noFill/>
    </a:ln>
  </c:spPr>
  <c:txPr>
    <a:bodyPr/>
    <a:lstStyle/>
    <a:p>
      <a:pPr>
        <a:defRPr>
          <a:latin typeface="Palatino Linotype" panose="02040502050505030304" pitchFamily="18" charset="0"/>
        </a:defRPr>
      </a:pPr>
      <a:endParaRPr lang="sv-SE"/>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100" b="1" i="0" u="none" strike="noStrike" kern="1200" baseline="0">
                <a:solidFill>
                  <a:srgbClr val="0000A0"/>
                </a:solidFill>
                <a:latin typeface="Palatino Linotype" panose="02040502050505030304" pitchFamily="18" charset="0"/>
                <a:ea typeface="+mn-ea"/>
                <a:cs typeface="+mn-cs"/>
              </a:defRPr>
            </a:pPr>
            <a:r>
              <a:rPr lang="en-US" sz="1100" b="1" i="0" u="none" strike="noStrike" kern="1200" baseline="0">
                <a:solidFill>
                  <a:srgbClr val="0000A0"/>
                </a:solidFill>
                <a:latin typeface="Palatino Linotype" panose="02040502050505030304" pitchFamily="18" charset="0"/>
                <a:ea typeface="+mn-ea"/>
                <a:cs typeface="+mn-cs"/>
              </a:rPr>
              <a:t>USD</a:t>
            </a:r>
          </a:p>
        </c:rich>
      </c:tx>
      <c:overlay val="1"/>
    </c:title>
    <c:autoTitleDeleted val="0"/>
    <c:plotArea>
      <c:layout>
        <c:manualLayout>
          <c:layoutTarget val="inner"/>
          <c:xMode val="edge"/>
          <c:yMode val="edge"/>
          <c:x val="4.3053805774278218E-2"/>
          <c:y val="9.609608311176196E-2"/>
          <c:w val="0.93402952755905511"/>
          <c:h val="0.78305687693675086"/>
        </c:manualLayout>
      </c:layout>
      <c:barChart>
        <c:barDir val="col"/>
        <c:grouping val="stacked"/>
        <c:varyColors val="0"/>
        <c:ser>
          <c:idx val="0"/>
          <c:order val="0"/>
          <c:tx>
            <c:strRef>
              <c:f>'F10.10 Maturity split'!$L$74</c:f>
              <c:strCache>
                <c:ptCount val="1"/>
                <c:pt idx="0">
                  <c:v>USD</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split'!$M$74:$T$74</c:f>
              <c:numCache>
                <c:formatCode>#,##0</c:formatCode>
                <c:ptCount val="8"/>
              </c:numCache>
            </c:numRef>
          </c:val>
          <c:extLst>
            <c:ext xmlns:c16="http://schemas.microsoft.com/office/drawing/2014/chart" uri="{C3380CC4-5D6E-409C-BE32-E72D297353CC}">
              <c16:uniqueId val="{00000000-7C95-43DC-AA04-249A9EA2F843}"/>
            </c:ext>
          </c:extLst>
        </c:ser>
        <c:ser>
          <c:idx val="1"/>
          <c:order val="1"/>
          <c:tx>
            <c:strRef>
              <c:f>'F10.10 Maturity split'!$L$75</c:f>
              <c:strCache>
                <c:ptCount val="1"/>
                <c:pt idx="0">
                  <c:v>Cash and balances with central banks</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split'!$M$75:$T$75</c:f>
              <c:numCache>
                <c:formatCode>_-* #,##0_-;\-* #,##0_-;_-* "-"??_-;_-@_-</c:formatCode>
                <c:ptCount val="8"/>
                <c:pt idx="0">
                  <c:v>22935.439469223027</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C95-43DC-AA04-249A9EA2F843}"/>
            </c:ext>
          </c:extLst>
        </c:ser>
        <c:ser>
          <c:idx val="2"/>
          <c:order val="2"/>
          <c:tx>
            <c:strRef>
              <c:f>'F10.10 Maturity split'!$L$76</c:f>
              <c:strCache>
                <c:ptCount val="1"/>
                <c:pt idx="0">
                  <c:v>Loans to the public</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split'!$M$76:$T$76</c:f>
              <c:numCache>
                <c:formatCode>_-* #,##0_-;\-* #,##0_-;_-* "-"??_-;_-@_-</c:formatCode>
                <c:ptCount val="8"/>
                <c:pt idx="0">
                  <c:v>1951.5825984931635</c:v>
                </c:pt>
                <c:pt idx="1">
                  <c:v>1867.2555968982854</c:v>
                </c:pt>
                <c:pt idx="2">
                  <c:v>2592.0808151654019</c:v>
                </c:pt>
                <c:pt idx="3">
                  <c:v>2216.7701282452317</c:v>
                </c:pt>
                <c:pt idx="4">
                  <c:v>6624.9987147892725</c:v>
                </c:pt>
                <c:pt idx="5">
                  <c:v>1480.1602061833432</c:v>
                </c:pt>
                <c:pt idx="6">
                  <c:v>79.917926261110793</c:v>
                </c:pt>
                <c:pt idx="7">
                  <c:v>0</c:v>
                </c:pt>
              </c:numCache>
            </c:numRef>
          </c:val>
          <c:extLst>
            <c:ext xmlns:c16="http://schemas.microsoft.com/office/drawing/2014/chart" uri="{C3380CC4-5D6E-409C-BE32-E72D297353CC}">
              <c16:uniqueId val="{00000002-7C95-43DC-AA04-249A9EA2F843}"/>
            </c:ext>
          </c:extLst>
        </c:ser>
        <c:ser>
          <c:idx val="3"/>
          <c:order val="3"/>
          <c:tx>
            <c:strRef>
              <c:f>'F10.10 Maturity split'!$L$77</c:f>
              <c:strCache>
                <c:ptCount val="1"/>
                <c:pt idx="0">
                  <c:v>Loans to credit institutions</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split'!$M$77:$T$77</c:f>
              <c:numCache>
                <c:formatCode>_-* #,##0_-;\-* #,##0_-;_-* "-"??_-;_-@_-</c:formatCode>
                <c:ptCount val="8"/>
                <c:pt idx="0">
                  <c:v>1650.1891311855768</c:v>
                </c:pt>
                <c:pt idx="1">
                  <c:v>321.38121295465993</c:v>
                </c:pt>
                <c:pt idx="2">
                  <c:v>117.29906329725296</c:v>
                </c:pt>
                <c:pt idx="3">
                  <c:v>49.854168056588257</c:v>
                </c:pt>
                <c:pt idx="4">
                  <c:v>41.354375864722165</c:v>
                </c:pt>
                <c:pt idx="5">
                  <c:v>8.2740044381383502</c:v>
                </c:pt>
                <c:pt idx="6">
                  <c:v>0</c:v>
                </c:pt>
                <c:pt idx="7">
                  <c:v>0</c:v>
                </c:pt>
              </c:numCache>
            </c:numRef>
          </c:val>
          <c:extLst>
            <c:ext xmlns:c16="http://schemas.microsoft.com/office/drawing/2014/chart" uri="{C3380CC4-5D6E-409C-BE32-E72D297353CC}">
              <c16:uniqueId val="{00000003-7C95-43DC-AA04-249A9EA2F843}"/>
            </c:ext>
          </c:extLst>
        </c:ser>
        <c:ser>
          <c:idx val="4"/>
          <c:order val="4"/>
          <c:tx>
            <c:strRef>
              <c:f>'F10.10 Maturity split'!$L$78</c:f>
              <c:strCache>
                <c:ptCount val="1"/>
                <c:pt idx="0">
                  <c:v>Interest-bearing securities incl. Treasury bills</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split'!$M$78:$T$78</c:f>
              <c:numCache>
                <c:formatCode>_-* #,##0_-;\-* #,##0_-;_-* "-"??_-;_-@_-</c:formatCode>
                <c:ptCount val="8"/>
                <c:pt idx="0">
                  <c:v>11262.301088054095</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7C95-43DC-AA04-249A9EA2F843}"/>
            </c:ext>
          </c:extLst>
        </c:ser>
        <c:ser>
          <c:idx val="5"/>
          <c:order val="5"/>
          <c:tx>
            <c:strRef>
              <c:f>'F10.10 Maturity split'!$L$79</c:f>
              <c:strCache>
                <c:ptCount val="1"/>
                <c:pt idx="0">
                  <c:v>Deposits and borrowings from the public</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split'!$M$79:$T$79</c:f>
              <c:numCache>
                <c:formatCode>_-* #,##0_-;\-* #,##0_-;_-* "-"??_-;_-@_-</c:formatCode>
                <c:ptCount val="8"/>
                <c:pt idx="0">
                  <c:v>-7216.4024771400855</c:v>
                </c:pt>
                <c:pt idx="1">
                  <c:v>-305.20937552910021</c:v>
                </c:pt>
                <c:pt idx="2">
                  <c:v>-251.95318482812567</c:v>
                </c:pt>
                <c:pt idx="3">
                  <c:v>-0.10683773259956582</c:v>
                </c:pt>
                <c:pt idx="4">
                  <c:v>0</c:v>
                </c:pt>
                <c:pt idx="5">
                  <c:v>0</c:v>
                </c:pt>
                <c:pt idx="6">
                  <c:v>0</c:v>
                </c:pt>
                <c:pt idx="7">
                  <c:v>-6253.7414811116332</c:v>
                </c:pt>
              </c:numCache>
            </c:numRef>
          </c:val>
          <c:extLst>
            <c:ext xmlns:c16="http://schemas.microsoft.com/office/drawing/2014/chart" uri="{C3380CC4-5D6E-409C-BE32-E72D297353CC}">
              <c16:uniqueId val="{00000005-7C95-43DC-AA04-249A9EA2F843}"/>
            </c:ext>
          </c:extLst>
        </c:ser>
        <c:ser>
          <c:idx val="6"/>
          <c:order val="6"/>
          <c:tx>
            <c:strRef>
              <c:f>'F10.10 Maturity split'!$L$80</c:f>
              <c:strCache>
                <c:ptCount val="1"/>
                <c:pt idx="0">
                  <c:v>Deposits by credit institutions</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split'!$M$80:$T$80</c:f>
              <c:numCache>
                <c:formatCode>_-* #,##0_-;\-* #,##0_-;_-* "-"??_-;_-@_-</c:formatCode>
                <c:ptCount val="8"/>
                <c:pt idx="0">
                  <c:v>-16302.441403468583</c:v>
                </c:pt>
                <c:pt idx="1">
                  <c:v>-1108.7763538630575</c:v>
                </c:pt>
                <c:pt idx="2">
                  <c:v>-161.7396761074379</c:v>
                </c:pt>
                <c:pt idx="3">
                  <c:v>-45.502486732461406</c:v>
                </c:pt>
                <c:pt idx="4">
                  <c:v>-14.576182173820799</c:v>
                </c:pt>
                <c:pt idx="5">
                  <c:v>0</c:v>
                </c:pt>
                <c:pt idx="6">
                  <c:v>0</c:v>
                </c:pt>
                <c:pt idx="7">
                  <c:v>0</c:v>
                </c:pt>
              </c:numCache>
            </c:numRef>
          </c:val>
          <c:extLst>
            <c:ext xmlns:c16="http://schemas.microsoft.com/office/drawing/2014/chart" uri="{C3380CC4-5D6E-409C-BE32-E72D297353CC}">
              <c16:uniqueId val="{00000006-7C95-43DC-AA04-249A9EA2F843}"/>
            </c:ext>
          </c:extLst>
        </c:ser>
        <c:ser>
          <c:idx val="7"/>
          <c:order val="7"/>
          <c:tx>
            <c:strRef>
              <c:f>'F10.10 Maturity split'!$L$81</c:f>
              <c:strCache>
                <c:ptCount val="1"/>
                <c:pt idx="0">
                  <c:v>Issued CDs&amp;CPs</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split'!$M$81:$T$81</c:f>
              <c:numCache>
                <c:formatCode>_-* #,##0_-;\-* #,##0_-;_-* "-"??_-;_-@_-</c:formatCode>
                <c:ptCount val="8"/>
                <c:pt idx="0">
                  <c:v>-3168.8499954724325</c:v>
                </c:pt>
                <c:pt idx="1">
                  <c:v>-4752.6789447470574</c:v>
                </c:pt>
                <c:pt idx="2">
                  <c:v>-4020.0528697181594</c:v>
                </c:pt>
                <c:pt idx="3">
                  <c:v>-1328.2267524088766</c:v>
                </c:pt>
                <c:pt idx="4">
                  <c:v>0</c:v>
                </c:pt>
                <c:pt idx="5">
                  <c:v>0</c:v>
                </c:pt>
                <c:pt idx="6">
                  <c:v>0</c:v>
                </c:pt>
                <c:pt idx="7">
                  <c:v>0</c:v>
                </c:pt>
              </c:numCache>
            </c:numRef>
          </c:val>
          <c:extLst>
            <c:ext xmlns:c16="http://schemas.microsoft.com/office/drawing/2014/chart" uri="{C3380CC4-5D6E-409C-BE32-E72D297353CC}">
              <c16:uniqueId val="{00000007-7C95-43DC-AA04-249A9EA2F843}"/>
            </c:ext>
          </c:extLst>
        </c:ser>
        <c:ser>
          <c:idx val="8"/>
          <c:order val="8"/>
          <c:tx>
            <c:strRef>
              <c:f>'F10.10 Maturity split'!$L$82</c:f>
              <c:strCache>
                <c:ptCount val="1"/>
                <c:pt idx="0">
                  <c:v>Issued covered bonds</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split'!$M$82:$T$82</c:f>
              <c:numCache>
                <c:formatCode>_-* #,##0_-;\-* #,##0_-;_-* "-"??_-;_-@_-</c:formatCode>
                <c:ptCount val="8"/>
              </c:numCache>
            </c:numRef>
          </c:val>
          <c:extLst>
            <c:ext xmlns:c16="http://schemas.microsoft.com/office/drawing/2014/chart" uri="{C3380CC4-5D6E-409C-BE32-E72D297353CC}">
              <c16:uniqueId val="{00000008-7C95-43DC-AA04-249A9EA2F843}"/>
            </c:ext>
          </c:extLst>
        </c:ser>
        <c:ser>
          <c:idx val="9"/>
          <c:order val="9"/>
          <c:tx>
            <c:strRef>
              <c:f>'F10.10 Maturity split'!$L$83</c:f>
              <c:strCache>
                <c:ptCount val="1"/>
                <c:pt idx="0">
                  <c:v>Issued other bonds</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split'!$M$83:$T$83</c:f>
              <c:numCache>
                <c:formatCode>_-* #,##0_-;\-* #,##0_-;_-* "-"??_-;_-@_-</c:formatCode>
                <c:ptCount val="8"/>
                <c:pt idx="0">
                  <c:v>-50.479577373712168</c:v>
                </c:pt>
                <c:pt idx="1">
                  <c:v>-5.2734673159420655</c:v>
                </c:pt>
                <c:pt idx="2">
                  <c:v>-1989.674045643744</c:v>
                </c:pt>
                <c:pt idx="3">
                  <c:v>-1956.0004829414509</c:v>
                </c:pt>
                <c:pt idx="4">
                  <c:v>-6400.9875568454927</c:v>
                </c:pt>
                <c:pt idx="5">
                  <c:v>-145.91598806805564</c:v>
                </c:pt>
                <c:pt idx="6">
                  <c:v>0</c:v>
                </c:pt>
                <c:pt idx="7">
                  <c:v>0</c:v>
                </c:pt>
              </c:numCache>
            </c:numRef>
          </c:val>
          <c:extLst>
            <c:ext xmlns:c16="http://schemas.microsoft.com/office/drawing/2014/chart" uri="{C3380CC4-5D6E-409C-BE32-E72D297353CC}">
              <c16:uniqueId val="{00000009-7C95-43DC-AA04-249A9EA2F843}"/>
            </c:ext>
          </c:extLst>
        </c:ser>
        <c:ser>
          <c:idx val="10"/>
          <c:order val="10"/>
          <c:tx>
            <c:strRef>
              <c:f>'F10.10 Maturity split'!$L$84</c:f>
              <c:strCache>
                <c:ptCount val="1"/>
                <c:pt idx="0">
                  <c:v>Subordinated liabilities</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split'!$M$84:$T$84</c:f>
              <c:numCache>
                <c:formatCode>_-* #,##0_-;\-* #,##0_-;_-* "-"??_-;_-@_-</c:formatCode>
                <c:ptCount val="8"/>
                <c:pt idx="0">
                  <c:v>0</c:v>
                </c:pt>
                <c:pt idx="1">
                  <c:v>0</c:v>
                </c:pt>
                <c:pt idx="2">
                  <c:v>0</c:v>
                </c:pt>
                <c:pt idx="3">
                  <c:v>0</c:v>
                </c:pt>
                <c:pt idx="4">
                  <c:v>-1892.5247007800651</c:v>
                </c:pt>
                <c:pt idx="5">
                  <c:v>0</c:v>
                </c:pt>
                <c:pt idx="6">
                  <c:v>0</c:v>
                </c:pt>
                <c:pt idx="7">
                  <c:v>-1888.6077376750163</c:v>
                </c:pt>
              </c:numCache>
            </c:numRef>
          </c:val>
          <c:extLst>
            <c:ext xmlns:c16="http://schemas.microsoft.com/office/drawing/2014/chart" uri="{C3380CC4-5D6E-409C-BE32-E72D297353CC}">
              <c16:uniqueId val="{0000000A-7C95-43DC-AA04-249A9EA2F843}"/>
            </c:ext>
          </c:extLst>
        </c:ser>
        <c:ser>
          <c:idx val="11"/>
          <c:order val="11"/>
          <c:tx>
            <c:strRef>
              <c:f>'F10.10 Maturity split'!$L$85</c:f>
              <c:strCache>
                <c:ptCount val="1"/>
                <c:pt idx="0">
                  <c:v>Equity</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split'!$M$85:$T$85</c:f>
              <c:numCache>
                <c:formatCode>_-* #,##0_-;\-* #,##0_-;_-* "-"??_-;_-@_-</c:formatCode>
                <c:ptCount val="8"/>
                <c:pt idx="7">
                  <c:v>-70.955755048777334</c:v>
                </c:pt>
              </c:numCache>
            </c:numRef>
          </c:val>
          <c:extLst>
            <c:ext xmlns:c16="http://schemas.microsoft.com/office/drawing/2014/chart" uri="{C3380CC4-5D6E-409C-BE32-E72D297353CC}">
              <c16:uniqueId val="{0000000B-7C95-43DC-AA04-249A9EA2F843}"/>
            </c:ext>
          </c:extLst>
        </c:ser>
        <c:ser>
          <c:idx val="12"/>
          <c:order val="12"/>
          <c:tx>
            <c:strRef>
              <c:f>'F10.10 Maturity split'!$L$86</c:f>
              <c:strCache>
                <c:ptCount val="1"/>
                <c:pt idx="0">
                  <c:v>Derivatives, net inflows/outflows</c:v>
                </c:pt>
              </c:strCache>
            </c:strRef>
          </c:tx>
          <c:invertIfNegative val="0"/>
          <c:cat>
            <c:strRef>
              <c:f>'F10.10 Maturity split'!$M$73:$T$73</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split'!$M$86:$T$86</c:f>
              <c:numCache>
                <c:formatCode>_-* #,##0_-;\-* #,##0_-;_-* "-"??_-;_-@_-</c:formatCode>
                <c:ptCount val="8"/>
                <c:pt idx="0">
                  <c:v>4748.7038215023395</c:v>
                </c:pt>
                <c:pt idx="1">
                  <c:v>3215.6001800447589</c:v>
                </c:pt>
                <c:pt idx="2">
                  <c:v>2648.2421916254389</c:v>
                </c:pt>
                <c:pt idx="3">
                  <c:v>-658.46696502387147</c:v>
                </c:pt>
                <c:pt idx="4">
                  <c:v>1595.6759225716598</c:v>
                </c:pt>
                <c:pt idx="5">
                  <c:v>45.782076154168344</c:v>
                </c:pt>
                <c:pt idx="6">
                  <c:v>74.286953171595087</c:v>
                </c:pt>
                <c:pt idx="7">
                  <c:v>-1045.5317644534352</c:v>
                </c:pt>
              </c:numCache>
            </c:numRef>
          </c:val>
          <c:extLst>
            <c:ext xmlns:c16="http://schemas.microsoft.com/office/drawing/2014/chart" uri="{C3380CC4-5D6E-409C-BE32-E72D297353CC}">
              <c16:uniqueId val="{0000000C-7C95-43DC-AA04-249A9EA2F843}"/>
            </c:ext>
          </c:extLst>
        </c:ser>
        <c:dLbls>
          <c:showLegendKey val="0"/>
          <c:showVal val="0"/>
          <c:showCatName val="0"/>
          <c:showSerName val="0"/>
          <c:showPercent val="0"/>
          <c:showBubbleSize val="0"/>
        </c:dLbls>
        <c:gapWidth val="150"/>
        <c:overlap val="100"/>
        <c:axId val="77757824"/>
        <c:axId val="77763712"/>
      </c:barChart>
      <c:catAx>
        <c:axId val="77757824"/>
        <c:scaling>
          <c:orientation val="minMax"/>
        </c:scaling>
        <c:delete val="0"/>
        <c:axPos val="b"/>
        <c:numFmt formatCode="General" sourceLinked="0"/>
        <c:majorTickMark val="out"/>
        <c:minorTickMark val="none"/>
        <c:tickLblPos val="low"/>
        <c:crossAx val="77763712"/>
        <c:crosses val="autoZero"/>
        <c:auto val="1"/>
        <c:lblAlgn val="ctr"/>
        <c:lblOffset val="100"/>
        <c:noMultiLvlLbl val="0"/>
      </c:catAx>
      <c:valAx>
        <c:axId val="77763712"/>
        <c:scaling>
          <c:orientation val="minMax"/>
        </c:scaling>
        <c:delete val="0"/>
        <c:axPos val="l"/>
        <c:majorGridlines/>
        <c:numFmt formatCode="#,##0" sourceLinked="1"/>
        <c:majorTickMark val="out"/>
        <c:minorTickMark val="none"/>
        <c:tickLblPos val="nextTo"/>
        <c:crossAx val="77757824"/>
        <c:crosses val="autoZero"/>
        <c:crossBetween val="between"/>
      </c:valAx>
    </c:plotArea>
    <c:plotVisOnly val="1"/>
    <c:dispBlanksAs val="gap"/>
    <c:showDLblsOverMax val="0"/>
  </c:chart>
  <c:spPr>
    <a:ln>
      <a:noFill/>
    </a:ln>
  </c:spPr>
  <c:txPr>
    <a:bodyPr/>
    <a:lstStyle/>
    <a:p>
      <a:pPr>
        <a:defRPr>
          <a:latin typeface="Palatino Linotype" panose="02040502050505030304" pitchFamily="18" charset="0"/>
        </a:defRPr>
      </a:pPr>
      <a:endParaRPr lang="sv-SE"/>
    </a:p>
  </c:txPr>
  <c:printSettings>
    <c:headerFooter/>
    <c:pageMargins b="0.75" l="0.25" r="0.25" t="0.75" header="0.3" footer="0.3"/>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100" b="1" i="0" u="none" strike="noStrike" kern="1200" baseline="0">
                <a:solidFill>
                  <a:srgbClr val="0000A0"/>
                </a:solidFill>
                <a:latin typeface="Palatino Linotype" panose="02040502050505030304" pitchFamily="18" charset="0"/>
                <a:ea typeface="+mn-ea"/>
                <a:cs typeface="+mn-cs"/>
              </a:defRPr>
            </a:pPr>
            <a:r>
              <a:rPr lang="en-US" sz="1100" b="1" i="0" u="none" strike="noStrike" kern="1200" baseline="0">
                <a:solidFill>
                  <a:srgbClr val="0000A0"/>
                </a:solidFill>
                <a:latin typeface="Palatino Linotype" panose="02040502050505030304" pitchFamily="18" charset="0"/>
                <a:ea typeface="+mn-ea"/>
                <a:cs typeface="+mn-cs"/>
              </a:rPr>
              <a:t>Other currencies</a:t>
            </a:r>
          </a:p>
        </c:rich>
      </c:tx>
      <c:layout>
        <c:manualLayout>
          <c:xMode val="edge"/>
          <c:yMode val="edge"/>
          <c:x val="0.42139993288665362"/>
          <c:y val="5.8239837830916371E-3"/>
        </c:manualLayout>
      </c:layout>
      <c:overlay val="1"/>
    </c:title>
    <c:autoTitleDeleted val="0"/>
    <c:plotArea>
      <c:layout>
        <c:manualLayout>
          <c:layoutTarget val="inner"/>
          <c:xMode val="edge"/>
          <c:yMode val="edge"/>
          <c:x val="9.4114284839067211E-2"/>
          <c:y val="5.8972592487055511E-2"/>
          <c:w val="0.88157105103399114"/>
          <c:h val="0.54901178214661228"/>
        </c:manualLayout>
      </c:layout>
      <c:barChart>
        <c:barDir val="col"/>
        <c:grouping val="stacked"/>
        <c:varyColors val="0"/>
        <c:ser>
          <c:idx val="0"/>
          <c:order val="0"/>
          <c:tx>
            <c:strRef>
              <c:f>'F10.10 Maturity split'!$L$90</c:f>
              <c:strCache>
                <c:ptCount val="1"/>
                <c:pt idx="0">
                  <c:v>Other currencies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split'!$M$90:$T$90</c:f>
              <c:numCache>
                <c:formatCode>#,##0</c:formatCode>
                <c:ptCount val="8"/>
              </c:numCache>
            </c:numRef>
          </c:val>
          <c:extLst>
            <c:ext xmlns:c16="http://schemas.microsoft.com/office/drawing/2014/chart" uri="{C3380CC4-5D6E-409C-BE32-E72D297353CC}">
              <c16:uniqueId val="{00000000-9291-4E83-9477-02A858698CAF}"/>
            </c:ext>
          </c:extLst>
        </c:ser>
        <c:ser>
          <c:idx val="1"/>
          <c:order val="1"/>
          <c:tx>
            <c:strRef>
              <c:f>'F10.10 Maturity split'!$L$91</c:f>
              <c:strCache>
                <c:ptCount val="1"/>
                <c:pt idx="0">
                  <c:v>Cash and balances with central banks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split'!$M$91:$T$91</c:f>
              <c:numCache>
                <c:formatCode>_-* #,##0_-;\-* #,##0_-;_-* "-"??_-;_-@_-</c:formatCode>
                <c:ptCount val="8"/>
                <c:pt idx="0">
                  <c:v>261.63154551366227</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291-4E83-9477-02A858698CAF}"/>
            </c:ext>
          </c:extLst>
        </c:ser>
        <c:ser>
          <c:idx val="2"/>
          <c:order val="2"/>
          <c:tx>
            <c:strRef>
              <c:f>'F10.10 Maturity split'!$L$92</c:f>
              <c:strCache>
                <c:ptCount val="1"/>
                <c:pt idx="0">
                  <c:v>Loans to the public</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split'!$M$92:$T$92</c:f>
              <c:numCache>
                <c:formatCode>_-* #,##0_-;\-* #,##0_-;_-* "-"??_-;_-@_-</c:formatCode>
                <c:ptCount val="8"/>
                <c:pt idx="0">
                  <c:v>931.64588089531355</c:v>
                </c:pt>
                <c:pt idx="1">
                  <c:v>487.70187257728935</c:v>
                </c:pt>
                <c:pt idx="2">
                  <c:v>398.06115314146058</c:v>
                </c:pt>
                <c:pt idx="3">
                  <c:v>115.89263770441258</c:v>
                </c:pt>
                <c:pt idx="4">
                  <c:v>264.53832364254862</c:v>
                </c:pt>
                <c:pt idx="5">
                  <c:v>231.78377946634444</c:v>
                </c:pt>
                <c:pt idx="6">
                  <c:v>15.551429509013404</c:v>
                </c:pt>
                <c:pt idx="7">
                  <c:v>0</c:v>
                </c:pt>
              </c:numCache>
            </c:numRef>
          </c:val>
          <c:extLst>
            <c:ext xmlns:c16="http://schemas.microsoft.com/office/drawing/2014/chart" uri="{C3380CC4-5D6E-409C-BE32-E72D297353CC}">
              <c16:uniqueId val="{00000002-9291-4E83-9477-02A858698CAF}"/>
            </c:ext>
          </c:extLst>
        </c:ser>
        <c:ser>
          <c:idx val="3"/>
          <c:order val="3"/>
          <c:tx>
            <c:strRef>
              <c:f>'F10.10 Maturity split'!$L$93</c:f>
              <c:strCache>
                <c:ptCount val="1"/>
                <c:pt idx="0">
                  <c:v>Loans to credit institutions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split'!$M$93:$T$93</c:f>
              <c:numCache>
                <c:formatCode>_-* #,##0_-;\-* #,##0_-;_-* "-"??_-;_-@_-</c:formatCode>
                <c:ptCount val="8"/>
                <c:pt idx="0">
                  <c:v>294.85448813053426</c:v>
                </c:pt>
                <c:pt idx="1">
                  <c:v>3.9620617375317663E-2</c:v>
                </c:pt>
                <c:pt idx="2">
                  <c:v>26.612433674374032</c:v>
                </c:pt>
                <c:pt idx="3">
                  <c:v>3.7625094589670889</c:v>
                </c:pt>
                <c:pt idx="4">
                  <c:v>266.77819309091188</c:v>
                </c:pt>
                <c:pt idx="5">
                  <c:v>0</c:v>
                </c:pt>
                <c:pt idx="6">
                  <c:v>0</c:v>
                </c:pt>
                <c:pt idx="7">
                  <c:v>0</c:v>
                </c:pt>
              </c:numCache>
            </c:numRef>
          </c:val>
          <c:extLst>
            <c:ext xmlns:c16="http://schemas.microsoft.com/office/drawing/2014/chart" uri="{C3380CC4-5D6E-409C-BE32-E72D297353CC}">
              <c16:uniqueId val="{00000003-9291-4E83-9477-02A858698CAF}"/>
            </c:ext>
          </c:extLst>
        </c:ser>
        <c:ser>
          <c:idx val="4"/>
          <c:order val="4"/>
          <c:tx>
            <c:strRef>
              <c:f>'F10.10 Maturity split'!$L$94</c:f>
              <c:strCache>
                <c:ptCount val="1"/>
                <c:pt idx="0">
                  <c:v>Interest-bearing securities incl. Treasury bills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split'!$M$94:$T$94</c:f>
              <c:numCache>
                <c:formatCode>_-* #,##0_-;\-* #,##0_-;_-* "-"??_-;_-@_-</c:formatCode>
                <c:ptCount val="8"/>
                <c:pt idx="0">
                  <c:v>367.90715972943906</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9291-4E83-9477-02A858698CAF}"/>
            </c:ext>
          </c:extLst>
        </c:ser>
        <c:ser>
          <c:idx val="5"/>
          <c:order val="5"/>
          <c:tx>
            <c:strRef>
              <c:f>'F10.10 Maturity split'!$L$95</c:f>
              <c:strCache>
                <c:ptCount val="1"/>
                <c:pt idx="0">
                  <c:v>Deposits and borrowings from the public</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split'!$M$95:$T$95</c:f>
              <c:numCache>
                <c:formatCode>_-* #,##0_-;\-* #,##0_-;_-* "-"??_-;_-@_-</c:formatCode>
                <c:ptCount val="8"/>
                <c:pt idx="0">
                  <c:v>-417.26685553664316</c:v>
                </c:pt>
                <c:pt idx="1">
                  <c:v>-23.862855960795542</c:v>
                </c:pt>
                <c:pt idx="2">
                  <c:v>-57.08748190686525</c:v>
                </c:pt>
                <c:pt idx="3">
                  <c:v>0</c:v>
                </c:pt>
                <c:pt idx="4">
                  <c:v>0</c:v>
                </c:pt>
                <c:pt idx="5">
                  <c:v>0</c:v>
                </c:pt>
                <c:pt idx="6">
                  <c:v>0</c:v>
                </c:pt>
                <c:pt idx="7">
                  <c:v>-2333.3691310878753</c:v>
                </c:pt>
              </c:numCache>
            </c:numRef>
          </c:val>
          <c:extLst>
            <c:ext xmlns:c16="http://schemas.microsoft.com/office/drawing/2014/chart" uri="{C3380CC4-5D6E-409C-BE32-E72D297353CC}">
              <c16:uniqueId val="{00000005-9291-4E83-9477-02A858698CAF}"/>
            </c:ext>
          </c:extLst>
        </c:ser>
        <c:ser>
          <c:idx val="6"/>
          <c:order val="6"/>
          <c:tx>
            <c:strRef>
              <c:f>'F10.10 Maturity split'!$L$96</c:f>
              <c:strCache>
                <c:ptCount val="1"/>
                <c:pt idx="0">
                  <c:v>Deposits by credit institutions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split'!$M$96:$T$96</c:f>
              <c:numCache>
                <c:formatCode>_-* #,##0_-;\-* #,##0_-;_-* "-"??_-;_-@_-</c:formatCode>
                <c:ptCount val="8"/>
                <c:pt idx="0">
                  <c:v>-764.80018337573199</c:v>
                </c:pt>
                <c:pt idx="1">
                  <c:v>-446.87085268649042</c:v>
                </c:pt>
                <c:pt idx="2">
                  <c:v>-151.45568506624059</c:v>
                </c:pt>
                <c:pt idx="3">
                  <c:v>0</c:v>
                </c:pt>
                <c:pt idx="4">
                  <c:v>0</c:v>
                </c:pt>
                <c:pt idx="5">
                  <c:v>0</c:v>
                </c:pt>
                <c:pt idx="6">
                  <c:v>0</c:v>
                </c:pt>
                <c:pt idx="7">
                  <c:v>0</c:v>
                </c:pt>
              </c:numCache>
            </c:numRef>
          </c:val>
          <c:extLst>
            <c:ext xmlns:c16="http://schemas.microsoft.com/office/drawing/2014/chart" uri="{C3380CC4-5D6E-409C-BE32-E72D297353CC}">
              <c16:uniqueId val="{00000006-9291-4E83-9477-02A858698CAF}"/>
            </c:ext>
          </c:extLst>
        </c:ser>
        <c:ser>
          <c:idx val="7"/>
          <c:order val="7"/>
          <c:tx>
            <c:strRef>
              <c:f>'F10.10 Maturity split'!$L$97</c:f>
              <c:strCache>
                <c:ptCount val="1"/>
                <c:pt idx="0">
                  <c:v>Issued CDs&amp;CPs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split'!$M$97:$T$97</c:f>
              <c:numCache>
                <c:formatCode>_-* #,##0_-;\-* #,##0_-;_-* "-"??_-;_-@_-</c:formatCode>
                <c:ptCount val="8"/>
                <c:pt idx="0">
                  <c:v>-3016.9118176165107</c:v>
                </c:pt>
                <c:pt idx="1">
                  <c:v>-5442.1227684496007</c:v>
                </c:pt>
                <c:pt idx="2">
                  <c:v>-2543.6924144630393</c:v>
                </c:pt>
                <c:pt idx="3">
                  <c:v>0</c:v>
                </c:pt>
                <c:pt idx="4">
                  <c:v>0</c:v>
                </c:pt>
                <c:pt idx="5">
                  <c:v>0</c:v>
                </c:pt>
                <c:pt idx="6">
                  <c:v>0</c:v>
                </c:pt>
                <c:pt idx="7">
                  <c:v>0</c:v>
                </c:pt>
              </c:numCache>
            </c:numRef>
          </c:val>
          <c:extLst>
            <c:ext xmlns:c16="http://schemas.microsoft.com/office/drawing/2014/chart" uri="{C3380CC4-5D6E-409C-BE32-E72D297353CC}">
              <c16:uniqueId val="{00000007-9291-4E83-9477-02A858698CAF}"/>
            </c:ext>
          </c:extLst>
        </c:ser>
        <c:ser>
          <c:idx val="8"/>
          <c:order val="8"/>
          <c:tx>
            <c:strRef>
              <c:f>'F10.10 Maturity split'!$L$98</c:f>
              <c:strCache>
                <c:ptCount val="1"/>
                <c:pt idx="0">
                  <c:v>Issued covered bonds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split'!$M$98:$T$98</c:f>
              <c:numCache>
                <c:formatCode>_-* #,##0_-;\-* #,##0_-;_-* "-"??_-;_-@_-</c:formatCode>
                <c:ptCount val="8"/>
                <c:pt idx="0">
                  <c:v>0</c:v>
                </c:pt>
                <c:pt idx="1">
                  <c:v>0</c:v>
                </c:pt>
                <c:pt idx="2">
                  <c:v>0</c:v>
                </c:pt>
                <c:pt idx="3">
                  <c:v>-563.74311316585795</c:v>
                </c:pt>
                <c:pt idx="4">
                  <c:v>-283.53905254676533</c:v>
                </c:pt>
                <c:pt idx="5">
                  <c:v>0</c:v>
                </c:pt>
                <c:pt idx="6">
                  <c:v>0</c:v>
                </c:pt>
                <c:pt idx="7">
                  <c:v>0</c:v>
                </c:pt>
              </c:numCache>
            </c:numRef>
          </c:val>
          <c:extLst>
            <c:ext xmlns:c16="http://schemas.microsoft.com/office/drawing/2014/chart" uri="{C3380CC4-5D6E-409C-BE32-E72D297353CC}">
              <c16:uniqueId val="{00000008-9291-4E83-9477-02A858698CAF}"/>
            </c:ext>
          </c:extLst>
        </c:ser>
        <c:ser>
          <c:idx val="9"/>
          <c:order val="9"/>
          <c:tx>
            <c:strRef>
              <c:f>'F10.10 Maturity split'!$L$99</c:f>
              <c:strCache>
                <c:ptCount val="1"/>
                <c:pt idx="0">
                  <c:v>Issued other bonds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split'!$M$99:$T$99</c:f>
              <c:numCache>
                <c:formatCode>_-* #,##0_-;\-* #,##0_-;_-* "-"??_-;_-@_-</c:formatCode>
                <c:ptCount val="8"/>
                <c:pt idx="0">
                  <c:v>0</c:v>
                </c:pt>
                <c:pt idx="1">
                  <c:v>0</c:v>
                </c:pt>
                <c:pt idx="2">
                  <c:v>-855.08889616456736</c:v>
                </c:pt>
                <c:pt idx="3">
                  <c:v>-1646.8453331213104</c:v>
                </c:pt>
                <c:pt idx="4">
                  <c:v>-1886.041080253543</c:v>
                </c:pt>
                <c:pt idx="5">
                  <c:v>-1179.6393365538113</c:v>
                </c:pt>
                <c:pt idx="6">
                  <c:v>-14.947119349471766</c:v>
                </c:pt>
                <c:pt idx="7">
                  <c:v>0</c:v>
                </c:pt>
              </c:numCache>
            </c:numRef>
          </c:val>
          <c:extLst>
            <c:ext xmlns:c16="http://schemas.microsoft.com/office/drawing/2014/chart" uri="{C3380CC4-5D6E-409C-BE32-E72D297353CC}">
              <c16:uniqueId val="{00000009-9291-4E83-9477-02A858698CAF}"/>
            </c:ext>
          </c:extLst>
        </c:ser>
        <c:ser>
          <c:idx val="10"/>
          <c:order val="10"/>
          <c:tx>
            <c:strRef>
              <c:f>'F10.10 Maturity split'!$L$100</c:f>
              <c:strCache>
                <c:ptCount val="1"/>
                <c:pt idx="0">
                  <c:v>Subordinated liabilities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split'!$M$100:$T$100</c:f>
              <c:numCache>
                <c:formatCode>_-* #,##0_-;\-* #,##0_-;_-* "-"??_-;_-@_-</c:formatCode>
                <c:ptCount val="8"/>
                <c:pt idx="0">
                  <c:v>0</c:v>
                </c:pt>
                <c:pt idx="1">
                  <c:v>0</c:v>
                </c:pt>
                <c:pt idx="2">
                  <c:v>0</c:v>
                </c:pt>
                <c:pt idx="3">
                  <c:v>0</c:v>
                </c:pt>
                <c:pt idx="4">
                  <c:v>0</c:v>
                </c:pt>
                <c:pt idx="5">
                  <c:v>-112.59286880613512</c:v>
                </c:pt>
                <c:pt idx="6">
                  <c:v>0</c:v>
                </c:pt>
                <c:pt idx="7">
                  <c:v>-299.25433761227021</c:v>
                </c:pt>
              </c:numCache>
            </c:numRef>
          </c:val>
          <c:extLst>
            <c:ext xmlns:c16="http://schemas.microsoft.com/office/drawing/2014/chart" uri="{C3380CC4-5D6E-409C-BE32-E72D297353CC}">
              <c16:uniqueId val="{0000000A-9291-4E83-9477-02A858698CAF}"/>
            </c:ext>
          </c:extLst>
        </c:ser>
        <c:ser>
          <c:idx val="11"/>
          <c:order val="11"/>
          <c:tx>
            <c:strRef>
              <c:f>'F10.10 Maturity split'!$L$101</c:f>
              <c:strCache>
                <c:ptCount val="1"/>
                <c:pt idx="0">
                  <c:v>Equity</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split'!$M$101:$T$101</c:f>
              <c:numCache>
                <c:formatCode>_-* #,##0_-;\-* #,##0_-;_-* "-"??_-;_-@_-</c:formatCode>
                <c:ptCount val="8"/>
                <c:pt idx="7">
                  <c:v>-464.25763783056755</c:v>
                </c:pt>
              </c:numCache>
            </c:numRef>
          </c:val>
          <c:extLst>
            <c:ext xmlns:c16="http://schemas.microsoft.com/office/drawing/2014/chart" uri="{C3380CC4-5D6E-409C-BE32-E72D297353CC}">
              <c16:uniqueId val="{0000000B-9291-4E83-9477-02A858698CAF}"/>
            </c:ext>
          </c:extLst>
        </c:ser>
        <c:ser>
          <c:idx val="12"/>
          <c:order val="12"/>
          <c:tx>
            <c:strRef>
              <c:f>'F10.10 Maturity split'!$L$102</c:f>
              <c:strCache>
                <c:ptCount val="1"/>
                <c:pt idx="0">
                  <c:v>Derivatives, net inflows/outflows</c:v>
                </c:pt>
              </c:strCache>
            </c:strRef>
          </c:tx>
          <c:invertIfNegative val="0"/>
          <c:cat>
            <c:strRef>
              <c:f>'F10.10 Maturity split'!$M$89:$T$89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split'!$M$102:$T$102</c:f>
              <c:numCache>
                <c:formatCode>_-* #,##0_-;\-* #,##0_-;_-* "-"??_-;_-@_-</c:formatCode>
                <c:ptCount val="8"/>
                <c:pt idx="0">
                  <c:v>670.19152202378405</c:v>
                </c:pt>
                <c:pt idx="1">
                  <c:v>4924.9224138339905</c:v>
                </c:pt>
                <c:pt idx="2">
                  <c:v>6050.5080069154819</c:v>
                </c:pt>
                <c:pt idx="3">
                  <c:v>2601.7418701890574</c:v>
                </c:pt>
                <c:pt idx="4">
                  <c:v>1923.9497035241416</c:v>
                </c:pt>
                <c:pt idx="5">
                  <c:v>1343.4418940356998</c:v>
                </c:pt>
                <c:pt idx="6">
                  <c:v>311.14334123398231</c:v>
                </c:pt>
                <c:pt idx="7">
                  <c:v>186.05487690564269</c:v>
                </c:pt>
              </c:numCache>
            </c:numRef>
          </c:val>
          <c:extLst>
            <c:ext xmlns:c16="http://schemas.microsoft.com/office/drawing/2014/chart" uri="{C3380CC4-5D6E-409C-BE32-E72D297353CC}">
              <c16:uniqueId val="{0000000C-9291-4E83-9477-02A858698CAF}"/>
            </c:ext>
          </c:extLst>
        </c:ser>
        <c:dLbls>
          <c:showLegendKey val="0"/>
          <c:showVal val="0"/>
          <c:showCatName val="0"/>
          <c:showSerName val="0"/>
          <c:showPercent val="0"/>
          <c:showBubbleSize val="0"/>
        </c:dLbls>
        <c:gapWidth val="150"/>
        <c:overlap val="100"/>
        <c:axId val="77899648"/>
        <c:axId val="77901184"/>
      </c:barChart>
      <c:catAx>
        <c:axId val="77899648"/>
        <c:scaling>
          <c:orientation val="minMax"/>
        </c:scaling>
        <c:delete val="0"/>
        <c:axPos val="b"/>
        <c:numFmt formatCode="General" sourceLinked="0"/>
        <c:majorTickMark val="out"/>
        <c:minorTickMark val="none"/>
        <c:tickLblPos val="low"/>
        <c:txPr>
          <a:bodyPr/>
          <a:lstStyle/>
          <a:p>
            <a:pPr>
              <a:defRPr>
                <a:latin typeface="Palatino Linotype" panose="02040502050505030304" pitchFamily="18" charset="0"/>
              </a:defRPr>
            </a:pPr>
            <a:endParaRPr lang="sv-SE"/>
          </a:p>
        </c:txPr>
        <c:crossAx val="77901184"/>
        <c:crosses val="autoZero"/>
        <c:auto val="1"/>
        <c:lblAlgn val="ctr"/>
        <c:lblOffset val="100"/>
        <c:noMultiLvlLbl val="0"/>
      </c:catAx>
      <c:valAx>
        <c:axId val="77901184"/>
        <c:scaling>
          <c:orientation val="minMax"/>
        </c:scaling>
        <c:delete val="0"/>
        <c:axPos val="l"/>
        <c:majorGridlines/>
        <c:numFmt formatCode="#,##0" sourceLinked="1"/>
        <c:majorTickMark val="out"/>
        <c:minorTickMark val="none"/>
        <c:tickLblPos val="nextTo"/>
        <c:txPr>
          <a:bodyPr/>
          <a:lstStyle/>
          <a:p>
            <a:pPr>
              <a:defRPr>
                <a:latin typeface="Palatino Linotype" panose="02040502050505030304" pitchFamily="18" charset="0"/>
              </a:defRPr>
            </a:pPr>
            <a:endParaRPr lang="sv-SE"/>
          </a:p>
        </c:txPr>
        <c:crossAx val="77899648"/>
        <c:crosses val="autoZero"/>
        <c:crossBetween val="between"/>
      </c:valAx>
      <c:spPr>
        <a:ln>
          <a:noFill/>
        </a:ln>
      </c:spPr>
    </c:plotArea>
    <c:legend>
      <c:legendPos val="b"/>
      <c:layout>
        <c:manualLayout>
          <c:xMode val="edge"/>
          <c:yMode val="edge"/>
          <c:x val="5.7963583351434443E-2"/>
          <c:y val="0.70090390507914579"/>
          <c:w val="0.92865468591839173"/>
          <c:h val="0.24627840378854263"/>
        </c:manualLayout>
      </c:layout>
      <c:overlay val="0"/>
      <c:txPr>
        <a:bodyPr/>
        <a:lstStyle/>
        <a:p>
          <a:pPr>
            <a:defRPr sz="900">
              <a:latin typeface="Palatino Linotype" panose="02040502050505030304" pitchFamily="18" charset="0"/>
            </a:defRPr>
          </a:pPr>
          <a:endParaRPr lang="sv-SE"/>
        </a:p>
      </c:txPr>
    </c:legend>
    <c:plotVisOnly val="1"/>
    <c:dispBlanksAs val="gap"/>
    <c:showDLblsOverMax val="0"/>
  </c:chart>
  <c:spPr>
    <a:ln>
      <a:noFill/>
    </a:ln>
  </c:sp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'T11.9 Buff vs Prov'!$Q$5</c:f>
              <c:strCache>
                <c:ptCount val="1"/>
                <c:pt idx="0">
                  <c:v>Norway </c:v>
                </c:pt>
              </c:strCache>
            </c:strRef>
          </c:tx>
          <c:spPr>
            <a:ln w="28575" cap="rnd" cmpd="sng" algn="ctr">
              <a:solidFill>
                <a:schemeClr val="accent2">
                  <a:shade val="95000"/>
                  <a:satMod val="105000"/>
                </a:schemeClr>
              </a:solidFill>
              <a:prstDash val="solid"/>
              <a:round/>
            </a:ln>
            <a:effectLst/>
          </c:spPr>
          <c:marker>
            <c:symbol val="none"/>
          </c:marker>
          <c:cat>
            <c:strRef>
              <c:f>'T11.9 Buff vs Prov'!$R$4:$AD$4</c:f>
              <c:strCache>
                <c:ptCount val="13"/>
                <c:pt idx="0">
                  <c:v>Dec 2016</c:v>
                </c:pt>
                <c:pt idx="1">
                  <c:v>Jan</c:v>
                </c:pt>
                <c:pt idx="2">
                  <c:v>Feb</c:v>
                </c:pt>
                <c:pt idx="3">
                  <c:v>Mar</c:v>
                </c:pt>
                <c:pt idx="4">
                  <c:v>Apr</c:v>
                </c:pt>
                <c:pt idx="5">
                  <c:v>May</c:v>
                </c:pt>
                <c:pt idx="6">
                  <c:v>Jun</c:v>
                </c:pt>
                <c:pt idx="7">
                  <c:v>Jul</c:v>
                </c:pt>
                <c:pt idx="8">
                  <c:v>Aug</c:v>
                </c:pt>
                <c:pt idx="9">
                  <c:v>Sep</c:v>
                </c:pt>
                <c:pt idx="10">
                  <c:v>Oct</c:v>
                </c:pt>
                <c:pt idx="11">
                  <c:v>Nov</c:v>
                </c:pt>
                <c:pt idx="12">
                  <c:v>Dec 2017</c:v>
                </c:pt>
              </c:strCache>
            </c:strRef>
          </c:cat>
          <c:val>
            <c:numRef>
              <c:f>'T11.9 Buff vs Prov'!$R$5:$AD$5</c:f>
              <c:numCache>
                <c:formatCode>0.0%</c:formatCode>
                <c:ptCount val="13"/>
                <c:pt idx="0">
                  <c:v>5.5E-2</c:v>
                </c:pt>
                <c:pt idx="1">
                  <c:v>5.2999999999999999E-2</c:v>
                </c:pt>
                <c:pt idx="2">
                  <c:v>5.6000000000000001E-2</c:v>
                </c:pt>
                <c:pt idx="3">
                  <c:v>5.7000000000000002E-2</c:v>
                </c:pt>
                <c:pt idx="4">
                  <c:v>5.7000000000000002E-2</c:v>
                </c:pt>
                <c:pt idx="5">
                  <c:v>0.06</c:v>
                </c:pt>
                <c:pt idx="6">
                  <c:v>0.06</c:v>
                </c:pt>
                <c:pt idx="7">
                  <c:v>6.2E-2</c:v>
                </c:pt>
                <c:pt idx="8">
                  <c:v>6.2E-2</c:v>
                </c:pt>
                <c:pt idx="9">
                  <c:v>5.8000000000000003E-2</c:v>
                </c:pt>
                <c:pt idx="10">
                  <c:v>0.06</c:v>
                </c:pt>
                <c:pt idx="11">
                  <c:v>6.0999999999999999E-2</c:v>
                </c:pt>
                <c:pt idx="12">
                  <c:v>6.8000000000000005E-2</c:v>
                </c:pt>
              </c:numCache>
            </c:numRef>
          </c:val>
          <c:smooth val="0"/>
          <c:extLst>
            <c:ext xmlns:c16="http://schemas.microsoft.com/office/drawing/2014/chart" uri="{C3380CC4-5D6E-409C-BE32-E72D297353CC}">
              <c16:uniqueId val="{00000000-57FA-467D-B542-F112A178E441}"/>
            </c:ext>
          </c:extLst>
        </c:ser>
        <c:ser>
          <c:idx val="2"/>
          <c:order val="1"/>
          <c:tx>
            <c:strRef>
              <c:f>'T11.9 Buff vs Prov'!$Q$6</c:f>
              <c:strCache>
                <c:ptCount val="1"/>
                <c:pt idx="0">
                  <c:v>Finland </c:v>
                </c:pt>
              </c:strCache>
            </c:strRef>
          </c:tx>
          <c:spPr>
            <a:ln w="28575" cap="rnd" cmpd="sng" algn="ctr">
              <a:solidFill>
                <a:schemeClr val="accent3">
                  <a:shade val="95000"/>
                  <a:satMod val="105000"/>
                </a:schemeClr>
              </a:solidFill>
              <a:prstDash val="solid"/>
              <a:round/>
            </a:ln>
            <a:effectLst/>
          </c:spPr>
          <c:marker>
            <c:symbol val="none"/>
          </c:marker>
          <c:cat>
            <c:strRef>
              <c:f>'T11.9 Buff vs Prov'!$R$4:$AD$4</c:f>
              <c:strCache>
                <c:ptCount val="13"/>
                <c:pt idx="0">
                  <c:v>Dec 2016</c:v>
                </c:pt>
                <c:pt idx="1">
                  <c:v>Jan</c:v>
                </c:pt>
                <c:pt idx="2">
                  <c:v>Feb</c:v>
                </c:pt>
                <c:pt idx="3">
                  <c:v>Mar</c:v>
                </c:pt>
                <c:pt idx="4">
                  <c:v>Apr</c:v>
                </c:pt>
                <c:pt idx="5">
                  <c:v>May</c:v>
                </c:pt>
                <c:pt idx="6">
                  <c:v>Jun</c:v>
                </c:pt>
                <c:pt idx="7">
                  <c:v>Jul</c:v>
                </c:pt>
                <c:pt idx="8">
                  <c:v>Aug</c:v>
                </c:pt>
                <c:pt idx="9">
                  <c:v>Sep</c:v>
                </c:pt>
                <c:pt idx="10">
                  <c:v>Oct</c:v>
                </c:pt>
                <c:pt idx="11">
                  <c:v>Nov</c:v>
                </c:pt>
                <c:pt idx="12">
                  <c:v>Dec 2017</c:v>
                </c:pt>
              </c:strCache>
            </c:strRef>
          </c:cat>
          <c:val>
            <c:numRef>
              <c:f>'T11.9 Buff vs Prov'!$R$6:$AD$6</c:f>
              <c:numCache>
                <c:formatCode>0.0%</c:formatCode>
                <c:ptCount val="13"/>
                <c:pt idx="0">
                  <c:v>0.51800000000000002</c:v>
                </c:pt>
                <c:pt idx="1">
                  <c:v>0.53600000000000003</c:v>
                </c:pt>
                <c:pt idx="2">
                  <c:v>0.54800000000000004</c:v>
                </c:pt>
                <c:pt idx="3">
                  <c:v>0.56100000000000005</c:v>
                </c:pt>
                <c:pt idx="4">
                  <c:v>0.57799999999999996</c:v>
                </c:pt>
                <c:pt idx="5">
                  <c:v>0.57199999999999995</c:v>
                </c:pt>
                <c:pt idx="6">
                  <c:v>0.57799999999999996</c:v>
                </c:pt>
                <c:pt idx="7">
                  <c:v>0.59</c:v>
                </c:pt>
                <c:pt idx="8">
                  <c:v>0.57799999999999996</c:v>
                </c:pt>
                <c:pt idx="9">
                  <c:v>0.59799999999999998</c:v>
                </c:pt>
                <c:pt idx="10">
                  <c:v>0.61199999999999999</c:v>
                </c:pt>
                <c:pt idx="11">
                  <c:v>0.60699999999999998</c:v>
                </c:pt>
                <c:pt idx="12">
                  <c:v>0.59899999999999998</c:v>
                </c:pt>
              </c:numCache>
            </c:numRef>
          </c:val>
          <c:smooth val="0"/>
          <c:extLst>
            <c:ext xmlns:c16="http://schemas.microsoft.com/office/drawing/2014/chart" uri="{C3380CC4-5D6E-409C-BE32-E72D297353CC}">
              <c16:uniqueId val="{00000001-57FA-467D-B542-F112A178E441}"/>
            </c:ext>
          </c:extLst>
        </c:ser>
        <c:ser>
          <c:idx val="3"/>
          <c:order val="2"/>
          <c:tx>
            <c:strRef>
              <c:f>'T11.9 Buff vs Prov'!$Q$7</c:f>
              <c:strCache>
                <c:ptCount val="1"/>
                <c:pt idx="0">
                  <c:v>Sweden </c:v>
                </c:pt>
              </c:strCache>
            </c:strRef>
          </c:tx>
          <c:spPr>
            <a:ln w="28575" cap="rnd" cmpd="sng" algn="ctr">
              <a:solidFill>
                <a:schemeClr val="accent4">
                  <a:shade val="95000"/>
                  <a:satMod val="105000"/>
                </a:schemeClr>
              </a:solidFill>
              <a:prstDash val="solid"/>
              <a:round/>
            </a:ln>
            <a:effectLst/>
          </c:spPr>
          <c:marker>
            <c:symbol val="none"/>
          </c:marker>
          <c:cat>
            <c:strRef>
              <c:f>'T11.9 Buff vs Prov'!$R$4:$AD$4</c:f>
              <c:strCache>
                <c:ptCount val="13"/>
                <c:pt idx="0">
                  <c:v>Dec 2016</c:v>
                </c:pt>
                <c:pt idx="1">
                  <c:v>Jan</c:v>
                </c:pt>
                <c:pt idx="2">
                  <c:v>Feb</c:v>
                </c:pt>
                <c:pt idx="3">
                  <c:v>Mar</c:v>
                </c:pt>
                <c:pt idx="4">
                  <c:v>Apr</c:v>
                </c:pt>
                <c:pt idx="5">
                  <c:v>May</c:v>
                </c:pt>
                <c:pt idx="6">
                  <c:v>Jun</c:v>
                </c:pt>
                <c:pt idx="7">
                  <c:v>Jul</c:v>
                </c:pt>
                <c:pt idx="8">
                  <c:v>Aug</c:v>
                </c:pt>
                <c:pt idx="9">
                  <c:v>Sep</c:v>
                </c:pt>
                <c:pt idx="10">
                  <c:v>Oct</c:v>
                </c:pt>
                <c:pt idx="11">
                  <c:v>Nov</c:v>
                </c:pt>
                <c:pt idx="12">
                  <c:v>Dec 2017</c:v>
                </c:pt>
              </c:strCache>
            </c:strRef>
          </c:cat>
          <c:val>
            <c:numRef>
              <c:f>'T11.9 Buff vs Prov'!$R$7:$AD$7</c:f>
              <c:numCache>
                <c:formatCode>0.0%</c:formatCode>
                <c:ptCount val="13"/>
                <c:pt idx="0">
                  <c:v>0.432</c:v>
                </c:pt>
                <c:pt idx="1">
                  <c:v>0.40799999999999997</c:v>
                </c:pt>
                <c:pt idx="2">
                  <c:v>0.40600000000000003</c:v>
                </c:pt>
                <c:pt idx="3">
                  <c:v>0.41199999999999998</c:v>
                </c:pt>
                <c:pt idx="4">
                  <c:v>0.41799999999999998</c:v>
                </c:pt>
                <c:pt idx="5">
                  <c:v>0.42</c:v>
                </c:pt>
                <c:pt idx="6">
                  <c:v>0.436</c:v>
                </c:pt>
                <c:pt idx="7">
                  <c:v>0.436</c:v>
                </c:pt>
                <c:pt idx="8">
                  <c:v>0.41799999999999998</c:v>
                </c:pt>
                <c:pt idx="9">
                  <c:v>0.442</c:v>
                </c:pt>
                <c:pt idx="10">
                  <c:v>0.44500000000000001</c:v>
                </c:pt>
                <c:pt idx="11">
                  <c:v>0.44800000000000001</c:v>
                </c:pt>
                <c:pt idx="12">
                  <c:v>0.45600000000000002</c:v>
                </c:pt>
              </c:numCache>
            </c:numRef>
          </c:val>
          <c:smooth val="0"/>
          <c:extLst>
            <c:ext xmlns:c16="http://schemas.microsoft.com/office/drawing/2014/chart" uri="{C3380CC4-5D6E-409C-BE32-E72D297353CC}">
              <c16:uniqueId val="{00000002-57FA-467D-B542-F112A178E441}"/>
            </c:ext>
          </c:extLst>
        </c:ser>
        <c:dLbls>
          <c:showLegendKey val="0"/>
          <c:showVal val="0"/>
          <c:showCatName val="0"/>
          <c:showSerName val="0"/>
          <c:showPercent val="0"/>
          <c:showBubbleSize val="0"/>
        </c:dLbls>
        <c:smooth val="0"/>
        <c:axId val="254354560"/>
        <c:axId val="151998464"/>
      </c:lineChart>
      <c:catAx>
        <c:axId val="254354560"/>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Palatino Linotype" panose="02040502050505030304" pitchFamily="18" charset="0"/>
                <a:ea typeface="+mn-ea"/>
                <a:cs typeface="+mn-cs"/>
              </a:defRPr>
            </a:pPr>
            <a:endParaRPr lang="sv-SE"/>
          </a:p>
        </c:txPr>
        <c:crossAx val="151998464"/>
        <c:crosses val="autoZero"/>
        <c:auto val="1"/>
        <c:lblAlgn val="ctr"/>
        <c:lblOffset val="100"/>
        <c:noMultiLvlLbl val="0"/>
      </c:catAx>
      <c:valAx>
        <c:axId val="151998464"/>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Palatino Linotype" panose="02040502050505030304" pitchFamily="18" charset="0"/>
                <a:ea typeface="+mn-ea"/>
                <a:cs typeface="+mn-cs"/>
              </a:defRPr>
            </a:pPr>
            <a:endParaRPr lang="sv-SE"/>
          </a:p>
        </c:txPr>
        <c:crossAx val="254354560"/>
        <c:crosses val="autoZero"/>
        <c:crossBetween val="between"/>
      </c:valAx>
      <c:spPr>
        <a:solidFill>
          <a:schemeClr val="bg1"/>
        </a:solid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sv-SE"/>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'F0.2 CAD ratios'!$I$18</c:f>
              <c:strCache>
                <c:ptCount val="1"/>
                <c:pt idx="0">
                  <c:v>CET1 capital ratio</c:v>
                </c:pt>
              </c:strCache>
            </c:strRef>
          </c:tx>
          <c:spPr>
            <a:ln w="25400">
              <a:solidFill>
                <a:srgbClr val="0000A0"/>
              </a:solidFill>
              <a:prstDash val="solid"/>
            </a:ln>
          </c:spPr>
          <c:marker>
            <c:symbol val="none"/>
          </c:marker>
          <c:dLbls>
            <c:numFmt formatCode="0.0%" sourceLinked="0"/>
            <c:spPr>
              <a:solidFill>
                <a:schemeClr val="bg1"/>
              </a:solidFill>
              <a:ln>
                <a:noFill/>
              </a:ln>
              <a:effectLst/>
            </c:spPr>
            <c:txPr>
              <a:bodyPr/>
              <a:lstStyle/>
              <a:p>
                <a:pPr>
                  <a:defRPr sz="900" b="0">
                    <a:solidFill>
                      <a:srgbClr val="000000"/>
                    </a:solidFill>
                    <a:latin typeface="Palatino Linotype" panose="02040502050505030304" pitchFamily="18" charset="0"/>
                  </a:defRPr>
                </a:pPr>
                <a:endParaRPr lang="sv-S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'F0.2 CAD ratios'!$K$11:$O$11</c:f>
              <c:strCache>
                <c:ptCount val="5"/>
                <c:pt idx="0">
                  <c:v>Q4 2017</c:v>
                </c:pt>
                <c:pt idx="1">
                  <c:v>Q3 2017</c:v>
                </c:pt>
                <c:pt idx="2">
                  <c:v>Q2 2017</c:v>
                </c:pt>
                <c:pt idx="3">
                  <c:v>Q1 2017</c:v>
                </c:pt>
                <c:pt idx="4">
                  <c:v>Q4 2016</c:v>
                </c:pt>
              </c:strCache>
            </c:strRef>
          </c:cat>
          <c:val>
            <c:numRef>
              <c:f>'F0.2 CAD ratios'!$K$18:$O$18</c:f>
              <c:numCache>
                <c:formatCode>0.0%</c:formatCode>
                <c:ptCount val="5"/>
                <c:pt idx="0">
                  <c:v>0.19490804107009915</c:v>
                </c:pt>
                <c:pt idx="1">
                  <c:v>0.192</c:v>
                </c:pt>
                <c:pt idx="2">
                  <c:v>0.19189033671348649</c:v>
                </c:pt>
                <c:pt idx="3">
                  <c:v>0.18776680336640858</c:v>
                </c:pt>
                <c:pt idx="4">
                  <c:v>0.18427736126407374</c:v>
                </c:pt>
              </c:numCache>
            </c:numRef>
          </c:val>
          <c:smooth val="0"/>
          <c:extLst>
            <c:ext xmlns:c16="http://schemas.microsoft.com/office/drawing/2014/chart" uri="{C3380CC4-5D6E-409C-BE32-E72D297353CC}">
              <c16:uniqueId val="{00000000-48B8-4416-95AF-0790945899A6}"/>
            </c:ext>
          </c:extLst>
        </c:ser>
        <c:ser>
          <c:idx val="1"/>
          <c:order val="1"/>
          <c:tx>
            <c:strRef>
              <c:f>'F0.2 CAD ratios'!$I$19</c:f>
              <c:strCache>
                <c:ptCount val="1"/>
                <c:pt idx="0">
                  <c:v>Tier 1 capital ratio</c:v>
                </c:pt>
              </c:strCache>
            </c:strRef>
          </c:tx>
          <c:spPr>
            <a:ln w="25400">
              <a:solidFill>
                <a:srgbClr val="3399FF"/>
              </a:solidFill>
              <a:prstDash val="solid"/>
            </a:ln>
          </c:spPr>
          <c:marker>
            <c:symbol val="none"/>
          </c:marker>
          <c:dLbls>
            <c:numFmt formatCode="0.0%" sourceLinked="0"/>
            <c:spPr>
              <a:solidFill>
                <a:schemeClr val="bg1"/>
              </a:solidFill>
              <a:ln>
                <a:noFill/>
              </a:ln>
              <a:effectLst/>
            </c:spPr>
            <c:txPr>
              <a:bodyPr/>
              <a:lstStyle/>
              <a:p>
                <a:pPr>
                  <a:defRPr sz="900" b="0">
                    <a:solidFill>
                      <a:srgbClr val="000000"/>
                    </a:solidFill>
                    <a:latin typeface="Palatino Linotype" panose="02040502050505030304" pitchFamily="18" charset="0"/>
                  </a:defRPr>
                </a:pPr>
                <a:endParaRPr lang="sv-S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'F0.2 CAD ratios'!$K$11:$O$11</c:f>
              <c:strCache>
                <c:ptCount val="5"/>
                <c:pt idx="0">
                  <c:v>Q4 2017</c:v>
                </c:pt>
                <c:pt idx="1">
                  <c:v>Q3 2017</c:v>
                </c:pt>
                <c:pt idx="2">
                  <c:v>Q2 2017</c:v>
                </c:pt>
                <c:pt idx="3">
                  <c:v>Q1 2017</c:v>
                </c:pt>
                <c:pt idx="4">
                  <c:v>Q4 2016</c:v>
                </c:pt>
              </c:strCache>
            </c:strRef>
          </c:cat>
          <c:val>
            <c:numRef>
              <c:f>'F0.2 CAD ratios'!$K$19:$O$19</c:f>
              <c:numCache>
                <c:formatCode>0.0%</c:formatCode>
                <c:ptCount val="5"/>
                <c:pt idx="0">
                  <c:v>0.22267916715208083</c:v>
                </c:pt>
                <c:pt idx="1">
                  <c:v>0.214</c:v>
                </c:pt>
                <c:pt idx="2">
                  <c:v>0.21390442710763882</c:v>
                </c:pt>
                <c:pt idx="3">
                  <c:v>0.21020966042858455</c:v>
                </c:pt>
                <c:pt idx="4">
                  <c:v>0.20693531468034268</c:v>
                </c:pt>
              </c:numCache>
            </c:numRef>
          </c:val>
          <c:smooth val="0"/>
          <c:extLst>
            <c:ext xmlns:c16="http://schemas.microsoft.com/office/drawing/2014/chart" uri="{C3380CC4-5D6E-409C-BE32-E72D297353CC}">
              <c16:uniqueId val="{00000001-48B8-4416-95AF-0790945899A6}"/>
            </c:ext>
          </c:extLst>
        </c:ser>
        <c:ser>
          <c:idx val="2"/>
          <c:order val="2"/>
          <c:tx>
            <c:strRef>
              <c:f>'F0.2 CAD ratios'!$I$20</c:f>
              <c:strCache>
                <c:ptCount val="1"/>
                <c:pt idx="0">
                  <c:v>Total capital ratio</c:v>
                </c:pt>
              </c:strCache>
            </c:strRef>
          </c:tx>
          <c:spPr>
            <a:ln w="25400">
              <a:solidFill>
                <a:srgbClr val="99CCFF"/>
              </a:solidFill>
              <a:prstDash val="solid"/>
            </a:ln>
          </c:spPr>
          <c:marker>
            <c:symbol val="none"/>
          </c:marker>
          <c:dLbls>
            <c:numFmt formatCode="0.0%" sourceLinked="0"/>
            <c:spPr>
              <a:solidFill>
                <a:schemeClr val="bg1"/>
              </a:solidFill>
              <a:ln>
                <a:noFill/>
              </a:ln>
              <a:effectLst/>
            </c:spPr>
            <c:txPr>
              <a:bodyPr/>
              <a:lstStyle/>
              <a:p>
                <a:pPr>
                  <a:defRPr sz="900" b="0">
                    <a:solidFill>
                      <a:srgbClr val="000000"/>
                    </a:solidFill>
                    <a:latin typeface="Palatino Linotype" panose="02040502050505030304" pitchFamily="18" charset="0"/>
                  </a:defRPr>
                </a:pPr>
                <a:endParaRPr lang="sv-S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'F0.2 CAD ratios'!$K$11:$O$11</c:f>
              <c:strCache>
                <c:ptCount val="5"/>
                <c:pt idx="0">
                  <c:v>Q4 2017</c:v>
                </c:pt>
                <c:pt idx="1">
                  <c:v>Q3 2017</c:v>
                </c:pt>
                <c:pt idx="2">
                  <c:v>Q2 2017</c:v>
                </c:pt>
                <c:pt idx="3">
                  <c:v>Q1 2017</c:v>
                </c:pt>
                <c:pt idx="4">
                  <c:v>Q4 2016</c:v>
                </c:pt>
              </c:strCache>
            </c:strRef>
          </c:cat>
          <c:val>
            <c:numRef>
              <c:f>'F0.2 CAD ratios'!$K$20:$O$20</c:f>
              <c:numCache>
                <c:formatCode>0.0%</c:formatCode>
                <c:ptCount val="5"/>
                <c:pt idx="0">
                  <c:v>0.2524013657043721</c:v>
                </c:pt>
                <c:pt idx="1">
                  <c:v>0.245</c:v>
                </c:pt>
                <c:pt idx="2">
                  <c:v>0.24550153424108948</c:v>
                </c:pt>
                <c:pt idx="3">
                  <c:v>0.24349879187770443</c:v>
                </c:pt>
                <c:pt idx="4">
                  <c:v>0.24710592476482948</c:v>
                </c:pt>
              </c:numCache>
            </c:numRef>
          </c:val>
          <c:smooth val="0"/>
          <c:extLst>
            <c:ext xmlns:c16="http://schemas.microsoft.com/office/drawing/2014/chart" uri="{C3380CC4-5D6E-409C-BE32-E72D297353CC}">
              <c16:uniqueId val="{00000002-48B8-4416-95AF-0790945899A6}"/>
            </c:ext>
          </c:extLst>
        </c:ser>
        <c:dLbls>
          <c:showLegendKey val="0"/>
          <c:showVal val="0"/>
          <c:showCatName val="0"/>
          <c:showSerName val="0"/>
          <c:showPercent val="0"/>
          <c:showBubbleSize val="0"/>
        </c:dLbls>
        <c:smooth val="0"/>
        <c:axId val="440336768"/>
        <c:axId val="440338304"/>
      </c:lineChart>
      <c:catAx>
        <c:axId val="440336768"/>
        <c:scaling>
          <c:orientation val="maxMin"/>
        </c:scaling>
        <c:delete val="0"/>
        <c:axPos val="b"/>
        <c:numFmt formatCode="General" sourceLinked="0"/>
        <c:majorTickMark val="out"/>
        <c:minorTickMark val="none"/>
        <c:tickLblPos val="nextTo"/>
        <c:txPr>
          <a:bodyPr/>
          <a:lstStyle/>
          <a:p>
            <a:pPr>
              <a:defRPr sz="800">
                <a:latin typeface="Palatino Linotype" panose="02040502050505030304" pitchFamily="18" charset="0"/>
              </a:defRPr>
            </a:pPr>
            <a:endParaRPr lang="sv-SE"/>
          </a:p>
        </c:txPr>
        <c:crossAx val="440338304"/>
        <c:crosses val="autoZero"/>
        <c:auto val="1"/>
        <c:lblAlgn val="ctr"/>
        <c:lblOffset val="100"/>
        <c:noMultiLvlLbl val="0"/>
      </c:catAx>
      <c:valAx>
        <c:axId val="440338304"/>
        <c:scaling>
          <c:orientation val="minMax"/>
          <c:min val="0.13"/>
        </c:scaling>
        <c:delete val="0"/>
        <c:axPos val="r"/>
        <c:majorGridlines/>
        <c:numFmt formatCode="0%" sourceLinked="0"/>
        <c:majorTickMark val="out"/>
        <c:minorTickMark val="none"/>
        <c:tickLblPos val="nextTo"/>
        <c:txPr>
          <a:bodyPr/>
          <a:lstStyle/>
          <a:p>
            <a:pPr>
              <a:defRPr sz="800">
                <a:latin typeface="Palatino Linotype" panose="02040502050505030304" pitchFamily="18" charset="0"/>
              </a:defRPr>
            </a:pPr>
            <a:endParaRPr lang="sv-SE"/>
          </a:p>
        </c:txPr>
        <c:crossAx val="440336768"/>
        <c:crosses val="autoZero"/>
        <c:crossBetween val="between"/>
      </c:valAx>
    </c:plotArea>
    <c:legend>
      <c:legendPos val="t"/>
      <c:layout>
        <c:manualLayout>
          <c:xMode val="edge"/>
          <c:yMode val="edge"/>
          <c:x val="4.3603091280256532E-3"/>
          <c:y val="1.7094017094017096E-2"/>
          <c:w val="0.98572382618839316"/>
          <c:h val="9.080916167530341E-2"/>
        </c:manualLayout>
      </c:layout>
      <c:overlay val="0"/>
      <c:txPr>
        <a:bodyPr/>
        <a:lstStyle/>
        <a:p>
          <a:pPr>
            <a:defRPr sz="800">
              <a:latin typeface="Palatino Linotype" panose="02040502050505030304" pitchFamily="18" charset="0"/>
            </a:defRPr>
          </a:pPr>
          <a:endParaRPr lang="sv-SE"/>
        </a:p>
      </c:txPr>
    </c:legend>
    <c:plotVisOnly val="1"/>
    <c:dispBlanksAs val="gap"/>
    <c:showDLblsOverMax val="0"/>
  </c:chart>
  <c:spPr>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 3.3 CET1 Build-up'!$T$5</c:f>
              <c:strCache>
                <c:ptCount val="1"/>
                <c:pt idx="0">
                  <c:v>Accumulated value</c:v>
                </c:pt>
              </c:strCache>
            </c:strRef>
          </c:tx>
          <c:spPr>
            <a:noFill/>
          </c:spPr>
          <c:invertIfNegative val="0"/>
          <c:cat>
            <c:strRef>
              <c:f>'T 3.3 CET1 Build-up'!$L$6:$M$12</c:f>
              <c:strCache>
                <c:ptCount val="7"/>
                <c:pt idx="0">
                  <c:v>Pillar 1 miniumum</c:v>
                </c:pt>
                <c:pt idx="1">
                  <c:v>Combined buffers</c:v>
                </c:pt>
                <c:pt idx="2">
                  <c:v>Risk weight floors</c:v>
                </c:pt>
                <c:pt idx="3">
                  <c:v>Pillar 2 Systemic Risk Buffer</c:v>
                </c:pt>
                <c:pt idx="4">
                  <c:v>Pillar 2 Other </c:v>
                </c:pt>
                <c:pt idx="5">
                  <c:v>CET1 requirement Q3 2017</c:v>
                </c:pt>
                <c:pt idx="6">
                  <c:v>Management buffer</c:v>
                </c:pt>
              </c:strCache>
            </c:strRef>
          </c:cat>
          <c:val>
            <c:numRef>
              <c:f>'T 3.3 CET1 Build-up'!$T$6:$T$12</c:f>
              <c:numCache>
                <c:formatCode>0.0%</c:formatCode>
                <c:ptCount val="7"/>
                <c:pt idx="1">
                  <c:v>4.4999999999999998E-2</c:v>
                </c:pt>
                <c:pt idx="2">
                  <c:v>0.106</c:v>
                </c:pt>
                <c:pt idx="3">
                  <c:v>0.122</c:v>
                </c:pt>
                <c:pt idx="4">
                  <c:v>0.14199999999999999</c:v>
                </c:pt>
                <c:pt idx="6">
                  <c:v>0.17399999999999999</c:v>
                </c:pt>
              </c:numCache>
            </c:numRef>
          </c:val>
          <c:extLst>
            <c:ext xmlns:c16="http://schemas.microsoft.com/office/drawing/2014/chart" uri="{C3380CC4-5D6E-409C-BE32-E72D297353CC}">
              <c16:uniqueId val="{00000000-7F6D-45A6-B8C8-6E108438C941}"/>
            </c:ext>
          </c:extLst>
        </c:ser>
        <c:ser>
          <c:idx val="1"/>
          <c:order val="1"/>
          <c:tx>
            <c:strRef>
              <c:f>'T 3.3 CET1 Build-up'!$U$5</c:f>
              <c:strCache>
                <c:ptCount val="1"/>
                <c:pt idx="0">
                  <c:v> +</c:v>
                </c:pt>
              </c:strCache>
            </c:strRef>
          </c:tx>
          <c:spPr>
            <a:solidFill>
              <a:schemeClr val="bg2"/>
            </a:solidFill>
            <a:ln>
              <a:solidFill>
                <a:schemeClr val="tx2"/>
              </a:solidFill>
            </a:ln>
          </c:spPr>
          <c:invertIfNegative val="0"/>
          <c:dPt>
            <c:idx val="0"/>
            <c:invertIfNegative val="0"/>
            <c:bubble3D val="0"/>
            <c:spPr>
              <a:solidFill>
                <a:srgbClr val="0000B0"/>
              </a:solidFill>
              <a:ln>
                <a:solidFill>
                  <a:schemeClr val="tx2"/>
                </a:solidFill>
              </a:ln>
            </c:spPr>
            <c:extLst>
              <c:ext xmlns:c16="http://schemas.microsoft.com/office/drawing/2014/chart" uri="{C3380CC4-5D6E-409C-BE32-E72D297353CC}">
                <c16:uniqueId val="{00000002-7F6D-45A6-B8C8-6E108438C941}"/>
              </c:ext>
            </c:extLst>
          </c:dPt>
          <c:dPt>
            <c:idx val="1"/>
            <c:invertIfNegative val="0"/>
            <c:bubble3D val="0"/>
            <c:spPr>
              <a:solidFill>
                <a:srgbClr val="00B050"/>
              </a:solidFill>
              <a:ln>
                <a:noFill/>
              </a:ln>
            </c:spPr>
            <c:extLst>
              <c:ext xmlns:c16="http://schemas.microsoft.com/office/drawing/2014/chart" uri="{C3380CC4-5D6E-409C-BE32-E72D297353CC}">
                <c16:uniqueId val="{00000004-7F6D-45A6-B8C8-6E108438C941}"/>
              </c:ext>
            </c:extLst>
          </c:dPt>
          <c:dPt>
            <c:idx val="2"/>
            <c:invertIfNegative val="0"/>
            <c:bubble3D val="0"/>
            <c:spPr>
              <a:solidFill>
                <a:srgbClr val="00B050"/>
              </a:solidFill>
              <a:ln>
                <a:noFill/>
              </a:ln>
            </c:spPr>
            <c:extLst>
              <c:ext xmlns:c16="http://schemas.microsoft.com/office/drawing/2014/chart" uri="{C3380CC4-5D6E-409C-BE32-E72D297353CC}">
                <c16:uniqueId val="{00000006-7F6D-45A6-B8C8-6E108438C941}"/>
              </c:ext>
            </c:extLst>
          </c:dPt>
          <c:dPt>
            <c:idx val="3"/>
            <c:invertIfNegative val="0"/>
            <c:bubble3D val="0"/>
            <c:spPr>
              <a:solidFill>
                <a:srgbClr val="00B050"/>
              </a:solidFill>
              <a:ln>
                <a:noFill/>
              </a:ln>
            </c:spPr>
            <c:extLst>
              <c:ext xmlns:c16="http://schemas.microsoft.com/office/drawing/2014/chart" uri="{C3380CC4-5D6E-409C-BE32-E72D297353CC}">
                <c16:uniqueId val="{00000008-7F6D-45A6-B8C8-6E108438C941}"/>
              </c:ext>
            </c:extLst>
          </c:dPt>
          <c:dPt>
            <c:idx val="4"/>
            <c:invertIfNegative val="0"/>
            <c:bubble3D val="0"/>
            <c:spPr>
              <a:solidFill>
                <a:srgbClr val="00B050"/>
              </a:solidFill>
              <a:ln>
                <a:noFill/>
              </a:ln>
            </c:spPr>
            <c:extLst>
              <c:ext xmlns:c16="http://schemas.microsoft.com/office/drawing/2014/chart" uri="{C3380CC4-5D6E-409C-BE32-E72D297353CC}">
                <c16:uniqueId val="{0000000A-7F6D-45A6-B8C8-6E108438C941}"/>
              </c:ext>
            </c:extLst>
          </c:dPt>
          <c:dPt>
            <c:idx val="5"/>
            <c:invertIfNegative val="0"/>
            <c:bubble3D val="0"/>
            <c:spPr>
              <a:solidFill>
                <a:srgbClr val="0000B0"/>
              </a:solidFill>
              <a:ln>
                <a:solidFill>
                  <a:schemeClr val="tx2"/>
                </a:solidFill>
              </a:ln>
            </c:spPr>
            <c:extLst>
              <c:ext xmlns:c16="http://schemas.microsoft.com/office/drawing/2014/chart" uri="{C3380CC4-5D6E-409C-BE32-E72D297353CC}">
                <c16:uniqueId val="{0000000C-7F6D-45A6-B8C8-6E108438C941}"/>
              </c:ext>
            </c:extLst>
          </c:dPt>
          <c:dPt>
            <c:idx val="6"/>
            <c:invertIfNegative val="0"/>
            <c:bubble3D val="0"/>
            <c:spPr>
              <a:noFill/>
              <a:ln w="12700">
                <a:solidFill>
                  <a:schemeClr val="accent1"/>
                </a:solidFill>
                <a:prstDash val="dash"/>
              </a:ln>
            </c:spPr>
            <c:extLst>
              <c:ext xmlns:c16="http://schemas.microsoft.com/office/drawing/2014/chart" uri="{C3380CC4-5D6E-409C-BE32-E72D297353CC}">
                <c16:uniqueId val="{0000000E-7F6D-45A6-B8C8-6E108438C941}"/>
              </c:ext>
            </c:extLst>
          </c:dPt>
          <c:dPt>
            <c:idx val="7"/>
            <c:invertIfNegative val="0"/>
            <c:bubble3D val="0"/>
            <c:extLst>
              <c:ext xmlns:c16="http://schemas.microsoft.com/office/drawing/2014/chart" uri="{C3380CC4-5D6E-409C-BE32-E72D297353CC}">
                <c16:uniqueId val="{0000000F-7F6D-45A6-B8C8-6E108438C941}"/>
              </c:ext>
            </c:extLst>
          </c:dPt>
          <c:dLbls>
            <c:dLbl>
              <c:idx val="0"/>
              <c:layout>
                <c:manualLayout>
                  <c:x val="0"/>
                  <c:y val="-0.1272386714724220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6D-45A6-B8C8-6E108438C941}"/>
                </c:ext>
              </c:extLst>
            </c:dLbl>
            <c:dLbl>
              <c:idx val="1"/>
              <c:layout>
                <c:manualLayout>
                  <c:x val="0"/>
                  <c:y val="-0.1583414578323472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6D-45A6-B8C8-6E108438C941}"/>
                </c:ext>
              </c:extLst>
            </c:dLbl>
            <c:dLbl>
              <c:idx val="2"/>
              <c:layout>
                <c:manualLayout>
                  <c:x val="3.8461550109493573E-3"/>
                  <c:y val="-6.22055727198507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6D-45A6-B8C8-6E108438C941}"/>
                </c:ext>
              </c:extLst>
            </c:dLbl>
            <c:dLbl>
              <c:idx val="3"/>
              <c:layout>
                <c:manualLayout>
                  <c:x val="-5.5728328076637477E-5"/>
                  <c:y val="-7.634327250724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6D-45A6-B8C8-6E108438C941}"/>
                </c:ext>
              </c:extLst>
            </c:dLbl>
            <c:dLbl>
              <c:idx val="4"/>
              <c:layout>
                <c:manualLayout>
                  <c:x val="0"/>
                  <c:y val="-9.89634111452170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6D-45A6-B8C8-6E108438C941}"/>
                </c:ext>
              </c:extLst>
            </c:dLbl>
            <c:dLbl>
              <c:idx val="5"/>
              <c:layout>
                <c:manualLayout>
                  <c:x val="-1.4102405461289943E-16"/>
                  <c:y val="-0.412818800777191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6D-45A6-B8C8-6E108438C941}"/>
                </c:ext>
              </c:extLst>
            </c:dLbl>
            <c:dLbl>
              <c:idx val="6"/>
              <c:delete val="1"/>
              <c:extLst>
                <c:ext xmlns:c15="http://schemas.microsoft.com/office/drawing/2012/chart" uri="{CE6537A1-D6FC-4f65-9D91-7224C49458BB}"/>
                <c:ext xmlns:c16="http://schemas.microsoft.com/office/drawing/2014/chart" uri="{C3380CC4-5D6E-409C-BE32-E72D297353CC}">
                  <c16:uniqueId val="{0000000E-7F6D-45A6-B8C8-6E108438C941}"/>
                </c:ext>
              </c:extLst>
            </c:dLbl>
            <c:spPr>
              <a:solidFill>
                <a:schemeClr val="bg1"/>
              </a:soli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 3.3 CET1 Build-up'!$L$6:$M$12</c:f>
              <c:strCache>
                <c:ptCount val="7"/>
                <c:pt idx="0">
                  <c:v>Pillar 1 miniumum</c:v>
                </c:pt>
                <c:pt idx="1">
                  <c:v>Combined buffers</c:v>
                </c:pt>
                <c:pt idx="2">
                  <c:v>Risk weight floors</c:v>
                </c:pt>
                <c:pt idx="3">
                  <c:v>Pillar 2 Systemic Risk Buffer</c:v>
                </c:pt>
                <c:pt idx="4">
                  <c:v>Pillar 2 Other </c:v>
                </c:pt>
                <c:pt idx="5">
                  <c:v>CET1 requirement Q3 2017</c:v>
                </c:pt>
                <c:pt idx="6">
                  <c:v>Management buffer</c:v>
                </c:pt>
              </c:strCache>
            </c:strRef>
          </c:cat>
          <c:val>
            <c:numRef>
              <c:f>'T 3.3 CET1 Build-up'!$U$6:$U$12</c:f>
              <c:numCache>
                <c:formatCode>0.0%</c:formatCode>
                <c:ptCount val="7"/>
                <c:pt idx="0">
                  <c:v>4.4999999999999998E-2</c:v>
                </c:pt>
                <c:pt idx="1">
                  <c:v>6.0999999999999999E-2</c:v>
                </c:pt>
                <c:pt idx="2">
                  <c:v>1.6E-2</c:v>
                </c:pt>
                <c:pt idx="3">
                  <c:v>0.02</c:v>
                </c:pt>
                <c:pt idx="4">
                  <c:v>3.2000000000000001E-2</c:v>
                </c:pt>
                <c:pt idx="5">
                  <c:v>0.17399999999999999</c:v>
                </c:pt>
                <c:pt idx="6">
                  <c:v>5.0000000000000001E-3</c:v>
                </c:pt>
              </c:numCache>
            </c:numRef>
          </c:val>
          <c:extLst>
            <c:ext xmlns:c16="http://schemas.microsoft.com/office/drawing/2014/chart" uri="{C3380CC4-5D6E-409C-BE32-E72D297353CC}">
              <c16:uniqueId val="{00000010-7F6D-45A6-B8C8-6E108438C941}"/>
            </c:ext>
          </c:extLst>
        </c:ser>
        <c:ser>
          <c:idx val="2"/>
          <c:order val="2"/>
          <c:tx>
            <c:strRef>
              <c:f>'T 3.3 CET1 Build-up'!$V$5</c:f>
              <c:strCache>
                <c:ptCount val="1"/>
                <c:pt idx="0">
                  <c:v>-</c:v>
                </c:pt>
              </c:strCache>
            </c:strRef>
          </c:tx>
          <c:spPr>
            <a:pattFill prst="wdUpDiag">
              <a:fgClr>
                <a:srgbClr val="0000B0"/>
              </a:fgClr>
              <a:bgClr>
                <a:schemeClr val="bg1"/>
              </a:bgClr>
            </a:pattFill>
          </c:spPr>
          <c:invertIfNegative val="0"/>
          <c:cat>
            <c:strRef>
              <c:f>'T 3.3 CET1 Build-up'!$L$6:$M$12</c:f>
              <c:strCache>
                <c:ptCount val="7"/>
                <c:pt idx="0">
                  <c:v>Pillar 1 miniumum</c:v>
                </c:pt>
                <c:pt idx="1">
                  <c:v>Combined buffers</c:v>
                </c:pt>
                <c:pt idx="2">
                  <c:v>Risk weight floors</c:v>
                </c:pt>
                <c:pt idx="3">
                  <c:v>Pillar 2 Systemic Risk Buffer</c:v>
                </c:pt>
                <c:pt idx="4">
                  <c:v>Pillar 2 Other </c:v>
                </c:pt>
                <c:pt idx="5">
                  <c:v>CET1 requirement Q3 2017</c:v>
                </c:pt>
                <c:pt idx="6">
                  <c:v>Management buffer</c:v>
                </c:pt>
              </c:strCache>
            </c:strRef>
          </c:cat>
          <c:val>
            <c:numRef>
              <c:f>'T 3.3 CET1 Build-up'!$V$6:$V$12</c:f>
              <c:numCache>
                <c:formatCode>0.0%</c:formatCode>
                <c:ptCount val="7"/>
                <c:pt idx="6">
                  <c:v>0.01</c:v>
                </c:pt>
              </c:numCache>
            </c:numRef>
          </c:val>
          <c:extLst>
            <c:ext xmlns:c16="http://schemas.microsoft.com/office/drawing/2014/chart" uri="{C3380CC4-5D6E-409C-BE32-E72D297353CC}">
              <c16:uniqueId val="{00000011-7F6D-45A6-B8C8-6E108438C941}"/>
            </c:ext>
          </c:extLst>
        </c:ser>
        <c:dLbls>
          <c:showLegendKey val="0"/>
          <c:showVal val="0"/>
          <c:showCatName val="0"/>
          <c:showSerName val="0"/>
          <c:showPercent val="0"/>
          <c:showBubbleSize val="0"/>
        </c:dLbls>
        <c:gapWidth val="150"/>
        <c:overlap val="100"/>
        <c:axId val="248354304"/>
        <c:axId val="248355840"/>
      </c:barChart>
      <c:catAx>
        <c:axId val="248354304"/>
        <c:scaling>
          <c:orientation val="minMax"/>
        </c:scaling>
        <c:delete val="0"/>
        <c:axPos val="b"/>
        <c:numFmt formatCode="General" sourceLinked="0"/>
        <c:majorTickMark val="out"/>
        <c:minorTickMark val="none"/>
        <c:tickLblPos val="nextTo"/>
        <c:txPr>
          <a:bodyPr/>
          <a:lstStyle/>
          <a:p>
            <a:pPr>
              <a:defRPr sz="800">
                <a:latin typeface="Palatino Linotype" panose="02040502050505030304" pitchFamily="18" charset="0"/>
              </a:defRPr>
            </a:pPr>
            <a:endParaRPr lang="sv-SE"/>
          </a:p>
        </c:txPr>
        <c:crossAx val="248355840"/>
        <c:crosses val="autoZero"/>
        <c:auto val="1"/>
        <c:lblAlgn val="ctr"/>
        <c:lblOffset val="100"/>
        <c:noMultiLvlLbl val="0"/>
      </c:catAx>
      <c:valAx>
        <c:axId val="248355840"/>
        <c:scaling>
          <c:orientation val="minMax"/>
        </c:scaling>
        <c:delete val="0"/>
        <c:axPos val="l"/>
        <c:majorGridlines/>
        <c:numFmt formatCode="0.0%" sourceLinked="0"/>
        <c:majorTickMark val="out"/>
        <c:minorTickMark val="none"/>
        <c:tickLblPos val="nextTo"/>
        <c:txPr>
          <a:bodyPr/>
          <a:lstStyle/>
          <a:p>
            <a:pPr>
              <a:defRPr sz="800">
                <a:latin typeface="Palatino Linotype" panose="02040502050505030304" pitchFamily="18" charset="0"/>
              </a:defRPr>
            </a:pPr>
            <a:endParaRPr lang="sv-SE"/>
          </a:p>
        </c:txPr>
        <c:crossAx val="248354304"/>
        <c:crosses val="autoZero"/>
        <c:crossBetween val="between"/>
      </c:valAx>
      <c:spPr>
        <a:ln>
          <a:noFill/>
        </a:ln>
      </c:spPr>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776338084321735E-2"/>
          <c:y val="3.1305581693338407E-2"/>
          <c:w val="0.906468387654075"/>
          <c:h val="0.87281373537438856"/>
        </c:manualLayout>
      </c:layout>
      <c:barChart>
        <c:barDir val="col"/>
        <c:grouping val="stacked"/>
        <c:varyColors val="0"/>
        <c:ser>
          <c:idx val="0"/>
          <c:order val="0"/>
          <c:tx>
            <c:strRef>
              <c:f>'F3.4 CET1 Drivers'!$U$5</c:f>
              <c:strCache>
                <c:ptCount val="1"/>
                <c:pt idx="0">
                  <c:v>Accumulated %</c:v>
                </c:pt>
              </c:strCache>
            </c:strRef>
          </c:tx>
          <c:spPr>
            <a:noFill/>
          </c:spPr>
          <c:invertIfNegative val="0"/>
          <c:cat>
            <c:strRef>
              <c:f>'F3.4 CET1 Drivers'!$M$6:$N$12</c:f>
              <c:strCache>
                <c:ptCount val="7"/>
                <c:pt idx="0">
                  <c:v>CET1 ratio 2016 Q4</c:v>
                </c:pt>
                <c:pt idx="1">
                  <c:v>Credit quality </c:v>
                </c:pt>
                <c:pt idx="2">
                  <c:v>Volumes</c:v>
                </c:pt>
                <c:pt idx="3">
                  <c:v>FX effect </c:v>
                </c:pt>
                <c:pt idx="4">
                  <c:v>Other </c:v>
                </c:pt>
                <c:pt idx="5">
                  <c:v>Profit net after dividend</c:v>
                </c:pt>
                <c:pt idx="6">
                  <c:v>CET1 ratio 2017 Q4 </c:v>
                </c:pt>
              </c:strCache>
            </c:strRef>
          </c:cat>
          <c:val>
            <c:numRef>
              <c:f>'F3.4 CET1 Drivers'!$U$6:$U$12</c:f>
              <c:numCache>
                <c:formatCode>0.0%</c:formatCode>
                <c:ptCount val="7"/>
                <c:pt idx="0">
                  <c:v>0.1</c:v>
                </c:pt>
                <c:pt idx="1">
                  <c:v>0.18427736130566916</c:v>
                </c:pt>
                <c:pt idx="2">
                  <c:v>0.18918507757322747</c:v>
                </c:pt>
                <c:pt idx="3">
                  <c:v>0.19592681215151364</c:v>
                </c:pt>
                <c:pt idx="4">
                  <c:v>0.19049076942223464</c:v>
                </c:pt>
                <c:pt idx="5">
                  <c:v>0.19049076942223425</c:v>
                </c:pt>
                <c:pt idx="6">
                  <c:v>0.1</c:v>
                </c:pt>
              </c:numCache>
            </c:numRef>
          </c:val>
          <c:extLst>
            <c:ext xmlns:c16="http://schemas.microsoft.com/office/drawing/2014/chart" uri="{C3380CC4-5D6E-409C-BE32-E72D297353CC}">
              <c16:uniqueId val="{00000000-81EC-4290-84A4-F4847C67F830}"/>
            </c:ext>
          </c:extLst>
        </c:ser>
        <c:ser>
          <c:idx val="1"/>
          <c:order val="1"/>
          <c:tx>
            <c:strRef>
              <c:f>'F3.4 CET1 Drivers'!$V$5</c:f>
              <c:strCache>
                <c:ptCount val="1"/>
                <c:pt idx="0">
                  <c:v> +</c:v>
                </c:pt>
              </c:strCache>
            </c:strRef>
          </c:tx>
          <c:spPr>
            <a:solidFill>
              <a:srgbClr val="00B050"/>
            </a:solidFill>
          </c:spPr>
          <c:invertIfNegative val="0"/>
          <c:dPt>
            <c:idx val="0"/>
            <c:invertIfNegative val="0"/>
            <c:bubble3D val="0"/>
            <c:spPr>
              <a:solidFill>
                <a:srgbClr val="0000A0"/>
              </a:solidFill>
            </c:spPr>
            <c:extLst>
              <c:ext xmlns:c16="http://schemas.microsoft.com/office/drawing/2014/chart" uri="{C3380CC4-5D6E-409C-BE32-E72D297353CC}">
                <c16:uniqueId val="{00000002-81EC-4290-84A4-F4847C67F830}"/>
              </c:ext>
            </c:extLst>
          </c:dPt>
          <c:dPt>
            <c:idx val="7"/>
            <c:invertIfNegative val="0"/>
            <c:bubble3D val="0"/>
            <c:spPr>
              <a:solidFill>
                <a:srgbClr val="0000A0"/>
              </a:solidFill>
            </c:spPr>
            <c:extLst>
              <c:ext xmlns:c16="http://schemas.microsoft.com/office/drawing/2014/chart" uri="{C3380CC4-5D6E-409C-BE32-E72D297353CC}">
                <c16:uniqueId val="{00000004-81EC-4290-84A4-F4847C67F830}"/>
              </c:ext>
            </c:extLst>
          </c:dPt>
          <c:dLbls>
            <c:dLbl>
              <c:idx val="0"/>
              <c:delete val="1"/>
              <c:extLst>
                <c:ext xmlns:c15="http://schemas.microsoft.com/office/drawing/2012/chart" uri="{CE6537A1-D6FC-4f65-9D91-7224C49458BB}"/>
                <c:ext xmlns:c16="http://schemas.microsoft.com/office/drawing/2014/chart" uri="{C3380CC4-5D6E-409C-BE32-E72D297353CC}">
                  <c16:uniqueId val="{00000002-81EC-4290-84A4-F4847C67F830}"/>
                </c:ext>
              </c:extLst>
            </c:dLbl>
            <c:dLbl>
              <c:idx val="1"/>
              <c:layout>
                <c:manualLayout>
                  <c:x val="-1.8518518518518857E-3"/>
                  <c:y val="-4.0821583735101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86-41FF-9BBB-6592898DEB0D}"/>
                </c:ext>
              </c:extLst>
            </c:dLbl>
            <c:dLbl>
              <c:idx val="2"/>
              <c:layout>
                <c:manualLayout>
                  <c:x val="1.8595800524933703E-3"/>
                  <c:y val="-4.29838878724309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C67-4B42-8BD4-C9304BCE09CD}"/>
                </c:ext>
              </c:extLst>
            </c:dLbl>
            <c:dLbl>
              <c:idx val="3"/>
              <c:layout>
                <c:manualLayout>
                  <c:x val="0"/>
                  <c:y val="-4.3072515122861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67-4B42-8BD4-C9304BCE09CD}"/>
                </c:ext>
              </c:extLst>
            </c:dLbl>
            <c:dLbl>
              <c:idx val="5"/>
              <c:layout>
                <c:manualLayout>
                  <c:x val="-1.8518518518518519E-3"/>
                  <c:y val="-3.9427327030214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786-41FF-9BBB-6592898DEB0D}"/>
                </c:ext>
              </c:extLst>
            </c:dLbl>
            <c:dLbl>
              <c:idx val="6"/>
              <c:delete val="1"/>
              <c:extLst>
                <c:ext xmlns:c15="http://schemas.microsoft.com/office/drawing/2012/chart" uri="{CE6537A1-D6FC-4f65-9D91-7224C49458BB}"/>
                <c:ext xmlns:c16="http://schemas.microsoft.com/office/drawing/2014/chart" uri="{C3380CC4-5D6E-409C-BE32-E72D297353CC}">
                  <c16:uniqueId val="{00000004-4786-41FF-9BBB-6592898DEB0D}"/>
                </c:ext>
              </c:extLst>
            </c:dLbl>
            <c:dLbl>
              <c:idx val="7"/>
              <c:delete val="1"/>
              <c:extLst>
                <c:ext xmlns:c15="http://schemas.microsoft.com/office/drawing/2012/chart" uri="{CE6537A1-D6FC-4f65-9D91-7224C49458BB}"/>
                <c:ext xmlns:c16="http://schemas.microsoft.com/office/drawing/2014/chart" uri="{C3380CC4-5D6E-409C-BE32-E72D297353CC}">
                  <c16:uniqueId val="{00000004-81EC-4290-84A4-F4847C67F83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'F3.4 CET1 Drivers'!$M$6:$N$12</c:f>
              <c:strCache>
                <c:ptCount val="7"/>
                <c:pt idx="0">
                  <c:v>CET1 ratio 2016 Q4</c:v>
                </c:pt>
                <c:pt idx="1">
                  <c:v>Credit quality </c:v>
                </c:pt>
                <c:pt idx="2">
                  <c:v>Volumes</c:v>
                </c:pt>
                <c:pt idx="3">
                  <c:v>FX effect </c:v>
                </c:pt>
                <c:pt idx="4">
                  <c:v>Other </c:v>
                </c:pt>
                <c:pt idx="5">
                  <c:v>Profit net after dividend</c:v>
                </c:pt>
                <c:pt idx="6">
                  <c:v>CET1 ratio 2017 Q4 </c:v>
                </c:pt>
              </c:strCache>
            </c:strRef>
          </c:cat>
          <c:val>
            <c:numRef>
              <c:f>'F3.4 CET1 Drivers'!$V$6:$V$12</c:f>
              <c:numCache>
                <c:formatCode>0.0%</c:formatCode>
                <c:ptCount val="7"/>
                <c:pt idx="0">
                  <c:v>8.4000000000000005E-2</c:v>
                </c:pt>
                <c:pt idx="1">
                  <c:v>4.9077162675583152E-3</c:v>
                </c:pt>
                <c:pt idx="2">
                  <c:v>6.7417345782861682E-3</c:v>
                </c:pt>
                <c:pt idx="3">
                  <c:v>3.6327572940249853E-3</c:v>
                </c:pt>
                <c:pt idx="5">
                  <c:v>4.41727161555866E-3</c:v>
                </c:pt>
                <c:pt idx="6">
                  <c:v>9.5000000000000001E-2</c:v>
                </c:pt>
              </c:numCache>
            </c:numRef>
          </c:val>
          <c:extLst>
            <c:ext xmlns:c16="http://schemas.microsoft.com/office/drawing/2014/chart" uri="{C3380CC4-5D6E-409C-BE32-E72D297353CC}">
              <c16:uniqueId val="{00000005-81EC-4290-84A4-F4847C67F830}"/>
            </c:ext>
          </c:extLst>
        </c:ser>
        <c:ser>
          <c:idx val="2"/>
          <c:order val="2"/>
          <c:tx>
            <c:strRef>
              <c:f>'F3.4 CET1 Drivers'!$W$5</c:f>
              <c:strCache>
                <c:ptCount val="1"/>
                <c:pt idx="0">
                  <c:v>-</c:v>
                </c:pt>
              </c:strCache>
            </c:strRef>
          </c:tx>
          <c:spPr>
            <a:solidFill>
              <a:srgbClr val="FF0000"/>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A-AC67-4B42-8BD4-C9304BCE09CD}"/>
                </c:ext>
              </c:extLst>
            </c:dLbl>
            <c:dLbl>
              <c:idx val="2"/>
              <c:delete val="1"/>
              <c:extLst>
                <c:ext xmlns:c15="http://schemas.microsoft.com/office/drawing/2012/chart" uri="{CE6537A1-D6FC-4f65-9D91-7224C49458BB}"/>
                <c:ext xmlns:c16="http://schemas.microsoft.com/office/drawing/2014/chart" uri="{C3380CC4-5D6E-409C-BE32-E72D297353CC}">
                  <c16:uniqueId val="{00000008-AC67-4B42-8BD4-C9304BCE09CD}"/>
                </c:ext>
              </c:extLst>
            </c:dLbl>
            <c:dLbl>
              <c:idx val="3"/>
              <c:delete val="1"/>
              <c:extLst>
                <c:ext xmlns:c15="http://schemas.microsoft.com/office/drawing/2012/chart" uri="{CE6537A1-D6FC-4f65-9D91-7224C49458BB}"/>
                <c:ext xmlns:c16="http://schemas.microsoft.com/office/drawing/2014/chart" uri="{C3380CC4-5D6E-409C-BE32-E72D297353CC}">
                  <c16:uniqueId val="{00000009-AC67-4B42-8BD4-C9304BCE09CD}"/>
                </c:ext>
              </c:extLst>
            </c:dLbl>
            <c:dLbl>
              <c:idx val="4"/>
              <c:layout>
                <c:manualLayout>
                  <c:x val="0"/>
                  <c:y val="-6.17537972384632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C67-4B42-8BD4-C9304BCE09CD}"/>
                </c:ext>
              </c:extLst>
            </c:dLbl>
            <c:dLbl>
              <c:idx val="5"/>
              <c:delete val="1"/>
              <c:extLst>
                <c:ext xmlns:c15="http://schemas.microsoft.com/office/drawing/2012/chart" uri="{CE6537A1-D6FC-4f65-9D91-7224C49458BB}"/>
                <c:ext xmlns:c16="http://schemas.microsoft.com/office/drawing/2014/chart" uri="{C3380CC4-5D6E-409C-BE32-E72D297353CC}">
                  <c16:uniqueId val="{0000000D-AC67-4B42-8BD4-C9304BCE09CD}"/>
                </c:ext>
              </c:extLst>
            </c:dLbl>
            <c:dLbl>
              <c:idx val="6"/>
              <c:delete val="1"/>
              <c:extLst>
                <c:ext xmlns:c15="http://schemas.microsoft.com/office/drawing/2012/chart" uri="{CE6537A1-D6FC-4f65-9D91-7224C49458BB}"/>
                <c:ext xmlns:c16="http://schemas.microsoft.com/office/drawing/2014/chart" uri="{C3380CC4-5D6E-409C-BE32-E72D297353CC}">
                  <c16:uniqueId val="{0000000B-AC67-4B42-8BD4-C9304BCE09C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'F3.4 CET1 Drivers'!$M$6:$N$12</c:f>
              <c:strCache>
                <c:ptCount val="7"/>
                <c:pt idx="0">
                  <c:v>CET1 ratio 2016 Q4</c:v>
                </c:pt>
                <c:pt idx="1">
                  <c:v>Credit quality </c:v>
                </c:pt>
                <c:pt idx="2">
                  <c:v>Volumes</c:v>
                </c:pt>
                <c:pt idx="3">
                  <c:v>FX effect </c:v>
                </c:pt>
                <c:pt idx="4">
                  <c:v>Other </c:v>
                </c:pt>
                <c:pt idx="5">
                  <c:v>Profit net after dividend</c:v>
                </c:pt>
                <c:pt idx="6">
                  <c:v>CET1 ratio 2017 Q4 </c:v>
                </c:pt>
              </c:strCache>
            </c:strRef>
          </c:cat>
          <c:val>
            <c:numRef>
              <c:f>'F3.4 CET1 Drivers'!$W$6:$W$12</c:f>
              <c:numCache>
                <c:formatCode>0.0%</c:formatCode>
                <c:ptCount val="7"/>
                <c:pt idx="1">
                  <c:v>0</c:v>
                </c:pt>
                <c:pt idx="2">
                  <c:v>0</c:v>
                </c:pt>
                <c:pt idx="3">
                  <c:v>0</c:v>
                </c:pt>
                <c:pt idx="4">
                  <c:v>9.0357390619395499E-3</c:v>
                </c:pt>
                <c:pt idx="5">
                  <c:v>0</c:v>
                </c:pt>
              </c:numCache>
            </c:numRef>
          </c:val>
          <c:extLst>
            <c:ext xmlns:c16="http://schemas.microsoft.com/office/drawing/2014/chart" uri="{C3380CC4-5D6E-409C-BE32-E72D297353CC}">
              <c16:uniqueId val="{00000006-81EC-4290-84A4-F4847C67F830}"/>
            </c:ext>
          </c:extLst>
        </c:ser>
        <c:dLbls>
          <c:showLegendKey val="0"/>
          <c:showVal val="0"/>
          <c:showCatName val="0"/>
          <c:showSerName val="0"/>
          <c:showPercent val="0"/>
          <c:showBubbleSize val="0"/>
        </c:dLbls>
        <c:gapWidth val="150"/>
        <c:overlap val="100"/>
        <c:axId val="183870976"/>
        <c:axId val="183872512"/>
      </c:barChart>
      <c:catAx>
        <c:axId val="183870976"/>
        <c:scaling>
          <c:orientation val="minMax"/>
        </c:scaling>
        <c:delete val="0"/>
        <c:axPos val="b"/>
        <c:numFmt formatCode="General" sourceLinked="0"/>
        <c:majorTickMark val="out"/>
        <c:minorTickMark val="none"/>
        <c:tickLblPos val="nextTo"/>
        <c:txPr>
          <a:bodyPr/>
          <a:lstStyle/>
          <a:p>
            <a:pPr>
              <a:defRPr sz="800">
                <a:latin typeface="Palatino Linotype" panose="02040502050505030304" pitchFamily="18" charset="0"/>
              </a:defRPr>
            </a:pPr>
            <a:endParaRPr lang="sv-SE"/>
          </a:p>
        </c:txPr>
        <c:crossAx val="183872512"/>
        <c:crosses val="autoZero"/>
        <c:auto val="1"/>
        <c:lblAlgn val="ctr"/>
        <c:lblOffset val="100"/>
        <c:noMultiLvlLbl val="0"/>
      </c:catAx>
      <c:valAx>
        <c:axId val="183872512"/>
        <c:scaling>
          <c:orientation val="minMax"/>
          <c:min val="0.1"/>
        </c:scaling>
        <c:delete val="0"/>
        <c:axPos val="l"/>
        <c:majorGridlines/>
        <c:numFmt formatCode="0.0%" sourceLinked="0"/>
        <c:majorTickMark val="out"/>
        <c:minorTickMark val="none"/>
        <c:tickLblPos val="nextTo"/>
        <c:txPr>
          <a:bodyPr/>
          <a:lstStyle/>
          <a:p>
            <a:pPr>
              <a:defRPr sz="800">
                <a:latin typeface="Palatino Linotype" panose="02040502050505030304" pitchFamily="18" charset="0"/>
              </a:defRPr>
            </a:pPr>
            <a:endParaRPr lang="sv-SE"/>
          </a:p>
        </c:txPr>
        <c:crossAx val="183870976"/>
        <c:crosses val="autoZero"/>
        <c:crossBetween val="between"/>
      </c:valAx>
      <c:spPr>
        <a:ln>
          <a:noFill/>
        </a:ln>
      </c:spPr>
    </c:plotArea>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rgbClr val="0000A0"/>
          </a:solidFill>
          <a:ln w="25400">
            <a:noFill/>
          </a:ln>
        </c:spPr>
        <c:marker>
          <c:symbol val="none"/>
        </c:marker>
      </c:pivotFmt>
      <c:pivotFmt>
        <c:idx val="1"/>
        <c:spPr>
          <a:solidFill>
            <a:srgbClr val="3399FF"/>
          </a:solidFill>
          <a:ln w="25400">
            <a:noFill/>
          </a:ln>
        </c:spPr>
        <c:marker>
          <c:symbol val="none"/>
        </c:marker>
      </c:pivotFmt>
      <c:pivotFmt>
        <c:idx val="2"/>
        <c:spPr>
          <a:ln w="25400">
            <a:solidFill>
              <a:srgbClr val="99CCFF"/>
            </a:solidFill>
            <a:prstDash val="solid"/>
          </a:ln>
        </c:spPr>
        <c:marker>
          <c:symbol val="none"/>
        </c:marker>
      </c:pivotFmt>
      <c:pivotFmt>
        <c:idx val="3"/>
        <c:spPr>
          <a:solidFill>
            <a:srgbClr val="0000A0"/>
          </a:solidFill>
          <a:ln w="25400">
            <a:noFill/>
          </a:ln>
        </c:spPr>
        <c:marker>
          <c:symbol val="none"/>
        </c:marker>
      </c:pivotFmt>
      <c:pivotFmt>
        <c:idx val="4"/>
        <c:spPr>
          <a:solidFill>
            <a:srgbClr val="3399FF"/>
          </a:solidFill>
          <a:ln w="25400">
            <a:noFill/>
          </a:ln>
        </c:spPr>
        <c:marker>
          <c:symbol val="none"/>
        </c:marker>
      </c:pivotFmt>
      <c:pivotFmt>
        <c:idx val="5"/>
        <c:spPr>
          <a:ln w="25400">
            <a:solidFill>
              <a:srgbClr val="99CCFF"/>
            </a:solidFill>
            <a:prstDash val="solid"/>
          </a:ln>
        </c:spPr>
        <c:marker>
          <c:symbol val="none"/>
        </c:marker>
      </c:pivotFmt>
      <c:pivotFmt>
        <c:idx val="6"/>
        <c:spPr>
          <a:solidFill>
            <a:srgbClr val="0000A0"/>
          </a:solidFill>
          <a:ln w="25400">
            <a:noFill/>
          </a:ln>
        </c:spPr>
        <c:marker>
          <c:symbol val="none"/>
        </c:marker>
      </c:pivotFmt>
      <c:pivotFmt>
        <c:idx val="7"/>
        <c:spPr>
          <a:solidFill>
            <a:srgbClr val="3399FF"/>
          </a:solidFill>
          <a:ln w="25400">
            <a:noFill/>
          </a:ln>
        </c:spPr>
        <c:marker>
          <c:symbol val="none"/>
        </c:marker>
      </c:pivotFmt>
      <c:pivotFmt>
        <c:idx val="8"/>
        <c:spPr>
          <a:ln w="25400">
            <a:solidFill>
              <a:srgbClr val="99CCFF"/>
            </a:solidFill>
            <a:prstDash val="solid"/>
          </a:ln>
        </c:spPr>
        <c:marker>
          <c:symbol val="none"/>
        </c:marker>
      </c:pivotFmt>
    </c:pivotFmts>
    <c:plotArea>
      <c:layout>
        <c:manualLayout>
          <c:layoutTarget val="inner"/>
          <c:xMode val="edge"/>
          <c:yMode val="edge"/>
          <c:x val="0.10429069528073698"/>
          <c:y val="0.15562664051071667"/>
          <c:w val="0.8520621686995008"/>
          <c:h val="0.64282188374678162"/>
        </c:manualLayout>
      </c:layout>
      <c:barChart>
        <c:barDir val="col"/>
        <c:grouping val="clustered"/>
        <c:varyColors val="0"/>
        <c:ser>
          <c:idx val="0"/>
          <c:order val="0"/>
          <c:tx>
            <c:v>Hypothetical P&amp;L</c:v>
          </c:tx>
          <c:spPr>
            <a:solidFill>
              <a:srgbClr val="0000A0"/>
            </a:solidFill>
            <a:ln w="25400">
              <a:noFill/>
            </a:ln>
          </c:spPr>
          <c:invertIfNegative val="0"/>
          <c:cat>
            <c:strLit>
              <c:ptCount val="253"/>
              <c:pt idx="0">
                <c:v>jan 2017</c:v>
              </c:pt>
              <c:pt idx="1">
                <c:v>jan 2017</c:v>
              </c:pt>
              <c:pt idx="2">
                <c:v>jan 2017</c:v>
              </c:pt>
              <c:pt idx="3">
                <c:v>jan 2017</c:v>
              </c:pt>
              <c:pt idx="4">
                <c:v>jan 2017</c:v>
              </c:pt>
              <c:pt idx="5">
                <c:v>jan 2017</c:v>
              </c:pt>
              <c:pt idx="6">
                <c:v>jan 2017</c:v>
              </c:pt>
              <c:pt idx="7">
                <c:v>jan 2017</c:v>
              </c:pt>
              <c:pt idx="8">
                <c:v>jan 2017</c:v>
              </c:pt>
              <c:pt idx="9">
                <c:v>jan 2017</c:v>
              </c:pt>
              <c:pt idx="10">
                <c:v>jan 2017</c:v>
              </c:pt>
              <c:pt idx="11">
                <c:v>jan 2017</c:v>
              </c:pt>
              <c:pt idx="12">
                <c:v>jan 2017</c:v>
              </c:pt>
              <c:pt idx="13">
                <c:v>jan 2017</c:v>
              </c:pt>
              <c:pt idx="14">
                <c:v>jan 2017</c:v>
              </c:pt>
              <c:pt idx="15">
                <c:v>jan 2017</c:v>
              </c:pt>
              <c:pt idx="16">
                <c:v>jan 2017</c:v>
              </c:pt>
              <c:pt idx="17">
                <c:v>jan 2017</c:v>
              </c:pt>
              <c:pt idx="18">
                <c:v>jan 2017</c:v>
              </c:pt>
              <c:pt idx="19">
                <c:v>jan 2017</c:v>
              </c:pt>
              <c:pt idx="20">
                <c:v>jan 2017</c:v>
              </c:pt>
              <c:pt idx="21">
                <c:v>jan 2017</c:v>
              </c:pt>
              <c:pt idx="22">
                <c:v>feb 2017</c:v>
              </c:pt>
              <c:pt idx="23">
                <c:v>feb 2017</c:v>
              </c:pt>
              <c:pt idx="24">
                <c:v>feb 2017</c:v>
              </c:pt>
              <c:pt idx="25">
                <c:v>feb 2017</c:v>
              </c:pt>
              <c:pt idx="26">
                <c:v>feb 2017</c:v>
              </c:pt>
              <c:pt idx="27">
                <c:v>feb 2017</c:v>
              </c:pt>
              <c:pt idx="28">
                <c:v>feb 2017</c:v>
              </c:pt>
              <c:pt idx="29">
                <c:v>feb 2017</c:v>
              </c:pt>
              <c:pt idx="30">
                <c:v>feb 2017</c:v>
              </c:pt>
              <c:pt idx="31">
                <c:v>feb 2017</c:v>
              </c:pt>
              <c:pt idx="32">
                <c:v>feb 2017</c:v>
              </c:pt>
              <c:pt idx="33">
                <c:v>feb 2017</c:v>
              </c:pt>
              <c:pt idx="34">
                <c:v>feb 2017</c:v>
              </c:pt>
              <c:pt idx="35">
                <c:v>feb 2017</c:v>
              </c:pt>
              <c:pt idx="36">
                <c:v>feb 2017</c:v>
              </c:pt>
              <c:pt idx="37">
                <c:v>feb 2017</c:v>
              </c:pt>
              <c:pt idx="38">
                <c:v>feb 2017</c:v>
              </c:pt>
              <c:pt idx="39">
                <c:v>feb 2017</c:v>
              </c:pt>
              <c:pt idx="40">
                <c:v>feb 2017</c:v>
              </c:pt>
              <c:pt idx="41">
                <c:v>feb 2017</c:v>
              </c:pt>
              <c:pt idx="42">
                <c:v>mar 2017</c:v>
              </c:pt>
              <c:pt idx="43">
                <c:v>mar 2017</c:v>
              </c:pt>
              <c:pt idx="44">
                <c:v>mar 2017</c:v>
              </c:pt>
              <c:pt idx="45">
                <c:v>mar 2017</c:v>
              </c:pt>
              <c:pt idx="46">
                <c:v>mar 2017</c:v>
              </c:pt>
              <c:pt idx="47">
                <c:v>mar 2017</c:v>
              </c:pt>
              <c:pt idx="48">
                <c:v>mar 2017</c:v>
              </c:pt>
              <c:pt idx="49">
                <c:v>mar 2017</c:v>
              </c:pt>
              <c:pt idx="50">
                <c:v>mar 2017</c:v>
              </c:pt>
              <c:pt idx="51">
                <c:v>mar 2017</c:v>
              </c:pt>
              <c:pt idx="52">
                <c:v>mar 2017</c:v>
              </c:pt>
              <c:pt idx="53">
                <c:v>mar 2017</c:v>
              </c:pt>
              <c:pt idx="54">
                <c:v>mar 2017</c:v>
              </c:pt>
              <c:pt idx="55">
                <c:v>mar 2017</c:v>
              </c:pt>
              <c:pt idx="56">
                <c:v>mar 2017</c:v>
              </c:pt>
              <c:pt idx="57">
                <c:v>mar 2017</c:v>
              </c:pt>
              <c:pt idx="58">
                <c:v>mar 2017</c:v>
              </c:pt>
              <c:pt idx="59">
                <c:v>mar 2017</c:v>
              </c:pt>
              <c:pt idx="60">
                <c:v>mar 2017</c:v>
              </c:pt>
              <c:pt idx="61">
                <c:v>mar 2017</c:v>
              </c:pt>
              <c:pt idx="62">
                <c:v>mar 2017</c:v>
              </c:pt>
              <c:pt idx="63">
                <c:v>mar 2017</c:v>
              </c:pt>
              <c:pt idx="64">
                <c:v>mar 2017</c:v>
              </c:pt>
              <c:pt idx="65">
                <c:v>apr 2017</c:v>
              </c:pt>
              <c:pt idx="66">
                <c:v>apr 2017</c:v>
              </c:pt>
              <c:pt idx="67">
                <c:v>apr 2017</c:v>
              </c:pt>
              <c:pt idx="68">
                <c:v>apr 2017</c:v>
              </c:pt>
              <c:pt idx="69">
                <c:v>apr 2017</c:v>
              </c:pt>
              <c:pt idx="70">
                <c:v>apr 2017</c:v>
              </c:pt>
              <c:pt idx="71">
                <c:v>apr 2017</c:v>
              </c:pt>
              <c:pt idx="72">
                <c:v>apr 2017</c:v>
              </c:pt>
              <c:pt idx="73">
                <c:v>apr 2017</c:v>
              </c:pt>
              <c:pt idx="74">
                <c:v>apr 2017</c:v>
              </c:pt>
              <c:pt idx="75">
                <c:v>apr 2017</c:v>
              </c:pt>
              <c:pt idx="76">
                <c:v>apr 2017</c:v>
              </c:pt>
              <c:pt idx="77">
                <c:v>apr 2017</c:v>
              </c:pt>
              <c:pt idx="78">
                <c:v>apr 2017</c:v>
              </c:pt>
              <c:pt idx="79">
                <c:v>apr 2017</c:v>
              </c:pt>
              <c:pt idx="80">
                <c:v>apr 2017</c:v>
              </c:pt>
              <c:pt idx="81">
                <c:v>apr 2017</c:v>
              </c:pt>
              <c:pt idx="82">
                <c:v>maj 2017</c:v>
              </c:pt>
              <c:pt idx="83">
                <c:v>maj 2017</c:v>
              </c:pt>
              <c:pt idx="84">
                <c:v>maj 2017</c:v>
              </c:pt>
              <c:pt idx="85">
                <c:v>maj 2017</c:v>
              </c:pt>
              <c:pt idx="86">
                <c:v>maj 2017</c:v>
              </c:pt>
              <c:pt idx="87">
                <c:v>maj 2017</c:v>
              </c:pt>
              <c:pt idx="88">
                <c:v>maj 2017</c:v>
              </c:pt>
              <c:pt idx="89">
                <c:v>maj 2017</c:v>
              </c:pt>
              <c:pt idx="90">
                <c:v>maj 2017</c:v>
              </c:pt>
              <c:pt idx="91">
                <c:v>maj 2017</c:v>
              </c:pt>
              <c:pt idx="92">
                <c:v>maj 2017</c:v>
              </c:pt>
              <c:pt idx="93">
                <c:v>maj 2017</c:v>
              </c:pt>
              <c:pt idx="94">
                <c:v>maj 2017</c:v>
              </c:pt>
              <c:pt idx="95">
                <c:v>maj 2017</c:v>
              </c:pt>
              <c:pt idx="96">
                <c:v>maj 2017</c:v>
              </c:pt>
              <c:pt idx="97">
                <c:v>maj 2017</c:v>
              </c:pt>
              <c:pt idx="98">
                <c:v>maj 2017</c:v>
              </c:pt>
              <c:pt idx="99">
                <c:v>maj 2017</c:v>
              </c:pt>
              <c:pt idx="100">
                <c:v>maj 2017</c:v>
              </c:pt>
              <c:pt idx="101">
                <c:v>maj 2017</c:v>
              </c:pt>
              <c:pt idx="102">
                <c:v>maj 2017</c:v>
              </c:pt>
              <c:pt idx="103">
                <c:v>jun 2017</c:v>
              </c:pt>
              <c:pt idx="104">
                <c:v>jun 2017</c:v>
              </c:pt>
              <c:pt idx="105">
                <c:v>jun 2017</c:v>
              </c:pt>
              <c:pt idx="106">
                <c:v>jun 2017</c:v>
              </c:pt>
              <c:pt idx="107">
                <c:v>jun 2017</c:v>
              </c:pt>
              <c:pt idx="108">
                <c:v>jun 2017</c:v>
              </c:pt>
              <c:pt idx="109">
                <c:v>jun 2017</c:v>
              </c:pt>
              <c:pt idx="110">
                <c:v>jun 2017</c:v>
              </c:pt>
              <c:pt idx="111">
                <c:v>jun 2017</c:v>
              </c:pt>
              <c:pt idx="112">
                <c:v>jun 2017</c:v>
              </c:pt>
              <c:pt idx="113">
                <c:v>jun 2017</c:v>
              </c:pt>
              <c:pt idx="114">
                <c:v>jun 2017</c:v>
              </c:pt>
              <c:pt idx="115">
                <c:v>jun 2017</c:v>
              </c:pt>
              <c:pt idx="116">
                <c:v>jun 2017</c:v>
              </c:pt>
              <c:pt idx="117">
                <c:v>jun 2017</c:v>
              </c:pt>
              <c:pt idx="118">
                <c:v>jun 2017</c:v>
              </c:pt>
              <c:pt idx="119">
                <c:v>jun 2017</c:v>
              </c:pt>
              <c:pt idx="120">
                <c:v>jun 2017</c:v>
              </c:pt>
              <c:pt idx="121">
                <c:v>jun 2017</c:v>
              </c:pt>
              <c:pt idx="122">
                <c:v>jun 2017</c:v>
              </c:pt>
              <c:pt idx="123">
                <c:v>jun 2017</c:v>
              </c:pt>
              <c:pt idx="124">
                <c:v>jun 2017</c:v>
              </c:pt>
              <c:pt idx="125">
                <c:v>jul 2017</c:v>
              </c:pt>
              <c:pt idx="126">
                <c:v>jul 2017</c:v>
              </c:pt>
              <c:pt idx="127">
                <c:v>jul 2017</c:v>
              </c:pt>
              <c:pt idx="128">
                <c:v>jul 2017</c:v>
              </c:pt>
              <c:pt idx="129">
                <c:v>jul 2017</c:v>
              </c:pt>
              <c:pt idx="130">
                <c:v>jul 2017</c:v>
              </c:pt>
              <c:pt idx="131">
                <c:v>jul 2017</c:v>
              </c:pt>
              <c:pt idx="132">
                <c:v>jul 2017</c:v>
              </c:pt>
              <c:pt idx="133">
                <c:v>jul 2017</c:v>
              </c:pt>
              <c:pt idx="134">
                <c:v>jul 2017</c:v>
              </c:pt>
              <c:pt idx="135">
                <c:v>jul 2017</c:v>
              </c:pt>
              <c:pt idx="136">
                <c:v>jul 2017</c:v>
              </c:pt>
              <c:pt idx="137">
                <c:v>jul 2017</c:v>
              </c:pt>
              <c:pt idx="138">
                <c:v>jul 2017</c:v>
              </c:pt>
              <c:pt idx="139">
                <c:v>jul 2017</c:v>
              </c:pt>
              <c:pt idx="140">
                <c:v>jul 2017</c:v>
              </c:pt>
              <c:pt idx="141">
                <c:v>jul 2017</c:v>
              </c:pt>
              <c:pt idx="142">
                <c:v>jul 2017</c:v>
              </c:pt>
              <c:pt idx="143">
                <c:v>jul 2017</c:v>
              </c:pt>
              <c:pt idx="144">
                <c:v>jul 2017</c:v>
              </c:pt>
              <c:pt idx="145">
                <c:v>jul 2017</c:v>
              </c:pt>
              <c:pt idx="146">
                <c:v>aug 2017</c:v>
              </c:pt>
              <c:pt idx="147">
                <c:v>aug 2017</c:v>
              </c:pt>
              <c:pt idx="148">
                <c:v>aug 2017</c:v>
              </c:pt>
              <c:pt idx="149">
                <c:v>aug 2017</c:v>
              </c:pt>
              <c:pt idx="150">
                <c:v>aug 2017</c:v>
              </c:pt>
              <c:pt idx="151">
                <c:v>aug 2017</c:v>
              </c:pt>
              <c:pt idx="152">
                <c:v>aug 2017</c:v>
              </c:pt>
              <c:pt idx="153">
                <c:v>aug 2017</c:v>
              </c:pt>
              <c:pt idx="154">
                <c:v>aug 2017</c:v>
              </c:pt>
              <c:pt idx="155">
                <c:v>aug 2017</c:v>
              </c:pt>
              <c:pt idx="156">
                <c:v>aug 2017</c:v>
              </c:pt>
              <c:pt idx="157">
                <c:v>aug 2017</c:v>
              </c:pt>
              <c:pt idx="158">
                <c:v>aug 2017</c:v>
              </c:pt>
              <c:pt idx="159">
                <c:v>aug 2017</c:v>
              </c:pt>
              <c:pt idx="160">
                <c:v>aug 2017</c:v>
              </c:pt>
              <c:pt idx="161">
                <c:v>aug 2017</c:v>
              </c:pt>
              <c:pt idx="162">
                <c:v>aug 2017</c:v>
              </c:pt>
              <c:pt idx="163">
                <c:v>aug 2017</c:v>
              </c:pt>
              <c:pt idx="164">
                <c:v>aug 2017</c:v>
              </c:pt>
              <c:pt idx="165">
                <c:v>aug 2017</c:v>
              </c:pt>
              <c:pt idx="166">
                <c:v>aug 2017</c:v>
              </c:pt>
              <c:pt idx="167">
                <c:v>aug 2017</c:v>
              </c:pt>
              <c:pt idx="168">
                <c:v>aug 2017</c:v>
              </c:pt>
              <c:pt idx="169">
                <c:v>sep 2017</c:v>
              </c:pt>
              <c:pt idx="170">
                <c:v>sep 2017</c:v>
              </c:pt>
              <c:pt idx="171">
                <c:v>sep 2017</c:v>
              </c:pt>
              <c:pt idx="172">
                <c:v>sep 2017</c:v>
              </c:pt>
              <c:pt idx="173">
                <c:v>sep 2017</c:v>
              </c:pt>
              <c:pt idx="174">
                <c:v>sep 2017</c:v>
              </c:pt>
              <c:pt idx="175">
                <c:v>sep 2017</c:v>
              </c:pt>
              <c:pt idx="176">
                <c:v>sep 2017</c:v>
              </c:pt>
              <c:pt idx="177">
                <c:v>sep 2017</c:v>
              </c:pt>
              <c:pt idx="178">
                <c:v>sep 2017</c:v>
              </c:pt>
              <c:pt idx="179">
                <c:v>sep 2017</c:v>
              </c:pt>
              <c:pt idx="180">
                <c:v>sep 2017</c:v>
              </c:pt>
              <c:pt idx="181">
                <c:v>sep 2017</c:v>
              </c:pt>
              <c:pt idx="182">
                <c:v>sep 2017</c:v>
              </c:pt>
              <c:pt idx="183">
                <c:v>sep 2017</c:v>
              </c:pt>
              <c:pt idx="184">
                <c:v>sep 2017</c:v>
              </c:pt>
              <c:pt idx="185">
                <c:v>sep 2017</c:v>
              </c:pt>
              <c:pt idx="186">
                <c:v>sep 2017</c:v>
              </c:pt>
              <c:pt idx="187">
                <c:v>sep 2017</c:v>
              </c:pt>
              <c:pt idx="188">
                <c:v>sep 2017</c:v>
              </c:pt>
              <c:pt idx="189">
                <c:v>sep 2017</c:v>
              </c:pt>
              <c:pt idx="190">
                <c:v>okt 2017</c:v>
              </c:pt>
              <c:pt idx="191">
                <c:v>okt 2017</c:v>
              </c:pt>
              <c:pt idx="192">
                <c:v>okt 2017</c:v>
              </c:pt>
              <c:pt idx="193">
                <c:v>okt 2017</c:v>
              </c:pt>
              <c:pt idx="194">
                <c:v>okt 2017</c:v>
              </c:pt>
              <c:pt idx="195">
                <c:v>okt 2017</c:v>
              </c:pt>
              <c:pt idx="196">
                <c:v>okt 2017</c:v>
              </c:pt>
              <c:pt idx="197">
                <c:v>okt 2017</c:v>
              </c:pt>
              <c:pt idx="198">
                <c:v>okt 2017</c:v>
              </c:pt>
              <c:pt idx="199">
                <c:v>okt 2017</c:v>
              </c:pt>
              <c:pt idx="200">
                <c:v>okt 2017</c:v>
              </c:pt>
              <c:pt idx="201">
                <c:v>okt 2017</c:v>
              </c:pt>
              <c:pt idx="202">
                <c:v>okt 2017</c:v>
              </c:pt>
              <c:pt idx="203">
                <c:v>okt 2017</c:v>
              </c:pt>
              <c:pt idx="204">
                <c:v>okt 2017</c:v>
              </c:pt>
              <c:pt idx="205">
                <c:v>okt 2017</c:v>
              </c:pt>
              <c:pt idx="206">
                <c:v>okt 2017</c:v>
              </c:pt>
              <c:pt idx="207">
                <c:v>okt 2017</c:v>
              </c:pt>
              <c:pt idx="208">
                <c:v>okt 2017</c:v>
              </c:pt>
              <c:pt idx="209">
                <c:v>okt 2017</c:v>
              </c:pt>
              <c:pt idx="210">
                <c:v>okt 2017</c:v>
              </c:pt>
              <c:pt idx="211">
                <c:v>okt 2017</c:v>
              </c:pt>
              <c:pt idx="212">
                <c:v>nov 2017</c:v>
              </c:pt>
              <c:pt idx="213">
                <c:v>nov 2017</c:v>
              </c:pt>
              <c:pt idx="214">
                <c:v>nov 2017</c:v>
              </c:pt>
              <c:pt idx="215">
                <c:v>nov 2017</c:v>
              </c:pt>
              <c:pt idx="216">
                <c:v>nov 2017</c:v>
              </c:pt>
              <c:pt idx="217">
                <c:v>nov 2017</c:v>
              </c:pt>
              <c:pt idx="218">
                <c:v>nov 2017</c:v>
              </c:pt>
              <c:pt idx="219">
                <c:v>nov 2017</c:v>
              </c:pt>
              <c:pt idx="220">
                <c:v>nov 2017</c:v>
              </c:pt>
              <c:pt idx="221">
                <c:v>nov 2017</c:v>
              </c:pt>
              <c:pt idx="222">
                <c:v>nov 2017</c:v>
              </c:pt>
              <c:pt idx="223">
                <c:v>nov 2017</c:v>
              </c:pt>
              <c:pt idx="224">
                <c:v>nov 2017</c:v>
              </c:pt>
              <c:pt idx="225">
                <c:v>nov 2017</c:v>
              </c:pt>
              <c:pt idx="226">
                <c:v>nov 2017</c:v>
              </c:pt>
              <c:pt idx="227">
                <c:v>nov 2017</c:v>
              </c:pt>
              <c:pt idx="228">
                <c:v>nov 2017</c:v>
              </c:pt>
              <c:pt idx="229">
                <c:v>nov 2017</c:v>
              </c:pt>
              <c:pt idx="230">
                <c:v>nov 2017</c:v>
              </c:pt>
              <c:pt idx="231">
                <c:v>nov 2017</c:v>
              </c:pt>
              <c:pt idx="232">
                <c:v>nov 2017</c:v>
              </c:pt>
              <c:pt idx="233">
                <c:v>nov 2017</c:v>
              </c:pt>
              <c:pt idx="234">
                <c:v>dec 2017</c:v>
              </c:pt>
              <c:pt idx="235">
                <c:v>dec 2017</c:v>
              </c:pt>
              <c:pt idx="236">
                <c:v>dec 2017</c:v>
              </c:pt>
              <c:pt idx="237">
                <c:v>dec 2017</c:v>
              </c:pt>
              <c:pt idx="238">
                <c:v>dec 2017</c:v>
              </c:pt>
              <c:pt idx="239">
                <c:v>dec 2017</c:v>
              </c:pt>
              <c:pt idx="240">
                <c:v>dec 2017</c:v>
              </c:pt>
              <c:pt idx="241">
                <c:v>dec 2017</c:v>
              </c:pt>
              <c:pt idx="242">
                <c:v>dec 2017</c:v>
              </c:pt>
              <c:pt idx="243">
                <c:v>dec 2017</c:v>
              </c:pt>
              <c:pt idx="244">
                <c:v>dec 2017</c:v>
              </c:pt>
              <c:pt idx="245">
                <c:v>dec 2017</c:v>
              </c:pt>
              <c:pt idx="246">
                <c:v>dec 2017</c:v>
              </c:pt>
              <c:pt idx="247">
                <c:v>dec 2017</c:v>
              </c:pt>
              <c:pt idx="248">
                <c:v>dec 2017</c:v>
              </c:pt>
              <c:pt idx="249">
                <c:v>dec 2017</c:v>
              </c:pt>
              <c:pt idx="250">
                <c:v>dec 2017</c:v>
              </c:pt>
              <c:pt idx="251">
                <c:v>dec 2017</c:v>
              </c:pt>
              <c:pt idx="252">
                <c:v>dec 2017</c:v>
              </c:pt>
            </c:strLit>
          </c:cat>
          <c:val>
            <c:numLit>
              <c:formatCode>General</c:formatCode>
              <c:ptCount val="253"/>
              <c:pt idx="0">
                <c:v>4683169.6246269904</c:v>
              </c:pt>
              <c:pt idx="1">
                <c:v>457917.97186809301</c:v>
              </c:pt>
              <c:pt idx="2">
                <c:v>-492159.57116882002</c:v>
              </c:pt>
              <c:pt idx="3">
                <c:v>569961.99501769699</c:v>
              </c:pt>
              <c:pt idx="4">
                <c:v>699234.99563292798</c:v>
              </c:pt>
              <c:pt idx="5">
                <c:v>365346.52391117299</c:v>
              </c:pt>
              <c:pt idx="6">
                <c:v>818960.09484976099</c:v>
              </c:pt>
              <c:pt idx="7">
                <c:v>-2569647.5361764799</c:v>
              </c:pt>
              <c:pt idx="8">
                <c:v>1799356.9830386101</c:v>
              </c:pt>
              <c:pt idx="9">
                <c:v>-382514.32439946302</c:v>
              </c:pt>
              <c:pt idx="10">
                <c:v>295740.15373011702</c:v>
              </c:pt>
              <c:pt idx="11">
                <c:v>788167.55259418802</c:v>
              </c:pt>
              <c:pt idx="12">
                <c:v>2844242.06194227</c:v>
              </c:pt>
              <c:pt idx="13">
                <c:v>670447.57558160694</c:v>
              </c:pt>
              <c:pt idx="14">
                <c:v>697577.24341161095</c:v>
              </c:pt>
              <c:pt idx="15">
                <c:v>167620.753611883</c:v>
              </c:pt>
              <c:pt idx="16">
                <c:v>82900.812437151297</c:v>
              </c:pt>
              <c:pt idx="17">
                <c:v>-2318116.96247131</c:v>
              </c:pt>
              <c:pt idx="18">
                <c:v>-676716.64700450504</c:v>
              </c:pt>
              <c:pt idx="19">
                <c:v>121989.03528461501</c:v>
              </c:pt>
              <c:pt idx="20">
                <c:v>-920793.640400292</c:v>
              </c:pt>
              <c:pt idx="21">
                <c:v>3070815.1969249002</c:v>
              </c:pt>
              <c:pt idx="22">
                <c:v>3763227.1966607799</c:v>
              </c:pt>
              <c:pt idx="23">
                <c:v>-229536.89551376301</c:v>
              </c:pt>
              <c:pt idx="24">
                <c:v>-955128.98455392395</c:v>
              </c:pt>
              <c:pt idx="25">
                <c:v>120206.498121055</c:v>
              </c:pt>
              <c:pt idx="26">
                <c:v>1986140.98135216</c:v>
              </c:pt>
              <c:pt idx="27">
                <c:v>1596294.7566289001</c:v>
              </c:pt>
              <c:pt idx="28">
                <c:v>108851.324054381</c:v>
              </c:pt>
              <c:pt idx="29">
                <c:v>-453882.058181534</c:v>
              </c:pt>
              <c:pt idx="30">
                <c:v>846005.87928845105</c:v>
              </c:pt>
              <c:pt idx="31">
                <c:v>925945.68884371698</c:v>
              </c:pt>
              <c:pt idx="32">
                <c:v>1224792.55680767</c:v>
              </c:pt>
              <c:pt idx="33">
                <c:v>-1228032.6034901701</c:v>
              </c:pt>
              <c:pt idx="34">
                <c:v>-745421.48536112101</c:v>
              </c:pt>
              <c:pt idx="35">
                <c:v>274964.332054044</c:v>
              </c:pt>
              <c:pt idx="36">
                <c:v>-1366589.21112047</c:v>
              </c:pt>
              <c:pt idx="37">
                <c:v>-414860.81874325301</c:v>
              </c:pt>
              <c:pt idx="38">
                <c:v>341425.96598505101</c:v>
              </c:pt>
              <c:pt idx="39">
                <c:v>1693246.9002636999</c:v>
              </c:pt>
              <c:pt idx="40">
                <c:v>993696.67865486699</c:v>
              </c:pt>
              <c:pt idx="41">
                <c:v>4810033.3562403005</c:v>
              </c:pt>
              <c:pt idx="42">
                <c:v>802780.77020219702</c:v>
              </c:pt>
              <c:pt idx="43">
                <c:v>-3556818.0122761298</c:v>
              </c:pt>
              <c:pt idx="44">
                <c:v>-1345078.0911234601</c:v>
              </c:pt>
              <c:pt idx="45">
                <c:v>10065419.8002859</c:v>
              </c:pt>
              <c:pt idx="46">
                <c:v>-1800289.6947774999</c:v>
              </c:pt>
              <c:pt idx="47">
                <c:v>-2974704.0676721698</c:v>
              </c:pt>
              <c:pt idx="48">
                <c:v>-8625827.2830967698</c:v>
              </c:pt>
              <c:pt idx="49">
                <c:v>-731147.87091021705</c:v>
              </c:pt>
              <c:pt idx="50">
                <c:v>706305.89674337197</c:v>
              </c:pt>
              <c:pt idx="51">
                <c:v>-1581141.3663532501</c:v>
              </c:pt>
              <c:pt idx="52">
                <c:v>1564067.93440722</c:v>
              </c:pt>
              <c:pt idx="53">
                <c:v>-2590102.5489177899</c:v>
              </c:pt>
              <c:pt idx="54">
                <c:v>-785206.06636731897</c:v>
              </c:pt>
              <c:pt idx="55">
                <c:v>-552459.29755649099</c:v>
              </c:pt>
              <c:pt idx="56">
                <c:v>352912.39421322301</c:v>
              </c:pt>
              <c:pt idx="57">
                <c:v>10402414.2622611</c:v>
              </c:pt>
              <c:pt idx="58">
                <c:v>-212391.39049903699</c:v>
              </c:pt>
              <c:pt idx="59">
                <c:v>-1242014.1128139701</c:v>
              </c:pt>
              <c:pt idx="60">
                <c:v>469108.094801792</c:v>
              </c:pt>
              <c:pt idx="61">
                <c:v>3322382.3647810901</c:v>
              </c:pt>
              <c:pt idx="62">
                <c:v>1768450.0668464899</c:v>
              </c:pt>
              <c:pt idx="63">
                <c:v>968118.44105488004</c:v>
              </c:pt>
              <c:pt idx="64">
                <c:v>286912.08810518199</c:v>
              </c:pt>
              <c:pt idx="65">
                <c:v>-1473770.3626658299</c:v>
              </c:pt>
              <c:pt idx="66">
                <c:v>758599.78830092202</c:v>
              </c:pt>
              <c:pt idx="67">
                <c:v>1303737.0935548299</c:v>
              </c:pt>
              <c:pt idx="68">
                <c:v>-771652.73935793794</c:v>
              </c:pt>
              <c:pt idx="69">
                <c:v>1790138.8065856399</c:v>
              </c:pt>
              <c:pt idx="70">
                <c:v>-1866549.2594381401</c:v>
              </c:pt>
              <c:pt idx="71">
                <c:v>325657.37555491697</c:v>
              </c:pt>
              <c:pt idx="72">
                <c:v>-1109341.6392054099</c:v>
              </c:pt>
              <c:pt idx="73">
                <c:v>2731899.5843183501</c:v>
              </c:pt>
              <c:pt idx="74">
                <c:v>2917776.01192497</c:v>
              </c:pt>
              <c:pt idx="75">
                <c:v>-191308.10088833401</c:v>
              </c:pt>
              <c:pt idx="76">
                <c:v>13430798.2710001</c:v>
              </c:pt>
              <c:pt idx="77">
                <c:v>55447.323529496301</c:v>
              </c:pt>
              <c:pt idx="78">
                <c:v>4890151.8361254502</c:v>
              </c:pt>
              <c:pt idx="79">
                <c:v>5887284.3968041502</c:v>
              </c:pt>
              <c:pt idx="80">
                <c:v>2946235.5552856899</c:v>
              </c:pt>
              <c:pt idx="81">
                <c:v>5066864.3981902096</c:v>
              </c:pt>
              <c:pt idx="82">
                <c:v>1691964.8525757301</c:v>
              </c:pt>
              <c:pt idx="83">
                <c:v>-475571.83218779397</c:v>
              </c:pt>
              <c:pt idx="84">
                <c:v>-299165.49073900102</c:v>
              </c:pt>
              <c:pt idx="85">
                <c:v>-1432431.34168449</c:v>
              </c:pt>
              <c:pt idx="86">
                <c:v>759502.28998197103</c:v>
              </c:pt>
              <c:pt idx="87">
                <c:v>582448.48283500597</c:v>
              </c:pt>
              <c:pt idx="88">
                <c:v>1311914.0568329699</c:v>
              </c:pt>
              <c:pt idx="89">
                <c:v>-1347492.8314642401</c:v>
              </c:pt>
              <c:pt idx="90">
                <c:v>711842.04512639996</c:v>
              </c:pt>
              <c:pt idx="91">
                <c:v>-394379.97202004801</c:v>
              </c:pt>
              <c:pt idx="92">
                <c:v>-984406.05533144495</c:v>
              </c:pt>
              <c:pt idx="93">
                <c:v>145532.17437672199</c:v>
              </c:pt>
              <c:pt idx="94">
                <c:v>1405851.26018383</c:v>
              </c:pt>
              <c:pt idx="95">
                <c:v>1740493.29562839</c:v>
              </c:pt>
              <c:pt idx="96">
                <c:v>-687025.78758113994</c:v>
              </c:pt>
              <c:pt idx="97">
                <c:v>855138.977570349</c:v>
              </c:pt>
              <c:pt idx="98">
                <c:v>-939942.37352120294</c:v>
              </c:pt>
              <c:pt idx="99">
                <c:v>-1430453.2519702199</c:v>
              </c:pt>
              <c:pt idx="100">
                <c:v>-455274.28295252903</c:v>
              </c:pt>
              <c:pt idx="101">
                <c:v>-710963.55670055503</c:v>
              </c:pt>
              <c:pt idx="102">
                <c:v>-102266.835595336</c:v>
              </c:pt>
              <c:pt idx="103">
                <c:v>-1493322.1335494099</c:v>
              </c:pt>
              <c:pt idx="104">
                <c:v>634842.43811877596</c:v>
              </c:pt>
              <c:pt idx="105">
                <c:v>-1934729.0145368299</c:v>
              </c:pt>
              <c:pt idx="106">
                <c:v>706233.44660453894</c:v>
              </c:pt>
              <c:pt idx="107">
                <c:v>866171.95189352997</c:v>
              </c:pt>
              <c:pt idx="108">
                <c:v>515184.63139571698</c:v>
              </c:pt>
              <c:pt idx="109">
                <c:v>251368.03959935199</c:v>
              </c:pt>
              <c:pt idx="110">
                <c:v>456169.70101322298</c:v>
              </c:pt>
              <c:pt idx="111">
                <c:v>156719.93346838601</c:v>
              </c:pt>
              <c:pt idx="112">
                <c:v>1243628.2238298601</c:v>
              </c:pt>
              <c:pt idx="113">
                <c:v>-971001.56150240696</c:v>
              </c:pt>
              <c:pt idx="114">
                <c:v>-760092.18498646806</c:v>
              </c:pt>
              <c:pt idx="115">
                <c:v>-324904.749089171</c:v>
              </c:pt>
              <c:pt idx="116">
                <c:v>985991.02303335594</c:v>
              </c:pt>
              <c:pt idx="117">
                <c:v>-553119.24975987605</c:v>
              </c:pt>
              <c:pt idx="118">
                <c:v>1405656.1875463601</c:v>
              </c:pt>
              <c:pt idx="119">
                <c:v>259365.28337565</c:v>
              </c:pt>
              <c:pt idx="120">
                <c:v>2953148.75020344</c:v>
              </c:pt>
              <c:pt idx="121">
                <c:v>14210753.5699807</c:v>
              </c:pt>
              <c:pt idx="122">
                <c:v>2688463.4967366001</c:v>
              </c:pt>
              <c:pt idx="123">
                <c:v>-415989.45634826698</c:v>
              </c:pt>
              <c:pt idx="124">
                <c:v>1942458.98437838</c:v>
              </c:pt>
              <c:pt idx="125">
                <c:v>-955531.06197996705</c:v>
              </c:pt>
              <c:pt idx="126">
                <c:v>862578.42730016599</c:v>
              </c:pt>
              <c:pt idx="127">
                <c:v>-1010163.85504095</c:v>
              </c:pt>
              <c:pt idx="128">
                <c:v>-635101.15654695302</c:v>
              </c:pt>
              <c:pt idx="129">
                <c:v>196737.73956333799</c:v>
              </c:pt>
              <c:pt idx="130">
                <c:v>397800.33611939498</c:v>
              </c:pt>
              <c:pt idx="131">
                <c:v>1283185.41721803</c:v>
              </c:pt>
              <c:pt idx="132">
                <c:v>1221616.5473607101</c:v>
              </c:pt>
              <c:pt idx="133">
                <c:v>1197525.00460846</c:v>
              </c:pt>
              <c:pt idx="134">
                <c:v>1229119.7279350201</c:v>
              </c:pt>
              <c:pt idx="135">
                <c:v>1789406.5673179999</c:v>
              </c:pt>
              <c:pt idx="136">
                <c:v>628069.62911423796</c:v>
              </c:pt>
              <c:pt idx="137">
                <c:v>1795640.9593954701</c:v>
              </c:pt>
              <c:pt idx="138">
                <c:v>-184141.119278725</c:v>
              </c:pt>
              <c:pt idx="139">
                <c:v>-862108.45180385804</c:v>
              </c:pt>
              <c:pt idx="140">
                <c:v>1017141.39150764</c:v>
              </c:pt>
              <c:pt idx="141">
                <c:v>98863.061300152098</c:v>
              </c:pt>
              <c:pt idx="142">
                <c:v>934965.55407618801</c:v>
              </c:pt>
              <c:pt idx="143">
                <c:v>-1188692.83402027</c:v>
              </c:pt>
              <c:pt idx="144">
                <c:v>-1199285.7635053999</c:v>
              </c:pt>
              <c:pt idx="145">
                <c:v>-631678.27936319401</c:v>
              </c:pt>
              <c:pt idx="146">
                <c:v>-374213.06681510701</c:v>
              </c:pt>
              <c:pt idx="147">
                <c:v>-774542.80180778599</c:v>
              </c:pt>
              <c:pt idx="148">
                <c:v>961639.59524755494</c:v>
              </c:pt>
              <c:pt idx="149">
                <c:v>363941.57909616397</c:v>
              </c:pt>
              <c:pt idx="150">
                <c:v>-103185.146172427</c:v>
              </c:pt>
              <c:pt idx="151">
                <c:v>-684123.12774473301</c:v>
              </c:pt>
              <c:pt idx="152">
                <c:v>1000532.13072266</c:v>
              </c:pt>
              <c:pt idx="153">
                <c:v>-1778746.52975774</c:v>
              </c:pt>
              <c:pt idx="154">
                <c:v>3078205.93122786</c:v>
              </c:pt>
              <c:pt idx="155">
                <c:v>-208531.98955289999</c:v>
              </c:pt>
              <c:pt idx="156">
                <c:v>1269163.1381856201</c:v>
              </c:pt>
              <c:pt idx="157">
                <c:v>-1243296.13476715</c:v>
              </c:pt>
              <c:pt idx="158">
                <c:v>-2687545.12281249</c:v>
              </c:pt>
              <c:pt idx="159">
                <c:v>-1971522.0913669099</c:v>
              </c:pt>
              <c:pt idx="160">
                <c:v>-352683.61</c:v>
              </c:pt>
              <c:pt idx="161">
                <c:v>-1357082.9462090801</c:v>
              </c:pt>
              <c:pt idx="162">
                <c:v>31598.8289603105</c:v>
              </c:pt>
              <c:pt idx="163">
                <c:v>743553.25438380404</c:v>
              </c:pt>
              <c:pt idx="164">
                <c:v>-110658.934940548</c:v>
              </c:pt>
              <c:pt idx="165">
                <c:v>-3490780.7033832599</c:v>
              </c:pt>
              <c:pt idx="166">
                <c:v>3388331.6988365501</c:v>
              </c:pt>
              <c:pt idx="167">
                <c:v>1024219.6687371799</c:v>
              </c:pt>
              <c:pt idx="168">
                <c:v>3082277.5448968201</c:v>
              </c:pt>
              <c:pt idx="169">
                <c:v>-745238.31675704895</c:v>
              </c:pt>
              <c:pt idx="170">
                <c:v>-1708160.2280136</c:v>
              </c:pt>
              <c:pt idx="171">
                <c:v>-484602.58566547901</c:v>
              </c:pt>
              <c:pt idx="172">
                <c:v>1831847.3324687399</c:v>
              </c:pt>
              <c:pt idx="173">
                <c:v>-650034.18226602499</c:v>
              </c:pt>
              <c:pt idx="174">
                <c:v>2817187.8274405901</c:v>
              </c:pt>
              <c:pt idx="175">
                <c:v>3859292.0742307799</c:v>
              </c:pt>
              <c:pt idx="176">
                <c:v>456971.52320395299</c:v>
              </c:pt>
              <c:pt idx="177">
                <c:v>2071397.6879209599</c:v>
              </c:pt>
              <c:pt idx="178">
                <c:v>552363.16517738299</c:v>
              </c:pt>
              <c:pt idx="179">
                <c:v>17903.433606669601</c:v>
              </c:pt>
              <c:pt idx="180">
                <c:v>-476425.96173430502</c:v>
              </c:pt>
              <c:pt idx="181">
                <c:v>-1488521.7706254299</c:v>
              </c:pt>
              <c:pt idx="182">
                <c:v>1641189.2854271401</c:v>
              </c:pt>
              <c:pt idx="183">
                <c:v>-368578.65328301297</c:v>
              </c:pt>
              <c:pt idx="184">
                <c:v>-235490.80859001601</c:v>
              </c:pt>
              <c:pt idx="185">
                <c:v>760068.30453616194</c:v>
              </c:pt>
              <c:pt idx="186">
                <c:v>4898158.0733083496</c:v>
              </c:pt>
              <c:pt idx="187">
                <c:v>759019.74567635998</c:v>
              </c:pt>
              <c:pt idx="188">
                <c:v>1125255.6819032901</c:v>
              </c:pt>
              <c:pt idx="189">
                <c:v>-388065.19689627102</c:v>
              </c:pt>
              <c:pt idx="190">
                <c:v>722490.73942532996</c:v>
              </c:pt>
              <c:pt idx="191">
                <c:v>-671746.83059250098</c:v>
              </c:pt>
              <c:pt idx="192">
                <c:v>1126739.30439703</c:v>
              </c:pt>
              <c:pt idx="193">
                <c:v>3424934.7685023299</c:v>
              </c:pt>
              <c:pt idx="194">
                <c:v>-2503819.7422948601</c:v>
              </c:pt>
              <c:pt idx="195">
                <c:v>-382742.396233059</c:v>
              </c:pt>
              <c:pt idx="196">
                <c:v>-708297.90379967703</c:v>
              </c:pt>
              <c:pt idx="197">
                <c:v>1460625.4671916</c:v>
              </c:pt>
              <c:pt idx="198">
                <c:v>-1363989.6529860201</c:v>
              </c:pt>
              <c:pt idx="199">
                <c:v>-1064532.74731258</c:v>
              </c:pt>
              <c:pt idx="200">
                <c:v>-583918.73511433403</c:v>
              </c:pt>
              <c:pt idx="201">
                <c:v>658415.37157441396</c:v>
              </c:pt>
              <c:pt idx="202">
                <c:v>-539107.02270321804</c:v>
              </c:pt>
              <c:pt idx="203">
                <c:v>4317379.5441599796</c:v>
              </c:pt>
              <c:pt idx="204">
                <c:v>49225.793023938801</c:v>
              </c:pt>
              <c:pt idx="205">
                <c:v>1517778.22944783</c:v>
              </c:pt>
              <c:pt idx="206">
                <c:v>-71847.575289797605</c:v>
              </c:pt>
              <c:pt idx="207">
                <c:v>-1120095.3235033799</c:v>
              </c:pt>
              <c:pt idx="208">
                <c:v>-15435.3515402262</c:v>
              </c:pt>
              <c:pt idx="209">
                <c:v>-551033.19193621003</c:v>
              </c:pt>
              <c:pt idx="210">
                <c:v>413272.68465706299</c:v>
              </c:pt>
              <c:pt idx="211">
                <c:v>-911486.79757478798</c:v>
              </c:pt>
              <c:pt idx="212">
                <c:v>873862.64587471297</c:v>
              </c:pt>
              <c:pt idx="213">
                <c:v>-1244366.0619788801</c:v>
              </c:pt>
              <c:pt idx="214">
                <c:v>-572813.15822491294</c:v>
              </c:pt>
              <c:pt idx="215">
                <c:v>-195300.14939260401</c:v>
              </c:pt>
              <c:pt idx="216">
                <c:v>-566136.65174889797</c:v>
              </c:pt>
              <c:pt idx="217">
                <c:v>5340720.5483636605</c:v>
              </c:pt>
              <c:pt idx="218">
                <c:v>1685622.0128025899</c:v>
              </c:pt>
              <c:pt idx="219">
                <c:v>89378.008788248699</c:v>
              </c:pt>
              <c:pt idx="220">
                <c:v>807488.76022890594</c:v>
              </c:pt>
              <c:pt idx="221">
                <c:v>-2353774.37876142</c:v>
              </c:pt>
              <c:pt idx="222">
                <c:v>1466250.4244866699</c:v>
              </c:pt>
              <c:pt idx="223">
                <c:v>-1839374.00892581</c:v>
              </c:pt>
              <c:pt idx="224">
                <c:v>-621821.27736752201</c:v>
              </c:pt>
              <c:pt idx="225">
                <c:v>196603.53798131301</c:v>
              </c:pt>
              <c:pt idx="226">
                <c:v>68496.4628227059</c:v>
              </c:pt>
              <c:pt idx="227">
                <c:v>665024.34790671198</c:v>
              </c:pt>
              <c:pt idx="228">
                <c:v>451758.59629319003</c:v>
              </c:pt>
              <c:pt idx="229">
                <c:v>-601282.07669408596</c:v>
              </c:pt>
              <c:pt idx="230">
                <c:v>760788.27274186001</c:v>
              </c:pt>
              <c:pt idx="231">
                <c:v>1620836.55710313</c:v>
              </c:pt>
              <c:pt idx="232">
                <c:v>198838.89979879101</c:v>
              </c:pt>
              <c:pt idx="233">
                <c:v>-1405611.5062130301</c:v>
              </c:pt>
              <c:pt idx="234">
                <c:v>927597.00869722804</c:v>
              </c:pt>
              <c:pt idx="235">
                <c:v>-1324035.9292387499</c:v>
              </c:pt>
              <c:pt idx="236">
                <c:v>200767.51469983999</c:v>
              </c:pt>
              <c:pt idx="237">
                <c:v>1020229.8504552901</c:v>
              </c:pt>
              <c:pt idx="238">
                <c:v>1158551.1503546301</c:v>
              </c:pt>
              <c:pt idx="239">
                <c:v>-861195.40355727298</c:v>
              </c:pt>
              <c:pt idx="240">
                <c:v>1539597.6841163</c:v>
              </c:pt>
              <c:pt idx="241">
                <c:v>252823.93783654901</c:v>
              </c:pt>
              <c:pt idx="242">
                <c:v>336815.57122601202</c:v>
              </c:pt>
              <c:pt idx="243">
                <c:v>-2048037.7049249201</c:v>
              </c:pt>
              <c:pt idx="244">
                <c:v>1163650.5078058599</c:v>
              </c:pt>
              <c:pt idx="245">
                <c:v>3886761.0945508499</c:v>
              </c:pt>
              <c:pt idx="246">
                <c:v>1520907.3569316301</c:v>
              </c:pt>
              <c:pt idx="247">
                <c:v>-2920148.6137548201</c:v>
              </c:pt>
              <c:pt idx="248">
                <c:v>-585119.62132846995</c:v>
              </c:pt>
              <c:pt idx="249">
                <c:v>594411.93422820605</c:v>
              </c:pt>
              <c:pt idx="250">
                <c:v>5028189.1941926703</c:v>
              </c:pt>
              <c:pt idx="251">
                <c:v>981603.81817579304</c:v>
              </c:pt>
              <c:pt idx="252">
                <c:v>1276036.3787800199</c:v>
              </c:pt>
            </c:numLit>
          </c:val>
          <c:extLst>
            <c:ext xmlns:c16="http://schemas.microsoft.com/office/drawing/2014/chart" uri="{C3380CC4-5D6E-409C-BE32-E72D297353CC}">
              <c16:uniqueId val="{00000000-F051-4B0D-9BBA-C6CF97080442}"/>
            </c:ext>
          </c:extLst>
        </c:ser>
        <c:ser>
          <c:idx val="1"/>
          <c:order val="1"/>
          <c:tx>
            <c:v>Actual PL</c:v>
          </c:tx>
          <c:spPr>
            <a:solidFill>
              <a:srgbClr val="3399FF"/>
            </a:solidFill>
            <a:ln w="25400">
              <a:noFill/>
            </a:ln>
          </c:spPr>
          <c:invertIfNegative val="0"/>
          <c:cat>
            <c:strLit>
              <c:ptCount val="253"/>
              <c:pt idx="0">
                <c:v>jan 2017</c:v>
              </c:pt>
              <c:pt idx="1">
                <c:v>jan 2017</c:v>
              </c:pt>
              <c:pt idx="2">
                <c:v>jan 2017</c:v>
              </c:pt>
              <c:pt idx="3">
                <c:v>jan 2017</c:v>
              </c:pt>
              <c:pt idx="4">
                <c:v>jan 2017</c:v>
              </c:pt>
              <c:pt idx="5">
                <c:v>jan 2017</c:v>
              </c:pt>
              <c:pt idx="6">
                <c:v>jan 2017</c:v>
              </c:pt>
              <c:pt idx="7">
                <c:v>jan 2017</c:v>
              </c:pt>
              <c:pt idx="8">
                <c:v>jan 2017</c:v>
              </c:pt>
              <c:pt idx="9">
                <c:v>jan 2017</c:v>
              </c:pt>
              <c:pt idx="10">
                <c:v>jan 2017</c:v>
              </c:pt>
              <c:pt idx="11">
                <c:v>jan 2017</c:v>
              </c:pt>
              <c:pt idx="12">
                <c:v>jan 2017</c:v>
              </c:pt>
              <c:pt idx="13">
                <c:v>jan 2017</c:v>
              </c:pt>
              <c:pt idx="14">
                <c:v>jan 2017</c:v>
              </c:pt>
              <c:pt idx="15">
                <c:v>jan 2017</c:v>
              </c:pt>
              <c:pt idx="16">
                <c:v>jan 2017</c:v>
              </c:pt>
              <c:pt idx="17">
                <c:v>jan 2017</c:v>
              </c:pt>
              <c:pt idx="18">
                <c:v>jan 2017</c:v>
              </c:pt>
              <c:pt idx="19">
                <c:v>jan 2017</c:v>
              </c:pt>
              <c:pt idx="20">
                <c:v>jan 2017</c:v>
              </c:pt>
              <c:pt idx="21">
                <c:v>jan 2017</c:v>
              </c:pt>
              <c:pt idx="22">
                <c:v>feb 2017</c:v>
              </c:pt>
              <c:pt idx="23">
                <c:v>feb 2017</c:v>
              </c:pt>
              <c:pt idx="24">
                <c:v>feb 2017</c:v>
              </c:pt>
              <c:pt idx="25">
                <c:v>feb 2017</c:v>
              </c:pt>
              <c:pt idx="26">
                <c:v>feb 2017</c:v>
              </c:pt>
              <c:pt idx="27">
                <c:v>feb 2017</c:v>
              </c:pt>
              <c:pt idx="28">
                <c:v>feb 2017</c:v>
              </c:pt>
              <c:pt idx="29">
                <c:v>feb 2017</c:v>
              </c:pt>
              <c:pt idx="30">
                <c:v>feb 2017</c:v>
              </c:pt>
              <c:pt idx="31">
                <c:v>feb 2017</c:v>
              </c:pt>
              <c:pt idx="32">
                <c:v>feb 2017</c:v>
              </c:pt>
              <c:pt idx="33">
                <c:v>feb 2017</c:v>
              </c:pt>
              <c:pt idx="34">
                <c:v>feb 2017</c:v>
              </c:pt>
              <c:pt idx="35">
                <c:v>feb 2017</c:v>
              </c:pt>
              <c:pt idx="36">
                <c:v>feb 2017</c:v>
              </c:pt>
              <c:pt idx="37">
                <c:v>feb 2017</c:v>
              </c:pt>
              <c:pt idx="38">
                <c:v>feb 2017</c:v>
              </c:pt>
              <c:pt idx="39">
                <c:v>feb 2017</c:v>
              </c:pt>
              <c:pt idx="40">
                <c:v>feb 2017</c:v>
              </c:pt>
              <c:pt idx="41">
                <c:v>feb 2017</c:v>
              </c:pt>
              <c:pt idx="42">
                <c:v>mar 2017</c:v>
              </c:pt>
              <c:pt idx="43">
                <c:v>mar 2017</c:v>
              </c:pt>
              <c:pt idx="44">
                <c:v>mar 2017</c:v>
              </c:pt>
              <c:pt idx="45">
                <c:v>mar 2017</c:v>
              </c:pt>
              <c:pt idx="46">
                <c:v>mar 2017</c:v>
              </c:pt>
              <c:pt idx="47">
                <c:v>mar 2017</c:v>
              </c:pt>
              <c:pt idx="48">
                <c:v>mar 2017</c:v>
              </c:pt>
              <c:pt idx="49">
                <c:v>mar 2017</c:v>
              </c:pt>
              <c:pt idx="50">
                <c:v>mar 2017</c:v>
              </c:pt>
              <c:pt idx="51">
                <c:v>mar 2017</c:v>
              </c:pt>
              <c:pt idx="52">
                <c:v>mar 2017</c:v>
              </c:pt>
              <c:pt idx="53">
                <c:v>mar 2017</c:v>
              </c:pt>
              <c:pt idx="54">
                <c:v>mar 2017</c:v>
              </c:pt>
              <c:pt idx="55">
                <c:v>mar 2017</c:v>
              </c:pt>
              <c:pt idx="56">
                <c:v>mar 2017</c:v>
              </c:pt>
              <c:pt idx="57">
                <c:v>mar 2017</c:v>
              </c:pt>
              <c:pt idx="58">
                <c:v>mar 2017</c:v>
              </c:pt>
              <c:pt idx="59">
                <c:v>mar 2017</c:v>
              </c:pt>
              <c:pt idx="60">
                <c:v>mar 2017</c:v>
              </c:pt>
              <c:pt idx="61">
                <c:v>mar 2017</c:v>
              </c:pt>
              <c:pt idx="62">
                <c:v>mar 2017</c:v>
              </c:pt>
              <c:pt idx="63">
                <c:v>mar 2017</c:v>
              </c:pt>
              <c:pt idx="64">
                <c:v>mar 2017</c:v>
              </c:pt>
              <c:pt idx="65">
                <c:v>apr 2017</c:v>
              </c:pt>
              <c:pt idx="66">
                <c:v>apr 2017</c:v>
              </c:pt>
              <c:pt idx="67">
                <c:v>apr 2017</c:v>
              </c:pt>
              <c:pt idx="68">
                <c:v>apr 2017</c:v>
              </c:pt>
              <c:pt idx="69">
                <c:v>apr 2017</c:v>
              </c:pt>
              <c:pt idx="70">
                <c:v>apr 2017</c:v>
              </c:pt>
              <c:pt idx="71">
                <c:v>apr 2017</c:v>
              </c:pt>
              <c:pt idx="72">
                <c:v>apr 2017</c:v>
              </c:pt>
              <c:pt idx="73">
                <c:v>apr 2017</c:v>
              </c:pt>
              <c:pt idx="74">
                <c:v>apr 2017</c:v>
              </c:pt>
              <c:pt idx="75">
                <c:v>apr 2017</c:v>
              </c:pt>
              <c:pt idx="76">
                <c:v>apr 2017</c:v>
              </c:pt>
              <c:pt idx="77">
                <c:v>apr 2017</c:v>
              </c:pt>
              <c:pt idx="78">
                <c:v>apr 2017</c:v>
              </c:pt>
              <c:pt idx="79">
                <c:v>apr 2017</c:v>
              </c:pt>
              <c:pt idx="80">
                <c:v>apr 2017</c:v>
              </c:pt>
              <c:pt idx="81">
                <c:v>apr 2017</c:v>
              </c:pt>
              <c:pt idx="82">
                <c:v>maj 2017</c:v>
              </c:pt>
              <c:pt idx="83">
                <c:v>maj 2017</c:v>
              </c:pt>
              <c:pt idx="84">
                <c:v>maj 2017</c:v>
              </c:pt>
              <c:pt idx="85">
                <c:v>maj 2017</c:v>
              </c:pt>
              <c:pt idx="86">
                <c:v>maj 2017</c:v>
              </c:pt>
              <c:pt idx="87">
                <c:v>maj 2017</c:v>
              </c:pt>
              <c:pt idx="88">
                <c:v>maj 2017</c:v>
              </c:pt>
              <c:pt idx="89">
                <c:v>maj 2017</c:v>
              </c:pt>
              <c:pt idx="90">
                <c:v>maj 2017</c:v>
              </c:pt>
              <c:pt idx="91">
                <c:v>maj 2017</c:v>
              </c:pt>
              <c:pt idx="92">
                <c:v>maj 2017</c:v>
              </c:pt>
              <c:pt idx="93">
                <c:v>maj 2017</c:v>
              </c:pt>
              <c:pt idx="94">
                <c:v>maj 2017</c:v>
              </c:pt>
              <c:pt idx="95">
                <c:v>maj 2017</c:v>
              </c:pt>
              <c:pt idx="96">
                <c:v>maj 2017</c:v>
              </c:pt>
              <c:pt idx="97">
                <c:v>maj 2017</c:v>
              </c:pt>
              <c:pt idx="98">
                <c:v>maj 2017</c:v>
              </c:pt>
              <c:pt idx="99">
                <c:v>maj 2017</c:v>
              </c:pt>
              <c:pt idx="100">
                <c:v>maj 2017</c:v>
              </c:pt>
              <c:pt idx="101">
                <c:v>maj 2017</c:v>
              </c:pt>
              <c:pt idx="102">
                <c:v>maj 2017</c:v>
              </c:pt>
              <c:pt idx="103">
                <c:v>jun 2017</c:v>
              </c:pt>
              <c:pt idx="104">
                <c:v>jun 2017</c:v>
              </c:pt>
              <c:pt idx="105">
                <c:v>jun 2017</c:v>
              </c:pt>
              <c:pt idx="106">
                <c:v>jun 2017</c:v>
              </c:pt>
              <c:pt idx="107">
                <c:v>jun 2017</c:v>
              </c:pt>
              <c:pt idx="108">
                <c:v>jun 2017</c:v>
              </c:pt>
              <c:pt idx="109">
                <c:v>jun 2017</c:v>
              </c:pt>
              <c:pt idx="110">
                <c:v>jun 2017</c:v>
              </c:pt>
              <c:pt idx="111">
                <c:v>jun 2017</c:v>
              </c:pt>
              <c:pt idx="112">
                <c:v>jun 2017</c:v>
              </c:pt>
              <c:pt idx="113">
                <c:v>jun 2017</c:v>
              </c:pt>
              <c:pt idx="114">
                <c:v>jun 2017</c:v>
              </c:pt>
              <c:pt idx="115">
                <c:v>jun 2017</c:v>
              </c:pt>
              <c:pt idx="116">
                <c:v>jun 2017</c:v>
              </c:pt>
              <c:pt idx="117">
                <c:v>jun 2017</c:v>
              </c:pt>
              <c:pt idx="118">
                <c:v>jun 2017</c:v>
              </c:pt>
              <c:pt idx="119">
                <c:v>jun 2017</c:v>
              </c:pt>
              <c:pt idx="120">
                <c:v>jun 2017</c:v>
              </c:pt>
              <c:pt idx="121">
                <c:v>jun 2017</c:v>
              </c:pt>
              <c:pt idx="122">
                <c:v>jun 2017</c:v>
              </c:pt>
              <c:pt idx="123">
                <c:v>jun 2017</c:v>
              </c:pt>
              <c:pt idx="124">
                <c:v>jun 2017</c:v>
              </c:pt>
              <c:pt idx="125">
                <c:v>jul 2017</c:v>
              </c:pt>
              <c:pt idx="126">
                <c:v>jul 2017</c:v>
              </c:pt>
              <c:pt idx="127">
                <c:v>jul 2017</c:v>
              </c:pt>
              <c:pt idx="128">
                <c:v>jul 2017</c:v>
              </c:pt>
              <c:pt idx="129">
                <c:v>jul 2017</c:v>
              </c:pt>
              <c:pt idx="130">
                <c:v>jul 2017</c:v>
              </c:pt>
              <c:pt idx="131">
                <c:v>jul 2017</c:v>
              </c:pt>
              <c:pt idx="132">
                <c:v>jul 2017</c:v>
              </c:pt>
              <c:pt idx="133">
                <c:v>jul 2017</c:v>
              </c:pt>
              <c:pt idx="134">
                <c:v>jul 2017</c:v>
              </c:pt>
              <c:pt idx="135">
                <c:v>jul 2017</c:v>
              </c:pt>
              <c:pt idx="136">
                <c:v>jul 2017</c:v>
              </c:pt>
              <c:pt idx="137">
                <c:v>jul 2017</c:v>
              </c:pt>
              <c:pt idx="138">
                <c:v>jul 2017</c:v>
              </c:pt>
              <c:pt idx="139">
                <c:v>jul 2017</c:v>
              </c:pt>
              <c:pt idx="140">
                <c:v>jul 2017</c:v>
              </c:pt>
              <c:pt idx="141">
                <c:v>jul 2017</c:v>
              </c:pt>
              <c:pt idx="142">
                <c:v>jul 2017</c:v>
              </c:pt>
              <c:pt idx="143">
                <c:v>jul 2017</c:v>
              </c:pt>
              <c:pt idx="144">
                <c:v>jul 2017</c:v>
              </c:pt>
              <c:pt idx="145">
                <c:v>jul 2017</c:v>
              </c:pt>
              <c:pt idx="146">
                <c:v>aug 2017</c:v>
              </c:pt>
              <c:pt idx="147">
                <c:v>aug 2017</c:v>
              </c:pt>
              <c:pt idx="148">
                <c:v>aug 2017</c:v>
              </c:pt>
              <c:pt idx="149">
                <c:v>aug 2017</c:v>
              </c:pt>
              <c:pt idx="150">
                <c:v>aug 2017</c:v>
              </c:pt>
              <c:pt idx="151">
                <c:v>aug 2017</c:v>
              </c:pt>
              <c:pt idx="152">
                <c:v>aug 2017</c:v>
              </c:pt>
              <c:pt idx="153">
                <c:v>aug 2017</c:v>
              </c:pt>
              <c:pt idx="154">
                <c:v>aug 2017</c:v>
              </c:pt>
              <c:pt idx="155">
                <c:v>aug 2017</c:v>
              </c:pt>
              <c:pt idx="156">
                <c:v>aug 2017</c:v>
              </c:pt>
              <c:pt idx="157">
                <c:v>aug 2017</c:v>
              </c:pt>
              <c:pt idx="158">
                <c:v>aug 2017</c:v>
              </c:pt>
              <c:pt idx="159">
                <c:v>aug 2017</c:v>
              </c:pt>
              <c:pt idx="160">
                <c:v>aug 2017</c:v>
              </c:pt>
              <c:pt idx="161">
                <c:v>aug 2017</c:v>
              </c:pt>
              <c:pt idx="162">
                <c:v>aug 2017</c:v>
              </c:pt>
              <c:pt idx="163">
                <c:v>aug 2017</c:v>
              </c:pt>
              <c:pt idx="164">
                <c:v>aug 2017</c:v>
              </c:pt>
              <c:pt idx="165">
                <c:v>aug 2017</c:v>
              </c:pt>
              <c:pt idx="166">
                <c:v>aug 2017</c:v>
              </c:pt>
              <c:pt idx="167">
                <c:v>aug 2017</c:v>
              </c:pt>
              <c:pt idx="168">
                <c:v>aug 2017</c:v>
              </c:pt>
              <c:pt idx="169">
                <c:v>sep 2017</c:v>
              </c:pt>
              <c:pt idx="170">
                <c:v>sep 2017</c:v>
              </c:pt>
              <c:pt idx="171">
                <c:v>sep 2017</c:v>
              </c:pt>
              <c:pt idx="172">
                <c:v>sep 2017</c:v>
              </c:pt>
              <c:pt idx="173">
                <c:v>sep 2017</c:v>
              </c:pt>
              <c:pt idx="174">
                <c:v>sep 2017</c:v>
              </c:pt>
              <c:pt idx="175">
                <c:v>sep 2017</c:v>
              </c:pt>
              <c:pt idx="176">
                <c:v>sep 2017</c:v>
              </c:pt>
              <c:pt idx="177">
                <c:v>sep 2017</c:v>
              </c:pt>
              <c:pt idx="178">
                <c:v>sep 2017</c:v>
              </c:pt>
              <c:pt idx="179">
                <c:v>sep 2017</c:v>
              </c:pt>
              <c:pt idx="180">
                <c:v>sep 2017</c:v>
              </c:pt>
              <c:pt idx="181">
                <c:v>sep 2017</c:v>
              </c:pt>
              <c:pt idx="182">
                <c:v>sep 2017</c:v>
              </c:pt>
              <c:pt idx="183">
                <c:v>sep 2017</c:v>
              </c:pt>
              <c:pt idx="184">
                <c:v>sep 2017</c:v>
              </c:pt>
              <c:pt idx="185">
                <c:v>sep 2017</c:v>
              </c:pt>
              <c:pt idx="186">
                <c:v>sep 2017</c:v>
              </c:pt>
              <c:pt idx="187">
                <c:v>sep 2017</c:v>
              </c:pt>
              <c:pt idx="188">
                <c:v>sep 2017</c:v>
              </c:pt>
              <c:pt idx="189">
                <c:v>sep 2017</c:v>
              </c:pt>
              <c:pt idx="190">
                <c:v>okt 2017</c:v>
              </c:pt>
              <c:pt idx="191">
                <c:v>okt 2017</c:v>
              </c:pt>
              <c:pt idx="192">
                <c:v>okt 2017</c:v>
              </c:pt>
              <c:pt idx="193">
                <c:v>okt 2017</c:v>
              </c:pt>
              <c:pt idx="194">
                <c:v>okt 2017</c:v>
              </c:pt>
              <c:pt idx="195">
                <c:v>okt 2017</c:v>
              </c:pt>
              <c:pt idx="196">
                <c:v>okt 2017</c:v>
              </c:pt>
              <c:pt idx="197">
                <c:v>okt 2017</c:v>
              </c:pt>
              <c:pt idx="198">
                <c:v>okt 2017</c:v>
              </c:pt>
              <c:pt idx="199">
                <c:v>okt 2017</c:v>
              </c:pt>
              <c:pt idx="200">
                <c:v>okt 2017</c:v>
              </c:pt>
              <c:pt idx="201">
                <c:v>okt 2017</c:v>
              </c:pt>
              <c:pt idx="202">
                <c:v>okt 2017</c:v>
              </c:pt>
              <c:pt idx="203">
                <c:v>okt 2017</c:v>
              </c:pt>
              <c:pt idx="204">
                <c:v>okt 2017</c:v>
              </c:pt>
              <c:pt idx="205">
                <c:v>okt 2017</c:v>
              </c:pt>
              <c:pt idx="206">
                <c:v>okt 2017</c:v>
              </c:pt>
              <c:pt idx="207">
                <c:v>okt 2017</c:v>
              </c:pt>
              <c:pt idx="208">
                <c:v>okt 2017</c:v>
              </c:pt>
              <c:pt idx="209">
                <c:v>okt 2017</c:v>
              </c:pt>
              <c:pt idx="210">
                <c:v>okt 2017</c:v>
              </c:pt>
              <c:pt idx="211">
                <c:v>okt 2017</c:v>
              </c:pt>
              <c:pt idx="212">
                <c:v>nov 2017</c:v>
              </c:pt>
              <c:pt idx="213">
                <c:v>nov 2017</c:v>
              </c:pt>
              <c:pt idx="214">
                <c:v>nov 2017</c:v>
              </c:pt>
              <c:pt idx="215">
                <c:v>nov 2017</c:v>
              </c:pt>
              <c:pt idx="216">
                <c:v>nov 2017</c:v>
              </c:pt>
              <c:pt idx="217">
                <c:v>nov 2017</c:v>
              </c:pt>
              <c:pt idx="218">
                <c:v>nov 2017</c:v>
              </c:pt>
              <c:pt idx="219">
                <c:v>nov 2017</c:v>
              </c:pt>
              <c:pt idx="220">
                <c:v>nov 2017</c:v>
              </c:pt>
              <c:pt idx="221">
                <c:v>nov 2017</c:v>
              </c:pt>
              <c:pt idx="222">
                <c:v>nov 2017</c:v>
              </c:pt>
              <c:pt idx="223">
                <c:v>nov 2017</c:v>
              </c:pt>
              <c:pt idx="224">
                <c:v>nov 2017</c:v>
              </c:pt>
              <c:pt idx="225">
                <c:v>nov 2017</c:v>
              </c:pt>
              <c:pt idx="226">
                <c:v>nov 2017</c:v>
              </c:pt>
              <c:pt idx="227">
                <c:v>nov 2017</c:v>
              </c:pt>
              <c:pt idx="228">
                <c:v>nov 2017</c:v>
              </c:pt>
              <c:pt idx="229">
                <c:v>nov 2017</c:v>
              </c:pt>
              <c:pt idx="230">
                <c:v>nov 2017</c:v>
              </c:pt>
              <c:pt idx="231">
                <c:v>nov 2017</c:v>
              </c:pt>
              <c:pt idx="232">
                <c:v>nov 2017</c:v>
              </c:pt>
              <c:pt idx="233">
                <c:v>nov 2017</c:v>
              </c:pt>
              <c:pt idx="234">
                <c:v>dec 2017</c:v>
              </c:pt>
              <c:pt idx="235">
                <c:v>dec 2017</c:v>
              </c:pt>
              <c:pt idx="236">
                <c:v>dec 2017</c:v>
              </c:pt>
              <c:pt idx="237">
                <c:v>dec 2017</c:v>
              </c:pt>
              <c:pt idx="238">
                <c:v>dec 2017</c:v>
              </c:pt>
              <c:pt idx="239">
                <c:v>dec 2017</c:v>
              </c:pt>
              <c:pt idx="240">
                <c:v>dec 2017</c:v>
              </c:pt>
              <c:pt idx="241">
                <c:v>dec 2017</c:v>
              </c:pt>
              <c:pt idx="242">
                <c:v>dec 2017</c:v>
              </c:pt>
              <c:pt idx="243">
                <c:v>dec 2017</c:v>
              </c:pt>
              <c:pt idx="244">
                <c:v>dec 2017</c:v>
              </c:pt>
              <c:pt idx="245">
                <c:v>dec 2017</c:v>
              </c:pt>
              <c:pt idx="246">
                <c:v>dec 2017</c:v>
              </c:pt>
              <c:pt idx="247">
                <c:v>dec 2017</c:v>
              </c:pt>
              <c:pt idx="248">
                <c:v>dec 2017</c:v>
              </c:pt>
              <c:pt idx="249">
                <c:v>dec 2017</c:v>
              </c:pt>
              <c:pt idx="250">
                <c:v>dec 2017</c:v>
              </c:pt>
              <c:pt idx="251">
                <c:v>dec 2017</c:v>
              </c:pt>
              <c:pt idx="252">
                <c:v>dec 2017</c:v>
              </c:pt>
            </c:strLit>
          </c:cat>
          <c:val>
            <c:numLit>
              <c:formatCode>General</c:formatCode>
              <c:ptCount val="253"/>
              <c:pt idx="0">
                <c:v>6820094.2000160003</c:v>
              </c:pt>
              <c:pt idx="1">
                <c:v>8282332.9103150005</c:v>
              </c:pt>
              <c:pt idx="2">
                <c:v>578923.10756699997</c:v>
              </c:pt>
              <c:pt idx="3">
                <c:v>3929438.0843949998</c:v>
              </c:pt>
              <c:pt idx="4">
                <c:v>2668954.809378</c:v>
              </c:pt>
              <c:pt idx="5">
                <c:v>4207654.8784980001</c:v>
              </c:pt>
              <c:pt idx="6">
                <c:v>2901192.0052919998</c:v>
              </c:pt>
              <c:pt idx="7">
                <c:v>946209.98032600002</c:v>
              </c:pt>
              <c:pt idx="8">
                <c:v>1751068.5557959999</c:v>
              </c:pt>
              <c:pt idx="9">
                <c:v>-1192463.8597279999</c:v>
              </c:pt>
              <c:pt idx="10">
                <c:v>520366.74630200001</c:v>
              </c:pt>
              <c:pt idx="11">
                <c:v>2048293.510123</c:v>
              </c:pt>
              <c:pt idx="12">
                <c:v>1751846.5584760001</c:v>
              </c:pt>
              <c:pt idx="13">
                <c:v>441004.88835800003</c:v>
              </c:pt>
              <c:pt idx="14">
                <c:v>2836846.9340619999</c:v>
              </c:pt>
              <c:pt idx="15">
                <c:v>133969.700021</c:v>
              </c:pt>
              <c:pt idx="16">
                <c:v>-2667792.9035820002</c:v>
              </c:pt>
              <c:pt idx="17">
                <c:v>4657361.4929379998</c:v>
              </c:pt>
              <c:pt idx="18">
                <c:v>199539.69483200001</c:v>
              </c:pt>
              <c:pt idx="19">
                <c:v>3802370.7646329999</c:v>
              </c:pt>
              <c:pt idx="20">
                <c:v>-115174.976238</c:v>
              </c:pt>
              <c:pt idx="21">
                <c:v>7999044.2339089997</c:v>
              </c:pt>
              <c:pt idx="22">
                <c:v>2429835.2773910002</c:v>
              </c:pt>
              <c:pt idx="23">
                <c:v>176587.353317</c:v>
              </c:pt>
              <c:pt idx="24">
                <c:v>219507.47582699999</c:v>
              </c:pt>
              <c:pt idx="25">
                <c:v>493912.31569700001</c:v>
              </c:pt>
              <c:pt idx="26">
                <c:v>-2358248.2792219999</c:v>
              </c:pt>
              <c:pt idx="27">
                <c:v>1357718.293731</c:v>
              </c:pt>
              <c:pt idx="28">
                <c:v>-371266.344492</c:v>
              </c:pt>
              <c:pt idx="29">
                <c:v>-1076258.750708</c:v>
              </c:pt>
              <c:pt idx="30">
                <c:v>-725069.33797400002</c:v>
              </c:pt>
              <c:pt idx="31">
                <c:v>981286.48446199996</c:v>
              </c:pt>
              <c:pt idx="32">
                <c:v>985264.43478899996</c:v>
              </c:pt>
              <c:pt idx="33">
                <c:v>-515467.68927500001</c:v>
              </c:pt>
              <c:pt idx="34">
                <c:v>-440318.90738799999</c:v>
              </c:pt>
              <c:pt idx="35">
                <c:v>1616611.784338</c:v>
              </c:pt>
              <c:pt idx="36">
                <c:v>-683912.533176</c:v>
              </c:pt>
              <c:pt idx="37">
                <c:v>-2007982.809632</c:v>
              </c:pt>
              <c:pt idx="38">
                <c:v>-693646.10265799996</c:v>
              </c:pt>
              <c:pt idx="39">
                <c:v>-1418095.659822</c:v>
              </c:pt>
              <c:pt idx="40">
                <c:v>4292395.180718</c:v>
              </c:pt>
              <c:pt idx="41">
                <c:v>4594280.8621439999</c:v>
              </c:pt>
              <c:pt idx="42">
                <c:v>1136857.686249</c:v>
              </c:pt>
              <c:pt idx="43">
                <c:v>-2928563.6970230001</c:v>
              </c:pt>
              <c:pt idx="44">
                <c:v>-1207488.171994</c:v>
              </c:pt>
              <c:pt idx="45">
                <c:v>1986266.4075519999</c:v>
              </c:pt>
              <c:pt idx="46">
                <c:v>-1128215.8780080001</c:v>
              </c:pt>
              <c:pt idx="47">
                <c:v>-2138397.7355940002</c:v>
              </c:pt>
              <c:pt idx="48">
                <c:v>-5551323.5940950001</c:v>
              </c:pt>
              <c:pt idx="49">
                <c:v>-692243.23378400004</c:v>
              </c:pt>
              <c:pt idx="50">
                <c:v>179240.673519</c:v>
              </c:pt>
              <c:pt idx="51">
                <c:v>-2112066.6777869998</c:v>
              </c:pt>
              <c:pt idx="52">
                <c:v>1593601.6745589999</c:v>
              </c:pt>
              <c:pt idx="53">
                <c:v>-2257555.0315840002</c:v>
              </c:pt>
              <c:pt idx="54">
                <c:v>1101497.6438279999</c:v>
              </c:pt>
              <c:pt idx="55">
                <c:v>-781934.90247800003</c:v>
              </c:pt>
              <c:pt idx="56">
                <c:v>1574569.212323</c:v>
              </c:pt>
              <c:pt idx="57">
                <c:v>1019478.728706</c:v>
              </c:pt>
              <c:pt idx="58">
                <c:v>-1028762.5950110001</c:v>
              </c:pt>
              <c:pt idx="59">
                <c:v>-160979.836423</c:v>
              </c:pt>
              <c:pt idx="60">
                <c:v>-2514990.0092440001</c:v>
              </c:pt>
              <c:pt idx="61">
                <c:v>3024890.242141</c:v>
              </c:pt>
              <c:pt idx="62">
                <c:v>1325078.434964</c:v>
              </c:pt>
              <c:pt idx="63">
                <c:v>-1087255.601914</c:v>
              </c:pt>
              <c:pt idx="64">
                <c:v>1957694.041366</c:v>
              </c:pt>
              <c:pt idx="65">
                <c:v>-2769734.0309230001</c:v>
              </c:pt>
              <c:pt idx="66">
                <c:v>-2287072.8072919999</c:v>
              </c:pt>
              <c:pt idx="67">
                <c:v>-1910625.699786</c:v>
              </c:pt>
              <c:pt idx="68">
                <c:v>-14948.825876999999</c:v>
              </c:pt>
              <c:pt idx="69">
                <c:v>916261.47985899996</c:v>
              </c:pt>
              <c:pt idx="70">
                <c:v>2463838.5158870001</c:v>
              </c:pt>
              <c:pt idx="71">
                <c:v>1418960.0641960001</c:v>
              </c:pt>
              <c:pt idx="72">
                <c:v>-1259880.6513169999</c:v>
              </c:pt>
              <c:pt idx="73">
                <c:v>260075.607025</c:v>
              </c:pt>
              <c:pt idx="74">
                <c:v>-1565003.572988</c:v>
              </c:pt>
              <c:pt idx="75">
                <c:v>-656361.03013600002</c:v>
              </c:pt>
              <c:pt idx="76">
                <c:v>5870418.4655339997</c:v>
              </c:pt>
              <c:pt idx="77">
                <c:v>-559279.90040299995</c:v>
              </c:pt>
              <c:pt idx="78">
                <c:v>-170780.76111799999</c:v>
              </c:pt>
              <c:pt idx="79">
                <c:v>735253.11428600003</c:v>
              </c:pt>
              <c:pt idx="80">
                <c:v>1007404.18639</c:v>
              </c:pt>
              <c:pt idx="81">
                <c:v>938530.15660400002</c:v>
              </c:pt>
              <c:pt idx="82">
                <c:v>-34935.312271000003</c:v>
              </c:pt>
              <c:pt idx="83">
                <c:v>640085.71908199997</c:v>
              </c:pt>
              <c:pt idx="84">
                <c:v>282933.63749400002</c:v>
              </c:pt>
              <c:pt idx="85">
                <c:v>561455.016665</c:v>
              </c:pt>
              <c:pt idx="86">
                <c:v>558496.385656</c:v>
              </c:pt>
              <c:pt idx="87">
                <c:v>518675.47376000002</c:v>
              </c:pt>
              <c:pt idx="88">
                <c:v>626079.67999500001</c:v>
              </c:pt>
              <c:pt idx="89">
                <c:v>855023.47276699997</c:v>
              </c:pt>
              <c:pt idx="90">
                <c:v>-1100010.8286880001</c:v>
              </c:pt>
              <c:pt idx="91">
                <c:v>-1698256.12084</c:v>
              </c:pt>
              <c:pt idx="92">
                <c:v>244142.41139200001</c:v>
              </c:pt>
              <c:pt idx="93">
                <c:v>-890880.54040900001</c:v>
              </c:pt>
              <c:pt idx="94">
                <c:v>935017.11156400002</c:v>
              </c:pt>
              <c:pt idx="95">
                <c:v>1700275.4542680001</c:v>
              </c:pt>
              <c:pt idx="96">
                <c:v>1162426.3297290001</c:v>
              </c:pt>
              <c:pt idx="97">
                <c:v>2787385.7074369998</c:v>
              </c:pt>
              <c:pt idx="98">
                <c:v>215773.38941500001</c:v>
              </c:pt>
              <c:pt idx="99">
                <c:v>-2386782.8502859999</c:v>
              </c:pt>
              <c:pt idx="100">
                <c:v>581677.34131199995</c:v>
              </c:pt>
              <c:pt idx="101">
                <c:v>-1937375.5832380001</c:v>
              </c:pt>
              <c:pt idx="102">
                <c:v>-194712.58573399999</c:v>
              </c:pt>
              <c:pt idx="103">
                <c:v>-863189.58693800005</c:v>
              </c:pt>
              <c:pt idx="104">
                <c:v>1318819.4045269999</c:v>
              </c:pt>
              <c:pt idx="105">
                <c:v>-2245926.1350360001</c:v>
              </c:pt>
              <c:pt idx="106">
                <c:v>1326523.1637009999</c:v>
              </c:pt>
              <c:pt idx="107">
                <c:v>1777248.252532</c:v>
              </c:pt>
              <c:pt idx="108">
                <c:v>-986299.49049</c:v>
              </c:pt>
              <c:pt idx="109">
                <c:v>-126007.633277</c:v>
              </c:pt>
              <c:pt idx="110">
                <c:v>3842333.7187609999</c:v>
              </c:pt>
              <c:pt idx="111">
                <c:v>-724044.75175399997</c:v>
              </c:pt>
              <c:pt idx="112">
                <c:v>5349490.9432910001</c:v>
              </c:pt>
              <c:pt idx="113">
                <c:v>-1059403.7683689999</c:v>
              </c:pt>
              <c:pt idx="114">
                <c:v>-700011.20449799998</c:v>
              </c:pt>
              <c:pt idx="115">
                <c:v>-1611801.9607460001</c:v>
              </c:pt>
              <c:pt idx="116">
                <c:v>-278520.31254900002</c:v>
              </c:pt>
              <c:pt idx="117">
                <c:v>-419569.46081000002</c:v>
              </c:pt>
              <c:pt idx="118">
                <c:v>2982077.063325</c:v>
              </c:pt>
              <c:pt idx="119">
                <c:v>-104790.50063900001</c:v>
              </c:pt>
              <c:pt idx="120">
                <c:v>5163745.3171770005</c:v>
              </c:pt>
              <c:pt idx="121">
                <c:v>605528.90233399998</c:v>
              </c:pt>
              <c:pt idx="122">
                <c:v>2250224.6278829998</c:v>
              </c:pt>
              <c:pt idx="123">
                <c:v>33234.122619000002</c:v>
              </c:pt>
              <c:pt idx="124">
                <c:v>1002634.03177</c:v>
              </c:pt>
              <c:pt idx="125">
                <c:v>406918.77270700003</c:v>
              </c:pt>
              <c:pt idx="126">
                <c:v>-449334.70753900002</c:v>
              </c:pt>
              <c:pt idx="127">
                <c:v>-82927.441500000001</c:v>
              </c:pt>
              <c:pt idx="128">
                <c:v>112176.053246</c:v>
              </c:pt>
              <c:pt idx="129">
                <c:v>-264531.38426299999</c:v>
              </c:pt>
              <c:pt idx="130">
                <c:v>640833.887475</c:v>
              </c:pt>
              <c:pt idx="131">
                <c:v>965835.86768999998</c:v>
              </c:pt>
              <c:pt idx="132">
                <c:v>486719.23050900002</c:v>
              </c:pt>
              <c:pt idx="133">
                <c:v>292033.53705400001</c:v>
              </c:pt>
              <c:pt idx="134">
                <c:v>1203942.9639729999</c:v>
              </c:pt>
              <c:pt idx="135">
                <c:v>3091502.6901210002</c:v>
              </c:pt>
              <c:pt idx="136">
                <c:v>-56225.197414000002</c:v>
              </c:pt>
              <c:pt idx="137">
                <c:v>1000702.210267</c:v>
              </c:pt>
              <c:pt idx="138">
                <c:v>-184154.02381300001</c:v>
              </c:pt>
              <c:pt idx="139">
                <c:v>-848873.15544700006</c:v>
              </c:pt>
              <c:pt idx="140">
                <c:v>227731.20353900001</c:v>
              </c:pt>
              <c:pt idx="141">
                <c:v>-519442.50167600001</c:v>
              </c:pt>
              <c:pt idx="142">
                <c:v>2278978.649621</c:v>
              </c:pt>
              <c:pt idx="143">
                <c:v>943242.56920899998</c:v>
              </c:pt>
              <c:pt idx="144">
                <c:v>-728923.79955800006</c:v>
              </c:pt>
              <c:pt idx="145">
                <c:v>1514529.1526260001</c:v>
              </c:pt>
              <c:pt idx="146">
                <c:v>-1769976.0435870001</c:v>
              </c:pt>
              <c:pt idx="147">
                <c:v>879548.37142800004</c:v>
              </c:pt>
              <c:pt idx="148">
                <c:v>18634.182079999999</c:v>
              </c:pt>
              <c:pt idx="149">
                <c:v>98202.001657000001</c:v>
              </c:pt>
              <c:pt idx="150">
                <c:v>739387.278467</c:v>
              </c:pt>
              <c:pt idx="151">
                <c:v>-1467533.286413</c:v>
              </c:pt>
              <c:pt idx="152">
                <c:v>3021157.7130419998</c:v>
              </c:pt>
              <c:pt idx="153">
                <c:v>-289320.42813000001</c:v>
              </c:pt>
              <c:pt idx="154">
                <c:v>1762472.9262850001</c:v>
              </c:pt>
              <c:pt idx="155">
                <c:v>-1261305.1297559999</c:v>
              </c:pt>
              <c:pt idx="156">
                <c:v>2155312.6907649999</c:v>
              </c:pt>
              <c:pt idx="157">
                <c:v>-1036203.573656</c:v>
              </c:pt>
              <c:pt idx="158">
                <c:v>-2423923.80229</c:v>
              </c:pt>
              <c:pt idx="159">
                <c:v>723384.95420200005</c:v>
              </c:pt>
              <c:pt idx="160">
                <c:v>-202164.209263</c:v>
              </c:pt>
              <c:pt idx="161">
                <c:v>40258.571968999997</c:v>
              </c:pt>
              <c:pt idx="162">
                <c:v>-172637.20248899999</c:v>
              </c:pt>
              <c:pt idx="163">
                <c:v>1625749.270848</c:v>
              </c:pt>
              <c:pt idx="164">
                <c:v>-356300.79833700001</c:v>
              </c:pt>
              <c:pt idx="165">
                <c:v>-1268536.602195</c:v>
              </c:pt>
              <c:pt idx="166">
                <c:v>500229.98106399999</c:v>
              </c:pt>
              <c:pt idx="167">
                <c:v>-1432662.56849</c:v>
              </c:pt>
              <c:pt idx="168">
                <c:v>4075919.3509749998</c:v>
              </c:pt>
              <c:pt idx="169">
                <c:v>-2453656.5527860001</c:v>
              </c:pt>
              <c:pt idx="170">
                <c:v>-1136459.6618540001</c:v>
              </c:pt>
              <c:pt idx="171">
                <c:v>-1497720.8485880001</c:v>
              </c:pt>
              <c:pt idx="172">
                <c:v>178423.89541999999</c:v>
              </c:pt>
              <c:pt idx="173">
                <c:v>1038512.09562</c:v>
              </c:pt>
              <c:pt idx="174">
                <c:v>628438.21717099997</c:v>
              </c:pt>
              <c:pt idx="175">
                <c:v>1336727.541155</c:v>
              </c:pt>
              <c:pt idx="176">
                <c:v>2477998.8866679999</c:v>
              </c:pt>
              <c:pt idx="177">
                <c:v>53827.143935</c:v>
              </c:pt>
              <c:pt idx="178">
                <c:v>-502073.79741300002</c:v>
              </c:pt>
              <c:pt idx="179">
                <c:v>1450248.473156</c:v>
              </c:pt>
              <c:pt idx="180">
                <c:v>-2550310.346932</c:v>
              </c:pt>
              <c:pt idx="181">
                <c:v>1903865.9500299999</c:v>
              </c:pt>
              <c:pt idx="182">
                <c:v>1121182.478534</c:v>
              </c:pt>
              <c:pt idx="183">
                <c:v>48188.485609000003</c:v>
              </c:pt>
              <c:pt idx="184">
                <c:v>-1334253.2191300001</c:v>
              </c:pt>
              <c:pt idx="185">
                <c:v>-456302.12804699998</c:v>
              </c:pt>
              <c:pt idx="186">
                <c:v>1254205.845253</c:v>
              </c:pt>
              <c:pt idx="187">
                <c:v>1669333.6640049999</c:v>
              </c:pt>
              <c:pt idx="188">
                <c:v>630406.43069499999</c:v>
              </c:pt>
              <c:pt idx="189">
                <c:v>121460.62831</c:v>
              </c:pt>
              <c:pt idx="190">
                <c:v>1046476.9947330001</c:v>
              </c:pt>
              <c:pt idx="191">
                <c:v>216027.03103400001</c:v>
              </c:pt>
              <c:pt idx="192">
                <c:v>378260.68919800001</c:v>
              </c:pt>
              <c:pt idx="193">
                <c:v>586504.00557399995</c:v>
              </c:pt>
              <c:pt idx="194">
                <c:v>-498984.99417899997</c:v>
              </c:pt>
              <c:pt idx="195">
                <c:v>-595350.03912600002</c:v>
              </c:pt>
              <c:pt idx="196">
                <c:v>-517898.83537799999</c:v>
              </c:pt>
              <c:pt idx="197">
                <c:v>2143078.6228370001</c:v>
              </c:pt>
              <c:pt idx="198">
                <c:v>-999945.54386900004</c:v>
              </c:pt>
              <c:pt idx="199">
                <c:v>-806507.40834800003</c:v>
              </c:pt>
              <c:pt idx="200">
                <c:v>-257827.44346800001</c:v>
              </c:pt>
              <c:pt idx="201">
                <c:v>492844.30949800002</c:v>
              </c:pt>
              <c:pt idx="202">
                <c:v>-1848035.505134</c:v>
              </c:pt>
              <c:pt idx="203">
                <c:v>2013033.2965579999</c:v>
              </c:pt>
              <c:pt idx="204">
                <c:v>-614469.08681699994</c:v>
              </c:pt>
              <c:pt idx="205">
                <c:v>978076.57833000005</c:v>
              </c:pt>
              <c:pt idx="206">
                <c:v>-618219.09233300004</c:v>
              </c:pt>
              <c:pt idx="207">
                <c:v>49118.76887</c:v>
              </c:pt>
              <c:pt idx="208">
                <c:v>-851836.27489100001</c:v>
              </c:pt>
              <c:pt idx="209">
                <c:v>-833553.02341000002</c:v>
              </c:pt>
              <c:pt idx="210">
                <c:v>-953589.78818399995</c:v>
              </c:pt>
              <c:pt idx="211">
                <c:v>-856431.21818800003</c:v>
              </c:pt>
              <c:pt idx="212">
                <c:v>929591.94101399998</c:v>
              </c:pt>
              <c:pt idx="213">
                <c:v>-572563.48905500001</c:v>
              </c:pt>
              <c:pt idx="214">
                <c:v>15185.731259</c:v>
              </c:pt>
              <c:pt idx="215">
                <c:v>1023078.600442</c:v>
              </c:pt>
              <c:pt idx="216">
                <c:v>-252706.325335</c:v>
              </c:pt>
              <c:pt idx="217">
                <c:v>3647330.3814980001</c:v>
              </c:pt>
              <c:pt idx="218">
                <c:v>1360921.5780160001</c:v>
              </c:pt>
              <c:pt idx="219">
                <c:v>-567339.87118899997</c:v>
              </c:pt>
              <c:pt idx="220">
                <c:v>-471236.98020699999</c:v>
              </c:pt>
              <c:pt idx="221">
                <c:v>-3597956.36834</c:v>
              </c:pt>
              <c:pt idx="222">
                <c:v>-478758.545636</c:v>
              </c:pt>
              <c:pt idx="223">
                <c:v>-1757870.1868769999</c:v>
              </c:pt>
              <c:pt idx="224">
                <c:v>-979392.14563799999</c:v>
              </c:pt>
              <c:pt idx="225">
                <c:v>-1818449.7490650001</c:v>
              </c:pt>
              <c:pt idx="226">
                <c:v>2271174.644355</c:v>
              </c:pt>
              <c:pt idx="227">
                <c:v>529789.10346899997</c:v>
              </c:pt>
              <c:pt idx="228">
                <c:v>-550331.69955000002</c:v>
              </c:pt>
              <c:pt idx="229">
                <c:v>-447638.99683399999</c:v>
              </c:pt>
              <c:pt idx="230">
                <c:v>178216.24047799999</c:v>
              </c:pt>
              <c:pt idx="231">
                <c:v>-9339.7224979999992</c:v>
              </c:pt>
              <c:pt idx="232">
                <c:v>-73979.836536999996</c:v>
              </c:pt>
              <c:pt idx="233">
                <c:v>-3043799.592185</c:v>
              </c:pt>
              <c:pt idx="234">
                <c:v>3267480.5983699998</c:v>
              </c:pt>
              <c:pt idx="235">
                <c:v>-2527655.062041</c:v>
              </c:pt>
              <c:pt idx="236">
                <c:v>798092.781082</c:v>
              </c:pt>
              <c:pt idx="237">
                <c:v>134996.79858999999</c:v>
              </c:pt>
              <c:pt idx="238">
                <c:v>1179947.3360220001</c:v>
              </c:pt>
              <c:pt idx="239">
                <c:v>-78017.442332999999</c:v>
              </c:pt>
              <c:pt idx="240">
                <c:v>1248805.663533</c:v>
              </c:pt>
              <c:pt idx="241">
                <c:v>1636479.6166970001</c:v>
              </c:pt>
              <c:pt idx="242">
                <c:v>-856781.746193</c:v>
              </c:pt>
              <c:pt idx="243">
                <c:v>-1773808.087792</c:v>
              </c:pt>
              <c:pt idx="244">
                <c:v>3246412.1316669998</c:v>
              </c:pt>
              <c:pt idx="245">
                <c:v>2523594.5646179998</c:v>
              </c:pt>
              <c:pt idx="246">
                <c:v>1397103.654351</c:v>
              </c:pt>
              <c:pt idx="247">
                <c:v>-1978018.675327</c:v>
              </c:pt>
              <c:pt idx="248">
                <c:v>-1036670.304294</c:v>
              </c:pt>
              <c:pt idx="249">
                <c:v>-1126938.8653609999</c:v>
              </c:pt>
              <c:pt idx="250">
                <c:v>1230123.7570760001</c:v>
              </c:pt>
              <c:pt idx="251">
                <c:v>-1700005.9095320001</c:v>
              </c:pt>
              <c:pt idx="252">
                <c:v>1220234.1686239999</c:v>
              </c:pt>
            </c:numLit>
          </c:val>
          <c:extLst>
            <c:ext xmlns:c16="http://schemas.microsoft.com/office/drawing/2014/chart" uri="{C3380CC4-5D6E-409C-BE32-E72D297353CC}">
              <c16:uniqueId val="{00000001-F051-4B0D-9BBA-C6CF97080442}"/>
            </c:ext>
          </c:extLst>
        </c:ser>
        <c:dLbls>
          <c:showLegendKey val="0"/>
          <c:showVal val="0"/>
          <c:showCatName val="0"/>
          <c:showSerName val="0"/>
          <c:showPercent val="0"/>
          <c:showBubbleSize val="0"/>
        </c:dLbls>
        <c:gapWidth val="150"/>
        <c:axId val="234219776"/>
        <c:axId val="241172480"/>
      </c:barChart>
      <c:lineChart>
        <c:grouping val="standard"/>
        <c:varyColors val="0"/>
        <c:ser>
          <c:idx val="2"/>
          <c:order val="2"/>
          <c:tx>
            <c:v>1 day Reg VaR</c:v>
          </c:tx>
          <c:spPr>
            <a:ln w="25400">
              <a:solidFill>
                <a:srgbClr val="99CCFF"/>
              </a:solidFill>
              <a:prstDash val="solid"/>
            </a:ln>
          </c:spPr>
          <c:marker>
            <c:symbol val="none"/>
          </c:marker>
          <c:cat>
            <c:strLit>
              <c:ptCount val="253"/>
              <c:pt idx="0">
                <c:v>jan 2017</c:v>
              </c:pt>
              <c:pt idx="1">
                <c:v>jan 2017</c:v>
              </c:pt>
              <c:pt idx="2">
                <c:v>jan 2017</c:v>
              </c:pt>
              <c:pt idx="3">
                <c:v>jan 2017</c:v>
              </c:pt>
              <c:pt idx="4">
                <c:v>jan 2017</c:v>
              </c:pt>
              <c:pt idx="5">
                <c:v>jan 2017</c:v>
              </c:pt>
              <c:pt idx="6">
                <c:v>jan 2017</c:v>
              </c:pt>
              <c:pt idx="7">
                <c:v>jan 2017</c:v>
              </c:pt>
              <c:pt idx="8">
                <c:v>jan 2017</c:v>
              </c:pt>
              <c:pt idx="9">
                <c:v>jan 2017</c:v>
              </c:pt>
              <c:pt idx="10">
                <c:v>jan 2017</c:v>
              </c:pt>
              <c:pt idx="11">
                <c:v>jan 2017</c:v>
              </c:pt>
              <c:pt idx="12">
                <c:v>jan 2017</c:v>
              </c:pt>
              <c:pt idx="13">
                <c:v>jan 2017</c:v>
              </c:pt>
              <c:pt idx="14">
                <c:v>jan 2017</c:v>
              </c:pt>
              <c:pt idx="15">
                <c:v>jan 2017</c:v>
              </c:pt>
              <c:pt idx="16">
                <c:v>jan 2017</c:v>
              </c:pt>
              <c:pt idx="17">
                <c:v>jan 2017</c:v>
              </c:pt>
              <c:pt idx="18">
                <c:v>jan 2017</c:v>
              </c:pt>
              <c:pt idx="19">
                <c:v>jan 2017</c:v>
              </c:pt>
              <c:pt idx="20">
                <c:v>jan 2017</c:v>
              </c:pt>
              <c:pt idx="21">
                <c:v>jan 2017</c:v>
              </c:pt>
              <c:pt idx="22">
                <c:v>feb 2017</c:v>
              </c:pt>
              <c:pt idx="23">
                <c:v>feb 2017</c:v>
              </c:pt>
              <c:pt idx="24">
                <c:v>feb 2017</c:v>
              </c:pt>
              <c:pt idx="25">
                <c:v>feb 2017</c:v>
              </c:pt>
              <c:pt idx="26">
                <c:v>feb 2017</c:v>
              </c:pt>
              <c:pt idx="27">
                <c:v>feb 2017</c:v>
              </c:pt>
              <c:pt idx="28">
                <c:v>feb 2017</c:v>
              </c:pt>
              <c:pt idx="29">
                <c:v>feb 2017</c:v>
              </c:pt>
              <c:pt idx="30">
                <c:v>feb 2017</c:v>
              </c:pt>
              <c:pt idx="31">
                <c:v>feb 2017</c:v>
              </c:pt>
              <c:pt idx="32">
                <c:v>feb 2017</c:v>
              </c:pt>
              <c:pt idx="33">
                <c:v>feb 2017</c:v>
              </c:pt>
              <c:pt idx="34">
                <c:v>feb 2017</c:v>
              </c:pt>
              <c:pt idx="35">
                <c:v>feb 2017</c:v>
              </c:pt>
              <c:pt idx="36">
                <c:v>feb 2017</c:v>
              </c:pt>
              <c:pt idx="37">
                <c:v>feb 2017</c:v>
              </c:pt>
              <c:pt idx="38">
                <c:v>feb 2017</c:v>
              </c:pt>
              <c:pt idx="39">
                <c:v>feb 2017</c:v>
              </c:pt>
              <c:pt idx="40">
                <c:v>feb 2017</c:v>
              </c:pt>
              <c:pt idx="41">
                <c:v>feb 2017</c:v>
              </c:pt>
              <c:pt idx="42">
                <c:v>mar 2017</c:v>
              </c:pt>
              <c:pt idx="43">
                <c:v>mar 2017</c:v>
              </c:pt>
              <c:pt idx="44">
                <c:v>mar 2017</c:v>
              </c:pt>
              <c:pt idx="45">
                <c:v>mar 2017</c:v>
              </c:pt>
              <c:pt idx="46">
                <c:v>mar 2017</c:v>
              </c:pt>
              <c:pt idx="47">
                <c:v>mar 2017</c:v>
              </c:pt>
              <c:pt idx="48">
                <c:v>mar 2017</c:v>
              </c:pt>
              <c:pt idx="49">
                <c:v>mar 2017</c:v>
              </c:pt>
              <c:pt idx="50">
                <c:v>mar 2017</c:v>
              </c:pt>
              <c:pt idx="51">
                <c:v>mar 2017</c:v>
              </c:pt>
              <c:pt idx="52">
                <c:v>mar 2017</c:v>
              </c:pt>
              <c:pt idx="53">
                <c:v>mar 2017</c:v>
              </c:pt>
              <c:pt idx="54">
                <c:v>mar 2017</c:v>
              </c:pt>
              <c:pt idx="55">
                <c:v>mar 2017</c:v>
              </c:pt>
              <c:pt idx="56">
                <c:v>mar 2017</c:v>
              </c:pt>
              <c:pt idx="57">
                <c:v>mar 2017</c:v>
              </c:pt>
              <c:pt idx="58">
                <c:v>mar 2017</c:v>
              </c:pt>
              <c:pt idx="59">
                <c:v>mar 2017</c:v>
              </c:pt>
              <c:pt idx="60">
                <c:v>mar 2017</c:v>
              </c:pt>
              <c:pt idx="61">
                <c:v>mar 2017</c:v>
              </c:pt>
              <c:pt idx="62">
                <c:v>mar 2017</c:v>
              </c:pt>
              <c:pt idx="63">
                <c:v>mar 2017</c:v>
              </c:pt>
              <c:pt idx="64">
                <c:v>mar 2017</c:v>
              </c:pt>
              <c:pt idx="65">
                <c:v>apr 2017</c:v>
              </c:pt>
              <c:pt idx="66">
                <c:v>apr 2017</c:v>
              </c:pt>
              <c:pt idx="67">
                <c:v>apr 2017</c:v>
              </c:pt>
              <c:pt idx="68">
                <c:v>apr 2017</c:v>
              </c:pt>
              <c:pt idx="69">
                <c:v>apr 2017</c:v>
              </c:pt>
              <c:pt idx="70">
                <c:v>apr 2017</c:v>
              </c:pt>
              <c:pt idx="71">
                <c:v>apr 2017</c:v>
              </c:pt>
              <c:pt idx="72">
                <c:v>apr 2017</c:v>
              </c:pt>
              <c:pt idx="73">
                <c:v>apr 2017</c:v>
              </c:pt>
              <c:pt idx="74">
                <c:v>apr 2017</c:v>
              </c:pt>
              <c:pt idx="75">
                <c:v>apr 2017</c:v>
              </c:pt>
              <c:pt idx="76">
                <c:v>apr 2017</c:v>
              </c:pt>
              <c:pt idx="77">
                <c:v>apr 2017</c:v>
              </c:pt>
              <c:pt idx="78">
                <c:v>apr 2017</c:v>
              </c:pt>
              <c:pt idx="79">
                <c:v>apr 2017</c:v>
              </c:pt>
              <c:pt idx="80">
                <c:v>apr 2017</c:v>
              </c:pt>
              <c:pt idx="81">
                <c:v>apr 2017</c:v>
              </c:pt>
              <c:pt idx="82">
                <c:v>maj 2017</c:v>
              </c:pt>
              <c:pt idx="83">
                <c:v>maj 2017</c:v>
              </c:pt>
              <c:pt idx="84">
                <c:v>maj 2017</c:v>
              </c:pt>
              <c:pt idx="85">
                <c:v>maj 2017</c:v>
              </c:pt>
              <c:pt idx="86">
                <c:v>maj 2017</c:v>
              </c:pt>
              <c:pt idx="87">
                <c:v>maj 2017</c:v>
              </c:pt>
              <c:pt idx="88">
                <c:v>maj 2017</c:v>
              </c:pt>
              <c:pt idx="89">
                <c:v>maj 2017</c:v>
              </c:pt>
              <c:pt idx="90">
                <c:v>maj 2017</c:v>
              </c:pt>
              <c:pt idx="91">
                <c:v>maj 2017</c:v>
              </c:pt>
              <c:pt idx="92">
                <c:v>maj 2017</c:v>
              </c:pt>
              <c:pt idx="93">
                <c:v>maj 2017</c:v>
              </c:pt>
              <c:pt idx="94">
                <c:v>maj 2017</c:v>
              </c:pt>
              <c:pt idx="95">
                <c:v>maj 2017</c:v>
              </c:pt>
              <c:pt idx="96">
                <c:v>maj 2017</c:v>
              </c:pt>
              <c:pt idx="97">
                <c:v>maj 2017</c:v>
              </c:pt>
              <c:pt idx="98">
                <c:v>maj 2017</c:v>
              </c:pt>
              <c:pt idx="99">
                <c:v>maj 2017</c:v>
              </c:pt>
              <c:pt idx="100">
                <c:v>maj 2017</c:v>
              </c:pt>
              <c:pt idx="101">
                <c:v>maj 2017</c:v>
              </c:pt>
              <c:pt idx="102">
                <c:v>maj 2017</c:v>
              </c:pt>
              <c:pt idx="103">
                <c:v>jun 2017</c:v>
              </c:pt>
              <c:pt idx="104">
                <c:v>jun 2017</c:v>
              </c:pt>
              <c:pt idx="105">
                <c:v>jun 2017</c:v>
              </c:pt>
              <c:pt idx="106">
                <c:v>jun 2017</c:v>
              </c:pt>
              <c:pt idx="107">
                <c:v>jun 2017</c:v>
              </c:pt>
              <c:pt idx="108">
                <c:v>jun 2017</c:v>
              </c:pt>
              <c:pt idx="109">
                <c:v>jun 2017</c:v>
              </c:pt>
              <c:pt idx="110">
                <c:v>jun 2017</c:v>
              </c:pt>
              <c:pt idx="111">
                <c:v>jun 2017</c:v>
              </c:pt>
              <c:pt idx="112">
                <c:v>jun 2017</c:v>
              </c:pt>
              <c:pt idx="113">
                <c:v>jun 2017</c:v>
              </c:pt>
              <c:pt idx="114">
                <c:v>jun 2017</c:v>
              </c:pt>
              <c:pt idx="115">
                <c:v>jun 2017</c:v>
              </c:pt>
              <c:pt idx="116">
                <c:v>jun 2017</c:v>
              </c:pt>
              <c:pt idx="117">
                <c:v>jun 2017</c:v>
              </c:pt>
              <c:pt idx="118">
                <c:v>jun 2017</c:v>
              </c:pt>
              <c:pt idx="119">
                <c:v>jun 2017</c:v>
              </c:pt>
              <c:pt idx="120">
                <c:v>jun 2017</c:v>
              </c:pt>
              <c:pt idx="121">
                <c:v>jun 2017</c:v>
              </c:pt>
              <c:pt idx="122">
                <c:v>jun 2017</c:v>
              </c:pt>
              <c:pt idx="123">
                <c:v>jun 2017</c:v>
              </c:pt>
              <c:pt idx="124">
                <c:v>jun 2017</c:v>
              </c:pt>
              <c:pt idx="125">
                <c:v>jul 2017</c:v>
              </c:pt>
              <c:pt idx="126">
                <c:v>jul 2017</c:v>
              </c:pt>
              <c:pt idx="127">
                <c:v>jul 2017</c:v>
              </c:pt>
              <c:pt idx="128">
                <c:v>jul 2017</c:v>
              </c:pt>
              <c:pt idx="129">
                <c:v>jul 2017</c:v>
              </c:pt>
              <c:pt idx="130">
                <c:v>jul 2017</c:v>
              </c:pt>
              <c:pt idx="131">
                <c:v>jul 2017</c:v>
              </c:pt>
              <c:pt idx="132">
                <c:v>jul 2017</c:v>
              </c:pt>
              <c:pt idx="133">
                <c:v>jul 2017</c:v>
              </c:pt>
              <c:pt idx="134">
                <c:v>jul 2017</c:v>
              </c:pt>
              <c:pt idx="135">
                <c:v>jul 2017</c:v>
              </c:pt>
              <c:pt idx="136">
                <c:v>jul 2017</c:v>
              </c:pt>
              <c:pt idx="137">
                <c:v>jul 2017</c:v>
              </c:pt>
              <c:pt idx="138">
                <c:v>jul 2017</c:v>
              </c:pt>
              <c:pt idx="139">
                <c:v>jul 2017</c:v>
              </c:pt>
              <c:pt idx="140">
                <c:v>jul 2017</c:v>
              </c:pt>
              <c:pt idx="141">
                <c:v>jul 2017</c:v>
              </c:pt>
              <c:pt idx="142">
                <c:v>jul 2017</c:v>
              </c:pt>
              <c:pt idx="143">
                <c:v>jul 2017</c:v>
              </c:pt>
              <c:pt idx="144">
                <c:v>jul 2017</c:v>
              </c:pt>
              <c:pt idx="145">
                <c:v>jul 2017</c:v>
              </c:pt>
              <c:pt idx="146">
                <c:v>aug 2017</c:v>
              </c:pt>
              <c:pt idx="147">
                <c:v>aug 2017</c:v>
              </c:pt>
              <c:pt idx="148">
                <c:v>aug 2017</c:v>
              </c:pt>
              <c:pt idx="149">
                <c:v>aug 2017</c:v>
              </c:pt>
              <c:pt idx="150">
                <c:v>aug 2017</c:v>
              </c:pt>
              <c:pt idx="151">
                <c:v>aug 2017</c:v>
              </c:pt>
              <c:pt idx="152">
                <c:v>aug 2017</c:v>
              </c:pt>
              <c:pt idx="153">
                <c:v>aug 2017</c:v>
              </c:pt>
              <c:pt idx="154">
                <c:v>aug 2017</c:v>
              </c:pt>
              <c:pt idx="155">
                <c:v>aug 2017</c:v>
              </c:pt>
              <c:pt idx="156">
                <c:v>aug 2017</c:v>
              </c:pt>
              <c:pt idx="157">
                <c:v>aug 2017</c:v>
              </c:pt>
              <c:pt idx="158">
                <c:v>aug 2017</c:v>
              </c:pt>
              <c:pt idx="159">
                <c:v>aug 2017</c:v>
              </c:pt>
              <c:pt idx="160">
                <c:v>aug 2017</c:v>
              </c:pt>
              <c:pt idx="161">
                <c:v>aug 2017</c:v>
              </c:pt>
              <c:pt idx="162">
                <c:v>aug 2017</c:v>
              </c:pt>
              <c:pt idx="163">
                <c:v>aug 2017</c:v>
              </c:pt>
              <c:pt idx="164">
                <c:v>aug 2017</c:v>
              </c:pt>
              <c:pt idx="165">
                <c:v>aug 2017</c:v>
              </c:pt>
              <c:pt idx="166">
                <c:v>aug 2017</c:v>
              </c:pt>
              <c:pt idx="167">
                <c:v>aug 2017</c:v>
              </c:pt>
              <c:pt idx="168">
                <c:v>aug 2017</c:v>
              </c:pt>
              <c:pt idx="169">
                <c:v>sep 2017</c:v>
              </c:pt>
              <c:pt idx="170">
                <c:v>sep 2017</c:v>
              </c:pt>
              <c:pt idx="171">
                <c:v>sep 2017</c:v>
              </c:pt>
              <c:pt idx="172">
                <c:v>sep 2017</c:v>
              </c:pt>
              <c:pt idx="173">
                <c:v>sep 2017</c:v>
              </c:pt>
              <c:pt idx="174">
                <c:v>sep 2017</c:v>
              </c:pt>
              <c:pt idx="175">
                <c:v>sep 2017</c:v>
              </c:pt>
              <c:pt idx="176">
                <c:v>sep 2017</c:v>
              </c:pt>
              <c:pt idx="177">
                <c:v>sep 2017</c:v>
              </c:pt>
              <c:pt idx="178">
                <c:v>sep 2017</c:v>
              </c:pt>
              <c:pt idx="179">
                <c:v>sep 2017</c:v>
              </c:pt>
              <c:pt idx="180">
                <c:v>sep 2017</c:v>
              </c:pt>
              <c:pt idx="181">
                <c:v>sep 2017</c:v>
              </c:pt>
              <c:pt idx="182">
                <c:v>sep 2017</c:v>
              </c:pt>
              <c:pt idx="183">
                <c:v>sep 2017</c:v>
              </c:pt>
              <c:pt idx="184">
                <c:v>sep 2017</c:v>
              </c:pt>
              <c:pt idx="185">
                <c:v>sep 2017</c:v>
              </c:pt>
              <c:pt idx="186">
                <c:v>sep 2017</c:v>
              </c:pt>
              <c:pt idx="187">
                <c:v>sep 2017</c:v>
              </c:pt>
              <c:pt idx="188">
                <c:v>sep 2017</c:v>
              </c:pt>
              <c:pt idx="189">
                <c:v>sep 2017</c:v>
              </c:pt>
              <c:pt idx="190">
                <c:v>okt 2017</c:v>
              </c:pt>
              <c:pt idx="191">
                <c:v>okt 2017</c:v>
              </c:pt>
              <c:pt idx="192">
                <c:v>okt 2017</c:v>
              </c:pt>
              <c:pt idx="193">
                <c:v>okt 2017</c:v>
              </c:pt>
              <c:pt idx="194">
                <c:v>okt 2017</c:v>
              </c:pt>
              <c:pt idx="195">
                <c:v>okt 2017</c:v>
              </c:pt>
              <c:pt idx="196">
                <c:v>okt 2017</c:v>
              </c:pt>
              <c:pt idx="197">
                <c:v>okt 2017</c:v>
              </c:pt>
              <c:pt idx="198">
                <c:v>okt 2017</c:v>
              </c:pt>
              <c:pt idx="199">
                <c:v>okt 2017</c:v>
              </c:pt>
              <c:pt idx="200">
                <c:v>okt 2017</c:v>
              </c:pt>
              <c:pt idx="201">
                <c:v>okt 2017</c:v>
              </c:pt>
              <c:pt idx="202">
                <c:v>okt 2017</c:v>
              </c:pt>
              <c:pt idx="203">
                <c:v>okt 2017</c:v>
              </c:pt>
              <c:pt idx="204">
                <c:v>okt 2017</c:v>
              </c:pt>
              <c:pt idx="205">
                <c:v>okt 2017</c:v>
              </c:pt>
              <c:pt idx="206">
                <c:v>okt 2017</c:v>
              </c:pt>
              <c:pt idx="207">
                <c:v>okt 2017</c:v>
              </c:pt>
              <c:pt idx="208">
                <c:v>okt 2017</c:v>
              </c:pt>
              <c:pt idx="209">
                <c:v>okt 2017</c:v>
              </c:pt>
              <c:pt idx="210">
                <c:v>okt 2017</c:v>
              </c:pt>
              <c:pt idx="211">
                <c:v>okt 2017</c:v>
              </c:pt>
              <c:pt idx="212">
                <c:v>nov 2017</c:v>
              </c:pt>
              <c:pt idx="213">
                <c:v>nov 2017</c:v>
              </c:pt>
              <c:pt idx="214">
                <c:v>nov 2017</c:v>
              </c:pt>
              <c:pt idx="215">
                <c:v>nov 2017</c:v>
              </c:pt>
              <c:pt idx="216">
                <c:v>nov 2017</c:v>
              </c:pt>
              <c:pt idx="217">
                <c:v>nov 2017</c:v>
              </c:pt>
              <c:pt idx="218">
                <c:v>nov 2017</c:v>
              </c:pt>
              <c:pt idx="219">
                <c:v>nov 2017</c:v>
              </c:pt>
              <c:pt idx="220">
                <c:v>nov 2017</c:v>
              </c:pt>
              <c:pt idx="221">
                <c:v>nov 2017</c:v>
              </c:pt>
              <c:pt idx="222">
                <c:v>nov 2017</c:v>
              </c:pt>
              <c:pt idx="223">
                <c:v>nov 2017</c:v>
              </c:pt>
              <c:pt idx="224">
                <c:v>nov 2017</c:v>
              </c:pt>
              <c:pt idx="225">
                <c:v>nov 2017</c:v>
              </c:pt>
              <c:pt idx="226">
                <c:v>nov 2017</c:v>
              </c:pt>
              <c:pt idx="227">
                <c:v>nov 2017</c:v>
              </c:pt>
              <c:pt idx="228">
                <c:v>nov 2017</c:v>
              </c:pt>
              <c:pt idx="229">
                <c:v>nov 2017</c:v>
              </c:pt>
              <c:pt idx="230">
                <c:v>nov 2017</c:v>
              </c:pt>
              <c:pt idx="231">
                <c:v>nov 2017</c:v>
              </c:pt>
              <c:pt idx="232">
                <c:v>nov 2017</c:v>
              </c:pt>
              <c:pt idx="233">
                <c:v>nov 2017</c:v>
              </c:pt>
              <c:pt idx="234">
                <c:v>dec 2017</c:v>
              </c:pt>
              <c:pt idx="235">
                <c:v>dec 2017</c:v>
              </c:pt>
              <c:pt idx="236">
                <c:v>dec 2017</c:v>
              </c:pt>
              <c:pt idx="237">
                <c:v>dec 2017</c:v>
              </c:pt>
              <c:pt idx="238">
                <c:v>dec 2017</c:v>
              </c:pt>
              <c:pt idx="239">
                <c:v>dec 2017</c:v>
              </c:pt>
              <c:pt idx="240">
                <c:v>dec 2017</c:v>
              </c:pt>
              <c:pt idx="241">
                <c:v>dec 2017</c:v>
              </c:pt>
              <c:pt idx="242">
                <c:v>dec 2017</c:v>
              </c:pt>
              <c:pt idx="243">
                <c:v>dec 2017</c:v>
              </c:pt>
              <c:pt idx="244">
                <c:v>dec 2017</c:v>
              </c:pt>
              <c:pt idx="245">
                <c:v>dec 2017</c:v>
              </c:pt>
              <c:pt idx="246">
                <c:v>dec 2017</c:v>
              </c:pt>
              <c:pt idx="247">
                <c:v>dec 2017</c:v>
              </c:pt>
              <c:pt idx="248">
                <c:v>dec 2017</c:v>
              </c:pt>
              <c:pt idx="249">
                <c:v>dec 2017</c:v>
              </c:pt>
              <c:pt idx="250">
                <c:v>dec 2017</c:v>
              </c:pt>
              <c:pt idx="251">
                <c:v>dec 2017</c:v>
              </c:pt>
              <c:pt idx="252">
                <c:v>dec 2017</c:v>
              </c:pt>
            </c:strLit>
          </c:cat>
          <c:val>
            <c:numLit>
              <c:formatCode>General</c:formatCode>
              <c:ptCount val="253"/>
              <c:pt idx="0">
                <c:v>-4981999.6814567614</c:v>
              </c:pt>
              <c:pt idx="1">
                <c:v>-6137147.4454874173</c:v>
              </c:pt>
              <c:pt idx="2">
                <c:v>-5749479.2447229959</c:v>
              </c:pt>
              <c:pt idx="3">
                <c:v>-6175043.7331605945</c:v>
              </c:pt>
              <c:pt idx="4">
                <c:v>-6317715.2845499739</c:v>
              </c:pt>
              <c:pt idx="5">
                <c:v>-6217631.5611161664</c:v>
              </c:pt>
              <c:pt idx="6">
                <c:v>-6154166.7060846779</c:v>
              </c:pt>
              <c:pt idx="7">
                <c:v>-6015532.6754102949</c:v>
              </c:pt>
              <c:pt idx="8">
                <c:v>-5410134.1744284229</c:v>
              </c:pt>
              <c:pt idx="9">
                <c:v>-5453745.8184957737</c:v>
              </c:pt>
              <c:pt idx="10">
                <c:v>-5180873.6252648504</c:v>
              </c:pt>
              <c:pt idx="11">
                <c:v>-4896717.8971769651</c:v>
              </c:pt>
              <c:pt idx="12">
                <c:v>-4828112.9763405547</c:v>
              </c:pt>
              <c:pt idx="13">
                <c:v>-5083821.0926241018</c:v>
              </c:pt>
              <c:pt idx="14">
                <c:v>-5444805.3786301315</c:v>
              </c:pt>
              <c:pt idx="15">
                <c:v>-4817418.4786464153</c:v>
              </c:pt>
              <c:pt idx="16">
                <c:v>-5903659.2226536954</c:v>
              </c:pt>
              <c:pt idx="17">
                <c:v>-7847643.7662165686</c:v>
              </c:pt>
              <c:pt idx="18">
                <c:v>-6269950.6137063466</c:v>
              </c:pt>
              <c:pt idx="19">
                <c:v>-5627765.5776380487</c:v>
              </c:pt>
              <c:pt idx="20">
                <c:v>-5035148.3750283597</c:v>
              </c:pt>
              <c:pt idx="21">
                <c:v>-4869958.4935024651</c:v>
              </c:pt>
              <c:pt idx="22">
                <c:v>-5046741.3511649491</c:v>
              </c:pt>
              <c:pt idx="23">
                <c:v>-5086944.2881626533</c:v>
              </c:pt>
              <c:pt idx="24">
                <c:v>-5000889.6785833007</c:v>
              </c:pt>
              <c:pt idx="25">
                <c:v>-4573237.5709433621</c:v>
              </c:pt>
              <c:pt idx="26">
                <c:v>-4675057.6918056952</c:v>
              </c:pt>
              <c:pt idx="27">
                <c:v>-4650106.8515683776</c:v>
              </c:pt>
              <c:pt idx="28">
                <c:v>-4233501.7717788471</c:v>
              </c:pt>
              <c:pt idx="29">
                <c:v>-4192976.1110856687</c:v>
              </c:pt>
              <c:pt idx="30">
                <c:v>-3563762.6768194782</c:v>
              </c:pt>
              <c:pt idx="31">
                <c:v>-3697108.751979446</c:v>
              </c:pt>
              <c:pt idx="32">
                <c:v>-3407858.8869117792</c:v>
              </c:pt>
              <c:pt idx="33">
                <c:v>-2868882.480477571</c:v>
              </c:pt>
              <c:pt idx="34">
                <c:v>-3434208.8205528259</c:v>
              </c:pt>
              <c:pt idx="35">
                <c:v>-3979249.1261743209</c:v>
              </c:pt>
              <c:pt idx="36">
                <c:v>-4032078.9892214211</c:v>
              </c:pt>
              <c:pt idx="37">
                <c:v>-4304057.3687877189</c:v>
              </c:pt>
              <c:pt idx="38">
                <c:v>-4050785.6559669501</c:v>
              </c:pt>
              <c:pt idx="39">
                <c:v>-4212090.3846608996</c:v>
              </c:pt>
              <c:pt idx="40">
                <c:v>-3877277.3657979313</c:v>
              </c:pt>
              <c:pt idx="41">
                <c:v>-4137425.5558081963</c:v>
              </c:pt>
              <c:pt idx="42">
                <c:v>-4568423.8575985674</c:v>
              </c:pt>
              <c:pt idx="43">
                <c:v>-4541569.5915789353</c:v>
              </c:pt>
              <c:pt idx="44">
                <c:v>-5236118.1058817729</c:v>
              </c:pt>
              <c:pt idx="45">
                <c:v>-6478039.8394408952</c:v>
              </c:pt>
              <c:pt idx="46">
                <c:v>-6069303.556620975</c:v>
              </c:pt>
              <c:pt idx="47">
                <c:v>-7587734.8789197979</c:v>
              </c:pt>
              <c:pt idx="48">
                <c:v>-6200599.6355087124</c:v>
              </c:pt>
              <c:pt idx="49">
                <c:v>-5805909.5059878472</c:v>
              </c:pt>
              <c:pt idx="50">
                <c:v>-4591935.9086963963</c:v>
              </c:pt>
              <c:pt idx="51">
                <c:v>-4140220.5656344774</c:v>
              </c:pt>
              <c:pt idx="52">
                <c:v>-4310372.280472273</c:v>
              </c:pt>
              <c:pt idx="53">
                <c:v>-4315897.6741380421</c:v>
              </c:pt>
              <c:pt idx="54">
                <c:v>-3515265.9647460561</c:v>
              </c:pt>
              <c:pt idx="55">
                <c:v>-4368579.8945907298</c:v>
              </c:pt>
              <c:pt idx="56">
                <c:v>-4284575.4267766178</c:v>
              </c:pt>
              <c:pt idx="57">
                <c:v>-3283014.1212110724</c:v>
              </c:pt>
              <c:pt idx="58">
                <c:v>-3715452.016620765</c:v>
              </c:pt>
              <c:pt idx="59">
                <c:v>-3774005.9749812526</c:v>
              </c:pt>
              <c:pt idx="60">
                <c:v>-3998209.5070730075</c:v>
              </c:pt>
              <c:pt idx="61">
                <c:v>-3806310.619946098</c:v>
              </c:pt>
              <c:pt idx="62">
                <c:v>-3212454.6306850514</c:v>
              </c:pt>
              <c:pt idx="63">
                <c:v>-3397400.5775051857</c:v>
              </c:pt>
              <c:pt idx="64">
                <c:v>-2753413.2042592335</c:v>
              </c:pt>
              <c:pt idx="65">
                <c:v>-4040558.0515169729</c:v>
              </c:pt>
              <c:pt idx="66">
                <c:v>-3519764.8445942421</c:v>
              </c:pt>
              <c:pt idx="67">
                <c:v>-3280637.0361310109</c:v>
              </c:pt>
              <c:pt idx="68">
                <c:v>-3569096.7674232433</c:v>
              </c:pt>
              <c:pt idx="69">
                <c:v>-3499616.861587713</c:v>
              </c:pt>
              <c:pt idx="70">
                <c:v>-4036283.2628654349</c:v>
              </c:pt>
              <c:pt idx="71">
                <c:v>-3556773.0570306126</c:v>
              </c:pt>
              <c:pt idx="72">
                <c:v>-4796268.2248823168</c:v>
              </c:pt>
              <c:pt idx="73">
                <c:v>-4094797.3281698865</c:v>
              </c:pt>
              <c:pt idx="74">
                <c:v>-3601228.6515302793</c:v>
              </c:pt>
              <c:pt idx="75">
                <c:v>-3807673.1110956161</c:v>
              </c:pt>
              <c:pt idx="76">
                <c:v>-3935976.5801127856</c:v>
              </c:pt>
              <c:pt idx="77">
                <c:v>-3647010.4047073834</c:v>
              </c:pt>
              <c:pt idx="78">
                <c:v>-3535753.0438339976</c:v>
              </c:pt>
              <c:pt idx="79">
                <c:v>-3535329.3787047854</c:v>
              </c:pt>
              <c:pt idx="80">
                <c:v>-3332845.4839867912</c:v>
              </c:pt>
              <c:pt idx="81">
                <c:v>-3349188.5294344346</c:v>
              </c:pt>
              <c:pt idx="82">
                <c:v>-4107368.6496681962</c:v>
              </c:pt>
              <c:pt idx="83">
                <c:v>-3891830.7300917073</c:v>
              </c:pt>
              <c:pt idx="84">
                <c:v>-3263103.1902111848</c:v>
              </c:pt>
              <c:pt idx="85">
                <c:v>-3155060.5773209147</c:v>
              </c:pt>
              <c:pt idx="86">
                <c:v>-2584026.6773251635</c:v>
              </c:pt>
              <c:pt idx="87">
                <c:v>-2589370.6800199584</c:v>
              </c:pt>
              <c:pt idx="88">
                <c:v>-2497786.8776362618</c:v>
              </c:pt>
              <c:pt idx="89">
                <c:v>-2483997.6744053448</c:v>
              </c:pt>
              <c:pt idx="90">
                <c:v>-2301222.9350957251</c:v>
              </c:pt>
              <c:pt idx="91">
                <c:v>-3083772.204615592</c:v>
              </c:pt>
              <c:pt idx="92">
                <c:v>-2826940.8890502802</c:v>
              </c:pt>
              <c:pt idx="93">
                <c:v>-4466401.4726343313</c:v>
              </c:pt>
              <c:pt idx="94">
                <c:v>-4280128.0786932586</c:v>
              </c:pt>
              <c:pt idx="95">
                <c:v>-3669693.7943618773</c:v>
              </c:pt>
              <c:pt idx="96">
                <c:v>-3757567.7684336244</c:v>
              </c:pt>
              <c:pt idx="97">
                <c:v>-3640866.7127803867</c:v>
              </c:pt>
              <c:pt idx="98">
                <c:v>-3452854.4633375141</c:v>
              </c:pt>
              <c:pt idx="99">
                <c:v>-3556126.4881683164</c:v>
              </c:pt>
              <c:pt idx="100">
                <c:v>-3395723.5544723575</c:v>
              </c:pt>
              <c:pt idx="101">
                <c:v>-3317650.9470095914</c:v>
              </c:pt>
              <c:pt idx="102">
                <c:v>-3805897.8578888183</c:v>
              </c:pt>
              <c:pt idx="103">
                <c:v>-2883110.8584535308</c:v>
              </c:pt>
              <c:pt idx="104">
                <c:v>-3123523.7741778195</c:v>
              </c:pt>
              <c:pt idx="105">
                <c:v>-3180043.3764496017</c:v>
              </c:pt>
              <c:pt idx="106">
                <c:v>-3641293.5790387494</c:v>
              </c:pt>
              <c:pt idx="107">
                <c:v>-3806736.9928134088</c:v>
              </c:pt>
              <c:pt idx="108">
                <c:v>-3419924.0933844042</c:v>
              </c:pt>
              <c:pt idx="109">
                <c:v>-3374222.1341044256</c:v>
              </c:pt>
              <c:pt idx="110">
                <c:v>-3123643.7586342851</c:v>
              </c:pt>
              <c:pt idx="111">
                <c:v>-2758531.9027090906</c:v>
              </c:pt>
              <c:pt idx="112">
                <c:v>-3777093.2608865583</c:v>
              </c:pt>
              <c:pt idx="113">
                <c:v>-3113348.3940397021</c:v>
              </c:pt>
              <c:pt idx="114">
                <c:v>-4043454.7378681684</c:v>
              </c:pt>
              <c:pt idx="115">
                <c:v>-4426529.5646960251</c:v>
              </c:pt>
              <c:pt idx="116">
                <c:v>-7163108.4261700725</c:v>
              </c:pt>
              <c:pt idx="117">
                <c:v>-6425457.9602513099</c:v>
              </c:pt>
              <c:pt idx="118">
                <c:v>-7102155.2028687578</c:v>
              </c:pt>
              <c:pt idx="119">
                <c:v>-6064554.3454950303</c:v>
              </c:pt>
              <c:pt idx="120">
                <c:v>-6245299.9712394066</c:v>
              </c:pt>
              <c:pt idx="121">
                <c:v>-3202961.782129115</c:v>
              </c:pt>
              <c:pt idx="122">
                <c:v>-3433637.1065760073</c:v>
              </c:pt>
              <c:pt idx="123">
                <c:v>-2582370.4666385213</c:v>
              </c:pt>
              <c:pt idx="124">
                <c:v>-3104358.7608621912</c:v>
              </c:pt>
              <c:pt idx="125">
                <c:v>-3194969.3140470567</c:v>
              </c:pt>
              <c:pt idx="126">
                <c:v>-3311880.0320039722</c:v>
              </c:pt>
              <c:pt idx="127">
                <c:v>-3295753.1046735039</c:v>
              </c:pt>
              <c:pt idx="128">
                <c:v>-3428169.8591602696</c:v>
              </c:pt>
              <c:pt idx="129">
                <c:v>-3060909.7676473875</c:v>
              </c:pt>
              <c:pt idx="130">
                <c:v>-3191084.0142563847</c:v>
              </c:pt>
              <c:pt idx="131">
                <c:v>-2963991.0113567463</c:v>
              </c:pt>
              <c:pt idx="132">
                <c:v>-3107118.4092702139</c:v>
              </c:pt>
              <c:pt idx="133">
                <c:v>-3241170.6253194581</c:v>
              </c:pt>
              <c:pt idx="134">
                <c:v>-2954569.888007741</c:v>
              </c:pt>
              <c:pt idx="135">
                <c:v>-3229372.1405468993</c:v>
              </c:pt>
              <c:pt idx="136">
                <c:v>-2997456.7340826262</c:v>
              </c:pt>
              <c:pt idx="137">
                <c:v>-2416175.7380430237</c:v>
              </c:pt>
              <c:pt idx="138">
                <c:v>-3236019.94417809</c:v>
              </c:pt>
              <c:pt idx="139">
                <c:v>-2941966.0982133695</c:v>
              </c:pt>
              <c:pt idx="140">
                <c:v>-2920888.5700472654</c:v>
              </c:pt>
              <c:pt idx="141">
                <c:v>-3753462.9734102455</c:v>
              </c:pt>
              <c:pt idx="142">
                <c:v>-3193994.510776829</c:v>
              </c:pt>
              <c:pt idx="143">
                <c:v>-3307091.7180309691</c:v>
              </c:pt>
              <c:pt idx="144">
                <c:v>-2703772.3011163259</c:v>
              </c:pt>
              <c:pt idx="145">
                <c:v>-3164146.8487043995</c:v>
              </c:pt>
              <c:pt idx="146">
                <c:v>-2522949.7573875366</c:v>
              </c:pt>
              <c:pt idx="147">
                <c:v>-2914650.2318307376</c:v>
              </c:pt>
              <c:pt idx="148">
                <c:v>-3246681.504199136</c:v>
              </c:pt>
              <c:pt idx="149">
                <c:v>-3607767.5358296419</c:v>
              </c:pt>
              <c:pt idx="150">
                <c:v>-3571632.2346720849</c:v>
              </c:pt>
              <c:pt idx="151">
                <c:v>-4429967.6335024564</c:v>
              </c:pt>
              <c:pt idx="152">
                <c:v>-4189730.4257624978</c:v>
              </c:pt>
              <c:pt idx="153">
                <c:v>-3566748.3193452824</c:v>
              </c:pt>
              <c:pt idx="154">
                <c:v>-3716338.3048188891</c:v>
              </c:pt>
              <c:pt idx="155">
                <c:v>-4523361.7028713282</c:v>
              </c:pt>
              <c:pt idx="156">
                <c:v>-4326720.722699685</c:v>
              </c:pt>
              <c:pt idx="157">
                <c:v>-5787076.0560547914</c:v>
              </c:pt>
              <c:pt idx="158">
                <c:v>-5984204.6951199984</c:v>
              </c:pt>
              <c:pt idx="159">
                <c:v>-5647724.4183101999</c:v>
              </c:pt>
              <c:pt idx="160">
                <c:v>-6491703.2464965554</c:v>
              </c:pt>
              <c:pt idx="161">
                <c:v>-6182815.9717980111</c:v>
              </c:pt>
              <c:pt idx="162">
                <c:v>-6483085.5642907973</c:v>
              </c:pt>
              <c:pt idx="163">
                <c:v>-6364235.4771009237</c:v>
              </c:pt>
              <c:pt idx="164">
                <c:v>-4463566.156658845</c:v>
              </c:pt>
              <c:pt idx="165">
                <c:v>-5590717.7504694005</c:v>
              </c:pt>
              <c:pt idx="166">
                <c:v>-5148683.6001324337</c:v>
              </c:pt>
              <c:pt idx="167">
                <c:v>-6195470.9755431497</c:v>
              </c:pt>
              <c:pt idx="168">
                <c:v>-6231255.516085986</c:v>
              </c:pt>
              <c:pt idx="169">
                <c:v>-5302560.3623921052</c:v>
              </c:pt>
              <c:pt idx="170">
                <c:v>-4769894.2747536432</c:v>
              </c:pt>
              <c:pt idx="171">
                <c:v>-5729138.875393956</c:v>
              </c:pt>
              <c:pt idx="172">
                <c:v>-4884400.2498826329</c:v>
              </c:pt>
              <c:pt idx="173">
                <c:v>-5931881.7345123934</c:v>
              </c:pt>
              <c:pt idx="174">
                <c:v>-4994962.4882845841</c:v>
              </c:pt>
              <c:pt idx="175">
                <c:v>-4908574.2513069194</c:v>
              </c:pt>
              <c:pt idx="176">
                <c:v>-3616371.5553016546</c:v>
              </c:pt>
              <c:pt idx="177">
                <c:v>-3711622.454208856</c:v>
              </c:pt>
              <c:pt idx="178">
                <c:v>-3588661.8464114703</c:v>
              </c:pt>
              <c:pt idx="179">
                <c:v>-3972311.3394167428</c:v>
              </c:pt>
              <c:pt idx="180">
                <c:v>-3534965.6993135079</c:v>
              </c:pt>
              <c:pt idx="181">
                <c:v>-4203035.0134888198</c:v>
              </c:pt>
              <c:pt idx="182">
                <c:v>-4282142.0962374238</c:v>
              </c:pt>
              <c:pt idx="183">
                <c:v>-5241214.3310758127</c:v>
              </c:pt>
              <c:pt idx="184">
                <c:v>-5092687.3174497569</c:v>
              </c:pt>
              <c:pt idx="185">
                <c:v>-4813423.7958471738</c:v>
              </c:pt>
              <c:pt idx="186">
                <c:v>-4583020.7786895959</c:v>
              </c:pt>
              <c:pt idx="187">
                <c:v>-3935437.1073130728</c:v>
              </c:pt>
              <c:pt idx="188">
                <c:v>-3987862.5206650337</c:v>
              </c:pt>
              <c:pt idx="189">
                <c:v>-4135875.7902323804</c:v>
              </c:pt>
              <c:pt idx="190">
                <c:v>-4267320.1428262852</c:v>
              </c:pt>
              <c:pt idx="191">
                <c:v>-4233798.7286877632</c:v>
              </c:pt>
              <c:pt idx="192">
                <c:v>-4995015.6687281663</c:v>
              </c:pt>
              <c:pt idx="193">
                <c:v>-4506736.3341443455</c:v>
              </c:pt>
              <c:pt idx="194">
                <c:v>-4571096.2041954342</c:v>
              </c:pt>
              <c:pt idx="195">
                <c:v>-4084578.1873356882</c:v>
              </c:pt>
              <c:pt idx="196">
                <c:v>-5675944.6756067546</c:v>
              </c:pt>
              <c:pt idx="197">
                <c:v>-5297297.8078521239</c:v>
              </c:pt>
              <c:pt idx="198">
                <c:v>-5164678.6959805656</c:v>
              </c:pt>
              <c:pt idx="199">
                <c:v>-4824117.3967036521</c:v>
              </c:pt>
              <c:pt idx="200">
                <c:v>-4860473.1451234734</c:v>
              </c:pt>
              <c:pt idx="201">
                <c:v>-4314017.3649793314</c:v>
              </c:pt>
              <c:pt idx="202">
                <c:v>-3705699.4347732374</c:v>
              </c:pt>
              <c:pt idx="203">
                <c:v>-4465177.6608806876</c:v>
              </c:pt>
              <c:pt idx="204">
                <c:v>-4253980.199403937</c:v>
              </c:pt>
              <c:pt idx="205">
                <c:v>-3205479.7322740983</c:v>
              </c:pt>
              <c:pt idx="206">
                <c:v>-3363025.3831858132</c:v>
              </c:pt>
              <c:pt idx="207">
                <c:v>-3622527.9186824919</c:v>
              </c:pt>
              <c:pt idx="208">
                <c:v>-2399808.7040366251</c:v>
              </c:pt>
              <c:pt idx="209">
                <c:v>-2723090.1908722487</c:v>
              </c:pt>
              <c:pt idx="210">
                <c:v>-3032298.4927337952</c:v>
              </c:pt>
              <c:pt idx="211">
                <c:v>-3803334.5258142501</c:v>
              </c:pt>
              <c:pt idx="212">
                <c:v>-3339786.1809794237</c:v>
              </c:pt>
              <c:pt idx="213">
                <c:v>-3887377.8227536939</c:v>
              </c:pt>
              <c:pt idx="214">
                <c:v>-3593494.3541960921</c:v>
              </c:pt>
              <c:pt idx="215">
                <c:v>-4130596.6148366276</c:v>
              </c:pt>
              <c:pt idx="216">
                <c:v>-4628125.1935402844</c:v>
              </c:pt>
              <c:pt idx="217">
                <c:v>-4291120.4664064394</c:v>
              </c:pt>
              <c:pt idx="218">
                <c:v>-3343967.8033285174</c:v>
              </c:pt>
              <c:pt idx="219">
                <c:v>-2864970.0442892192</c:v>
              </c:pt>
              <c:pt idx="220">
                <c:v>-2740892.0400514891</c:v>
              </c:pt>
              <c:pt idx="221">
                <c:v>-3130034.4407421569</c:v>
              </c:pt>
              <c:pt idx="222">
                <c:v>-2524140.2504060874</c:v>
              </c:pt>
              <c:pt idx="223">
                <c:v>-2501450.5187255875</c:v>
              </c:pt>
              <c:pt idx="224">
                <c:v>-2372339.1655538897</c:v>
              </c:pt>
              <c:pt idx="225">
                <c:v>-2331593.3032447309</c:v>
              </c:pt>
              <c:pt idx="226">
                <c:v>-2777649.6331486464</c:v>
              </c:pt>
              <c:pt idx="227">
                <c:v>-2664467.8924370161</c:v>
              </c:pt>
              <c:pt idx="228">
                <c:v>-3859138.2361312318</c:v>
              </c:pt>
              <c:pt idx="229">
                <c:v>-6259030.6752277436</c:v>
              </c:pt>
              <c:pt idx="230">
                <c:v>-4204769.9906919627</c:v>
              </c:pt>
              <c:pt idx="231">
                <c:v>-3332528.660540381</c:v>
              </c:pt>
              <c:pt idx="232">
                <c:v>-2901462.9445154932</c:v>
              </c:pt>
              <c:pt idx="233">
                <c:v>-2881115.7255275296</c:v>
              </c:pt>
              <c:pt idx="234">
                <c:v>-3278138.1877243593</c:v>
              </c:pt>
              <c:pt idx="235">
                <c:v>-3204569.2972905855</c:v>
              </c:pt>
              <c:pt idx="236">
                <c:v>-2949337.6921526529</c:v>
              </c:pt>
              <c:pt idx="237">
                <c:v>-2664595.6444493639</c:v>
              </c:pt>
              <c:pt idx="238">
                <c:v>-2931561.8561622812</c:v>
              </c:pt>
              <c:pt idx="239">
                <c:v>-2821875.6627293425</c:v>
              </c:pt>
              <c:pt idx="240">
                <c:v>-2709650.2154195751</c:v>
              </c:pt>
              <c:pt idx="241">
                <c:v>-3229256.4732243526</c:v>
              </c:pt>
              <c:pt idx="242">
                <c:v>-3440524.492785743</c:v>
              </c:pt>
              <c:pt idx="243">
                <c:v>-4468225.2836052487</c:v>
              </c:pt>
              <c:pt idx="244">
                <c:v>-4078181.6396213667</c:v>
              </c:pt>
              <c:pt idx="245">
                <c:v>-3801773.3275681301</c:v>
              </c:pt>
              <c:pt idx="246">
                <c:v>-3641166.1134990603</c:v>
              </c:pt>
              <c:pt idx="247">
                <c:v>-3459735.3413693127</c:v>
              </c:pt>
              <c:pt idx="248">
                <c:v>-3967773.1406472414</c:v>
              </c:pt>
              <c:pt idx="249">
                <c:v>-3867183.0883892863</c:v>
              </c:pt>
              <c:pt idx="250">
                <c:v>-3318308.6123129255</c:v>
              </c:pt>
              <c:pt idx="251">
                <c:v>-3267451.914683111</c:v>
              </c:pt>
              <c:pt idx="252">
                <c:v>-3619106.9110262808</c:v>
              </c:pt>
            </c:numLit>
          </c:val>
          <c:smooth val="0"/>
          <c:extLst>
            <c:ext xmlns:c16="http://schemas.microsoft.com/office/drawing/2014/chart" uri="{C3380CC4-5D6E-409C-BE32-E72D297353CC}">
              <c16:uniqueId val="{00000002-F051-4B0D-9BBA-C6CF97080442}"/>
            </c:ext>
          </c:extLst>
        </c:ser>
        <c:dLbls>
          <c:showLegendKey val="0"/>
          <c:showVal val="0"/>
          <c:showCatName val="0"/>
          <c:showSerName val="0"/>
          <c:showPercent val="0"/>
          <c:showBubbleSize val="0"/>
        </c:dLbls>
        <c:marker val="1"/>
        <c:smooth val="0"/>
        <c:axId val="234219776"/>
        <c:axId val="241172480"/>
      </c:lineChart>
      <c:catAx>
        <c:axId val="234219776"/>
        <c:scaling>
          <c:orientation val="minMax"/>
        </c:scaling>
        <c:delete val="0"/>
        <c:axPos val="b"/>
        <c:numFmt formatCode="General" sourceLinked="0"/>
        <c:majorTickMark val="out"/>
        <c:minorTickMark val="none"/>
        <c:tickLblPos val="low"/>
        <c:crossAx val="241172480"/>
        <c:crosses val="autoZero"/>
        <c:auto val="1"/>
        <c:lblAlgn val="ctr"/>
        <c:lblOffset val="100"/>
        <c:tickLblSkip val="22"/>
        <c:noMultiLvlLbl val="0"/>
      </c:catAx>
      <c:valAx>
        <c:axId val="241172480"/>
        <c:scaling>
          <c:orientation val="minMax"/>
        </c:scaling>
        <c:delete val="0"/>
        <c:axPos val="l"/>
        <c:majorGridlines/>
        <c:title>
          <c:tx>
            <c:rich>
              <a:bodyPr rot="0" vert="horz"/>
              <a:lstStyle/>
              <a:p>
                <a:pPr>
                  <a:defRPr sz="900"/>
                </a:pPr>
                <a:r>
                  <a:rPr lang="en-GB" sz="900"/>
                  <a:t>EURm</a:t>
                </a:r>
              </a:p>
            </c:rich>
          </c:tx>
          <c:layout>
            <c:manualLayout>
              <c:xMode val="edge"/>
              <c:yMode val="edge"/>
              <c:x val="4.4117647058823532E-2"/>
              <c:y val="6.2011268686860452E-2"/>
            </c:manualLayout>
          </c:layout>
          <c:overlay val="0"/>
        </c:title>
        <c:numFmt formatCode="#,##0_ ;[Red]\-#,##0\ " sourceLinked="0"/>
        <c:majorTickMark val="out"/>
        <c:minorTickMark val="none"/>
        <c:tickLblPos val="nextTo"/>
        <c:crossAx val="234219776"/>
        <c:crosses val="autoZero"/>
        <c:crossBetween val="between"/>
        <c:dispUnits>
          <c:builtInUnit val="millions"/>
        </c:dispUnits>
      </c:valAx>
    </c:plotArea>
    <c:legend>
      <c:legendPos val="b"/>
      <c:layout>
        <c:manualLayout>
          <c:xMode val="edge"/>
          <c:yMode val="edge"/>
          <c:x val="0.20676161944983182"/>
          <c:y val="0.93961986827045141"/>
          <c:w val="0.58647676110033642"/>
          <c:h val="6.038013172954846E-2"/>
        </c:manualLayout>
      </c:layout>
      <c:overlay val="0"/>
      <c:txPr>
        <a:bodyPr/>
        <a:lstStyle/>
        <a:p>
          <a:pPr>
            <a:defRPr sz="900"/>
          </a:pPr>
          <a:endParaRPr lang="sv-SE"/>
        </a:p>
      </c:txPr>
    </c:legend>
    <c:plotVisOnly val="1"/>
    <c:dispBlanksAs val="gap"/>
    <c:showDLblsOverMax val="0"/>
  </c:chart>
  <c:spPr>
    <a:ln>
      <a:noFill/>
    </a:ln>
  </c:spPr>
  <c:txPr>
    <a:bodyPr/>
    <a:lstStyle/>
    <a:p>
      <a:pPr>
        <a:defRPr>
          <a:latin typeface="Palatino Linotype" panose="02040502050505030304" pitchFamily="18" charset="0"/>
        </a:defRPr>
      </a:pPr>
      <a:endParaRPr lang="sv-SE"/>
    </a:p>
  </c:txPr>
  <c:printSettings>
    <c:headerFooter/>
    <c:pageMargins b="0.75" l="0.7" r="0.7" t="0.75" header="0.3" footer="0.3"/>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cat>
            <c:strRef>
              <c:f>'T8.1 Operational risk'!$G$6:$G$12</c:f>
              <c:strCache>
                <c:ptCount val="7"/>
                <c:pt idx="0">
                  <c:v>Clients products &amp; business practicies</c:v>
                </c:pt>
                <c:pt idx="1">
                  <c:v>Employee practicies &amp; workplace safety</c:v>
                </c:pt>
                <c:pt idx="2">
                  <c:v>Execution delivery &amp; process management</c:v>
                </c:pt>
                <c:pt idx="3">
                  <c:v>External theft and fraud</c:v>
                </c:pt>
                <c:pt idx="4">
                  <c:v>Internal theft and fraud</c:v>
                </c:pt>
                <c:pt idx="5">
                  <c:v>Natural disasters and public safety</c:v>
                </c:pt>
                <c:pt idx="6">
                  <c:v>Technology &amp; infrastructure failures</c:v>
                </c:pt>
              </c:strCache>
            </c:strRef>
          </c:cat>
          <c:val>
            <c:numRef>
              <c:f>'T8.1 Operational risk'!$H$6:$H$12</c:f>
              <c:numCache>
                <c:formatCode>0.0%</c:formatCode>
                <c:ptCount val="7"/>
                <c:pt idx="0">
                  <c:v>4.0099999999999997E-2</c:v>
                </c:pt>
                <c:pt idx="1">
                  <c:v>6.4000000000000003E-3</c:v>
                </c:pt>
                <c:pt idx="2">
                  <c:v>0.1434</c:v>
                </c:pt>
                <c:pt idx="3">
                  <c:v>0.76370000000000005</c:v>
                </c:pt>
                <c:pt idx="4">
                  <c:v>2E-3</c:v>
                </c:pt>
                <c:pt idx="5">
                  <c:v>3.8E-3</c:v>
                </c:pt>
                <c:pt idx="6">
                  <c:v>4.0599999999999997E-2</c:v>
                </c:pt>
              </c:numCache>
            </c:numRef>
          </c:val>
          <c:extLst>
            <c:ext xmlns:c16="http://schemas.microsoft.com/office/drawing/2014/chart" uri="{C3380CC4-5D6E-409C-BE32-E72D297353CC}">
              <c16:uniqueId val="{00000000-46EA-430B-8333-420A4F606828}"/>
            </c:ext>
          </c:extLst>
        </c:ser>
        <c:dLbls>
          <c:showLegendKey val="0"/>
          <c:showVal val="0"/>
          <c:showCatName val="0"/>
          <c:showSerName val="0"/>
          <c:showPercent val="0"/>
          <c:showBubbleSize val="0"/>
        </c:dLbls>
        <c:gapWidth val="150"/>
        <c:overlap val="100"/>
        <c:axId val="487873872"/>
        <c:axId val="487873544"/>
      </c:barChart>
      <c:catAx>
        <c:axId val="48787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87873544"/>
        <c:crosses val="autoZero"/>
        <c:auto val="1"/>
        <c:lblAlgn val="ctr"/>
        <c:lblOffset val="100"/>
        <c:noMultiLvlLbl val="0"/>
      </c:catAx>
      <c:valAx>
        <c:axId val="4878735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487873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100" b="1" i="0" u="none" strike="noStrike" kern="1200" baseline="0">
                <a:solidFill>
                  <a:srgbClr val="0000A0"/>
                </a:solidFill>
                <a:latin typeface="Palatino Linotype" panose="02040502050505030304" pitchFamily="18" charset="0"/>
                <a:ea typeface="+mn-ea"/>
                <a:cs typeface="+mn-cs"/>
              </a:defRPr>
            </a:pPr>
            <a:r>
              <a:rPr lang="en-US" sz="1100" b="1" i="0" u="none" strike="noStrike" kern="1200" baseline="0">
                <a:solidFill>
                  <a:srgbClr val="0000A0"/>
                </a:solidFill>
                <a:latin typeface="Palatino Linotype" panose="02040502050505030304" pitchFamily="18" charset="0"/>
                <a:ea typeface="+mn-ea"/>
                <a:cs typeface="+mn-cs"/>
              </a:rPr>
              <a:t>EUR</a:t>
            </a:r>
          </a:p>
        </c:rich>
      </c:tx>
      <c:layout>
        <c:manualLayout>
          <c:xMode val="edge"/>
          <c:yMode val="edge"/>
          <c:x val="0.46725186531160356"/>
          <c:y val="0"/>
        </c:manualLayout>
      </c:layout>
      <c:overlay val="1"/>
    </c:title>
    <c:autoTitleDeleted val="0"/>
    <c:plotArea>
      <c:layout>
        <c:manualLayout>
          <c:layoutTarget val="inner"/>
          <c:xMode val="edge"/>
          <c:yMode val="edge"/>
          <c:x val="0.10634346405228758"/>
          <c:y val="9.5250000000000001E-2"/>
          <c:w val="0.89365649250459744"/>
          <c:h val="0.78053055555555551"/>
        </c:manualLayout>
      </c:layout>
      <c:barChart>
        <c:barDir val="col"/>
        <c:grouping val="stacked"/>
        <c:varyColors val="0"/>
        <c:ser>
          <c:idx val="0"/>
          <c:order val="0"/>
          <c:tx>
            <c:strRef>
              <c:f>'F10.10 Maturity split'!$L$10</c:f>
              <c:strCache>
                <c:ptCount val="1"/>
                <c:pt idx="0">
                  <c:v>EUR</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split'!$M$10:$T$10</c:f>
              <c:numCache>
                <c:formatCode>#,##0</c:formatCode>
                <c:ptCount val="8"/>
              </c:numCache>
            </c:numRef>
          </c:val>
          <c:extLst>
            <c:ext xmlns:c16="http://schemas.microsoft.com/office/drawing/2014/chart" uri="{C3380CC4-5D6E-409C-BE32-E72D297353CC}">
              <c16:uniqueId val="{00000000-ECBA-4419-9E60-36308AB7EA2D}"/>
            </c:ext>
          </c:extLst>
        </c:ser>
        <c:ser>
          <c:idx val="1"/>
          <c:order val="1"/>
          <c:tx>
            <c:strRef>
              <c:f>'F10.10 Maturity split'!$L$11</c:f>
              <c:strCache>
                <c:ptCount val="1"/>
                <c:pt idx="0">
                  <c:v>Cash and balances with central banks</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split'!$M$11:$T$11</c:f>
              <c:numCache>
                <c:formatCode>#,##0</c:formatCode>
                <c:ptCount val="8"/>
                <c:pt idx="0">
                  <c:v>20059.803091991856</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CBA-4419-9E60-36308AB7EA2D}"/>
            </c:ext>
          </c:extLst>
        </c:ser>
        <c:ser>
          <c:idx val="2"/>
          <c:order val="2"/>
          <c:tx>
            <c:strRef>
              <c:f>'F10.10 Maturity split'!$L$12</c:f>
              <c:strCache>
                <c:ptCount val="1"/>
                <c:pt idx="0">
                  <c:v>Loans to the public</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split'!$M$12:$T$12</c:f>
              <c:numCache>
                <c:formatCode>#,##0</c:formatCode>
                <c:ptCount val="8"/>
                <c:pt idx="0">
                  <c:v>13153.276419917518</c:v>
                </c:pt>
                <c:pt idx="1">
                  <c:v>2794.4872440462887</c:v>
                </c:pt>
                <c:pt idx="2">
                  <c:v>7501.2236635039117</c:v>
                </c:pt>
                <c:pt idx="3">
                  <c:v>7223.920381644597</c:v>
                </c:pt>
                <c:pt idx="4">
                  <c:v>18174.517655421216</c:v>
                </c:pt>
                <c:pt idx="5">
                  <c:v>13808.78127684756</c:v>
                </c:pt>
                <c:pt idx="6">
                  <c:v>15569.373772150542</c:v>
                </c:pt>
                <c:pt idx="7">
                  <c:v>0</c:v>
                </c:pt>
              </c:numCache>
            </c:numRef>
          </c:val>
          <c:extLst>
            <c:ext xmlns:c16="http://schemas.microsoft.com/office/drawing/2014/chart" uri="{C3380CC4-5D6E-409C-BE32-E72D297353CC}">
              <c16:uniqueId val="{00000002-ECBA-4419-9E60-36308AB7EA2D}"/>
            </c:ext>
          </c:extLst>
        </c:ser>
        <c:ser>
          <c:idx val="3"/>
          <c:order val="3"/>
          <c:tx>
            <c:strRef>
              <c:f>'F10.10 Maturity split'!$L$13</c:f>
              <c:strCache>
                <c:ptCount val="1"/>
                <c:pt idx="0">
                  <c:v>Loans to credit institutions</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split'!$M$13:$T$13</c:f>
              <c:numCache>
                <c:formatCode>#,##0</c:formatCode>
                <c:ptCount val="8"/>
                <c:pt idx="0">
                  <c:v>1372.678949633128</c:v>
                </c:pt>
                <c:pt idx="1">
                  <c:v>561.84073441610474</c:v>
                </c:pt>
                <c:pt idx="2">
                  <c:v>1211.5456944837561</c:v>
                </c:pt>
                <c:pt idx="3">
                  <c:v>425.24640796648481</c:v>
                </c:pt>
                <c:pt idx="4">
                  <c:v>570.53452629663855</c:v>
                </c:pt>
                <c:pt idx="5">
                  <c:v>12.659217305751708</c:v>
                </c:pt>
                <c:pt idx="6">
                  <c:v>1.9535935540958754E-2</c:v>
                </c:pt>
                <c:pt idx="7">
                  <c:v>0</c:v>
                </c:pt>
              </c:numCache>
            </c:numRef>
          </c:val>
          <c:extLst>
            <c:ext xmlns:c16="http://schemas.microsoft.com/office/drawing/2014/chart" uri="{C3380CC4-5D6E-409C-BE32-E72D297353CC}">
              <c16:uniqueId val="{00000003-ECBA-4419-9E60-36308AB7EA2D}"/>
            </c:ext>
          </c:extLst>
        </c:ser>
        <c:ser>
          <c:idx val="4"/>
          <c:order val="4"/>
          <c:tx>
            <c:strRef>
              <c:f>'F10.10 Maturity split'!$L$14</c:f>
              <c:strCache>
                <c:ptCount val="1"/>
                <c:pt idx="0">
                  <c:v>Interest-bearing securities incl. Treasury bills</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split'!$M$14:$T$14</c:f>
              <c:numCache>
                <c:formatCode>#,##0</c:formatCode>
                <c:ptCount val="8"/>
                <c:pt idx="0">
                  <c:v>14991.849627863632</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ECBA-4419-9E60-36308AB7EA2D}"/>
            </c:ext>
          </c:extLst>
        </c:ser>
        <c:ser>
          <c:idx val="5"/>
          <c:order val="5"/>
          <c:tx>
            <c:strRef>
              <c:f>'F10.10 Maturity split'!$L$15</c:f>
              <c:strCache>
                <c:ptCount val="1"/>
                <c:pt idx="0">
                  <c:v>Deposits and borrowings from the public</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split'!$M$15:$T$15</c:f>
              <c:numCache>
                <c:formatCode>#,##0</c:formatCode>
                <c:ptCount val="8"/>
                <c:pt idx="0">
                  <c:v>-5699.8468161059645</c:v>
                </c:pt>
                <c:pt idx="1">
                  <c:v>-1788.2674012448429</c:v>
                </c:pt>
                <c:pt idx="2">
                  <c:v>-2594.8552977816062</c:v>
                </c:pt>
                <c:pt idx="3">
                  <c:v>-174.78737432343019</c:v>
                </c:pt>
                <c:pt idx="4">
                  <c:v>-1.0312253800466715</c:v>
                </c:pt>
                <c:pt idx="5">
                  <c:v>-1.3960262223330199E-2</c:v>
                </c:pt>
                <c:pt idx="6">
                  <c:v>0</c:v>
                </c:pt>
                <c:pt idx="7">
                  <c:v>-42487.408741938634</c:v>
                </c:pt>
              </c:numCache>
            </c:numRef>
          </c:val>
          <c:extLst>
            <c:ext xmlns:c16="http://schemas.microsoft.com/office/drawing/2014/chart" uri="{C3380CC4-5D6E-409C-BE32-E72D297353CC}">
              <c16:uniqueId val="{00000005-ECBA-4419-9E60-36308AB7EA2D}"/>
            </c:ext>
          </c:extLst>
        </c:ser>
        <c:ser>
          <c:idx val="6"/>
          <c:order val="6"/>
          <c:tx>
            <c:strRef>
              <c:f>'F10.10 Maturity split'!$L$16</c:f>
              <c:strCache>
                <c:ptCount val="1"/>
                <c:pt idx="0">
                  <c:v>Deposits by credit institutions</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split'!$M$16:$T$16</c:f>
              <c:numCache>
                <c:formatCode>#,##0</c:formatCode>
                <c:ptCount val="8"/>
                <c:pt idx="0">
                  <c:v>-5246.0125309303476</c:v>
                </c:pt>
                <c:pt idx="1">
                  <c:v>-963.05969365972646</c:v>
                </c:pt>
                <c:pt idx="2">
                  <c:v>-299.28565243620108</c:v>
                </c:pt>
                <c:pt idx="3">
                  <c:v>-3.1298694594069287</c:v>
                </c:pt>
                <c:pt idx="4">
                  <c:v>-3538.7555555059384</c:v>
                </c:pt>
                <c:pt idx="5">
                  <c:v>-5.4772715539621251</c:v>
                </c:pt>
                <c:pt idx="6">
                  <c:v>0</c:v>
                </c:pt>
                <c:pt idx="7">
                  <c:v>0</c:v>
                </c:pt>
              </c:numCache>
            </c:numRef>
          </c:val>
          <c:extLst>
            <c:ext xmlns:c16="http://schemas.microsoft.com/office/drawing/2014/chart" uri="{C3380CC4-5D6E-409C-BE32-E72D297353CC}">
              <c16:uniqueId val="{00000006-ECBA-4419-9E60-36308AB7EA2D}"/>
            </c:ext>
          </c:extLst>
        </c:ser>
        <c:ser>
          <c:idx val="7"/>
          <c:order val="7"/>
          <c:tx>
            <c:strRef>
              <c:f>'F10.10 Maturity split'!$L$17</c:f>
              <c:strCache>
                <c:ptCount val="1"/>
                <c:pt idx="0">
                  <c:v>Issued CDs&amp;CPs</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split'!$M$17:$T$17</c:f>
              <c:numCache>
                <c:formatCode>#,##0</c:formatCode>
                <c:ptCount val="8"/>
                <c:pt idx="0">
                  <c:v>-1964.8515879888698</c:v>
                </c:pt>
                <c:pt idx="1">
                  <c:v>-2680.23831157</c:v>
                </c:pt>
                <c:pt idx="2">
                  <c:v>-3775.2733183238238</c:v>
                </c:pt>
                <c:pt idx="3">
                  <c:v>0</c:v>
                </c:pt>
                <c:pt idx="4">
                  <c:v>0</c:v>
                </c:pt>
                <c:pt idx="5">
                  <c:v>0</c:v>
                </c:pt>
                <c:pt idx="6">
                  <c:v>0</c:v>
                </c:pt>
                <c:pt idx="7">
                  <c:v>0</c:v>
                </c:pt>
              </c:numCache>
            </c:numRef>
          </c:val>
          <c:extLst>
            <c:ext xmlns:c16="http://schemas.microsoft.com/office/drawing/2014/chart" uri="{C3380CC4-5D6E-409C-BE32-E72D297353CC}">
              <c16:uniqueId val="{00000007-ECBA-4419-9E60-36308AB7EA2D}"/>
            </c:ext>
          </c:extLst>
        </c:ser>
        <c:ser>
          <c:idx val="8"/>
          <c:order val="8"/>
          <c:tx>
            <c:strRef>
              <c:f>'F10.10 Maturity split'!$L$18</c:f>
              <c:strCache>
                <c:ptCount val="1"/>
                <c:pt idx="0">
                  <c:v>Issued covered bonds</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split'!$M$18:$T$18</c:f>
              <c:numCache>
                <c:formatCode>#,##0</c:formatCode>
                <c:ptCount val="8"/>
                <c:pt idx="0">
                  <c:v>-526.42684480778712</c:v>
                </c:pt>
                <c:pt idx="1">
                  <c:v>-60.189406532650473</c:v>
                </c:pt>
                <c:pt idx="2">
                  <c:v>-1872.2343021077054</c:v>
                </c:pt>
                <c:pt idx="3">
                  <c:v>-4044.6112865029422</c:v>
                </c:pt>
                <c:pt idx="4">
                  <c:v>-6795.3373001895889</c:v>
                </c:pt>
                <c:pt idx="5">
                  <c:v>-4617.0132606147763</c:v>
                </c:pt>
                <c:pt idx="6">
                  <c:v>-237.07003704186909</c:v>
                </c:pt>
                <c:pt idx="7">
                  <c:v>0</c:v>
                </c:pt>
              </c:numCache>
            </c:numRef>
          </c:val>
          <c:extLst>
            <c:ext xmlns:c16="http://schemas.microsoft.com/office/drawing/2014/chart" uri="{C3380CC4-5D6E-409C-BE32-E72D297353CC}">
              <c16:uniqueId val="{00000008-ECBA-4419-9E60-36308AB7EA2D}"/>
            </c:ext>
          </c:extLst>
        </c:ser>
        <c:ser>
          <c:idx val="9"/>
          <c:order val="9"/>
          <c:tx>
            <c:strRef>
              <c:f>'F10.10 Maturity split'!$L$19</c:f>
              <c:strCache>
                <c:ptCount val="1"/>
                <c:pt idx="0">
                  <c:v>Issued other bonds</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split'!$M$19:$T$19</c:f>
              <c:numCache>
                <c:formatCode>#,##0</c:formatCode>
                <c:ptCount val="8"/>
                <c:pt idx="0">
                  <c:v>-35.840799548549725</c:v>
                </c:pt>
                <c:pt idx="1">
                  <c:v>-141.849490078982</c:v>
                </c:pt>
                <c:pt idx="2">
                  <c:v>-2477.3167898145825</c:v>
                </c:pt>
                <c:pt idx="3">
                  <c:v>-2341.8269589467868</c:v>
                </c:pt>
                <c:pt idx="4">
                  <c:v>-7174.2831976579391</c:v>
                </c:pt>
                <c:pt idx="5">
                  <c:v>-3889.9055651017115</c:v>
                </c:pt>
                <c:pt idx="6">
                  <c:v>-426.45021654415228</c:v>
                </c:pt>
                <c:pt idx="7">
                  <c:v>0</c:v>
                </c:pt>
              </c:numCache>
            </c:numRef>
          </c:val>
          <c:extLst>
            <c:ext xmlns:c16="http://schemas.microsoft.com/office/drawing/2014/chart" uri="{C3380CC4-5D6E-409C-BE32-E72D297353CC}">
              <c16:uniqueId val="{00000009-ECBA-4419-9E60-36308AB7EA2D}"/>
            </c:ext>
          </c:extLst>
        </c:ser>
        <c:ser>
          <c:idx val="10"/>
          <c:order val="10"/>
          <c:tx>
            <c:strRef>
              <c:f>'F10.10 Maturity split'!$L$20</c:f>
              <c:strCache>
                <c:ptCount val="1"/>
                <c:pt idx="0">
                  <c:v>Subordinated liabilities</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split'!$M$20:$T$20</c:f>
              <c:numCache>
                <c:formatCode>#,##0</c:formatCode>
                <c:ptCount val="8"/>
                <c:pt idx="0">
                  <c:v>0</c:v>
                </c:pt>
                <c:pt idx="1">
                  <c:v>0</c:v>
                </c:pt>
                <c:pt idx="2">
                  <c:v>0</c:v>
                </c:pt>
                <c:pt idx="3">
                  <c:v>0</c:v>
                </c:pt>
                <c:pt idx="4">
                  <c:v>-1766.7661536113601</c:v>
                </c:pt>
                <c:pt idx="5">
                  <c:v>-1758.8512283714078</c:v>
                </c:pt>
                <c:pt idx="6">
                  <c:v>0</c:v>
                </c:pt>
                <c:pt idx="7">
                  <c:v>-505.35742171242464</c:v>
                </c:pt>
              </c:numCache>
            </c:numRef>
          </c:val>
          <c:extLst>
            <c:ext xmlns:c16="http://schemas.microsoft.com/office/drawing/2014/chart" uri="{C3380CC4-5D6E-409C-BE32-E72D297353CC}">
              <c16:uniqueId val="{0000000A-ECBA-4419-9E60-36308AB7EA2D}"/>
            </c:ext>
          </c:extLst>
        </c:ser>
        <c:ser>
          <c:idx val="11"/>
          <c:order val="11"/>
          <c:tx>
            <c:strRef>
              <c:f>'F10.10 Maturity split'!$L$21</c:f>
              <c:strCache>
                <c:ptCount val="1"/>
                <c:pt idx="0">
                  <c:v>Equity</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split'!$M$21:$T$21</c:f>
              <c:numCache>
                <c:formatCode>#,##0</c:formatCode>
                <c:ptCount val="8"/>
                <c:pt idx="7">
                  <c:v>-21546.23491996689</c:v>
                </c:pt>
              </c:numCache>
            </c:numRef>
          </c:val>
          <c:extLst>
            <c:ext xmlns:c16="http://schemas.microsoft.com/office/drawing/2014/chart" uri="{C3380CC4-5D6E-409C-BE32-E72D297353CC}">
              <c16:uniqueId val="{0000000B-ECBA-4419-9E60-36308AB7EA2D}"/>
            </c:ext>
          </c:extLst>
        </c:ser>
        <c:ser>
          <c:idx val="12"/>
          <c:order val="12"/>
          <c:tx>
            <c:strRef>
              <c:f>'F10.10 Maturity split'!$L$22</c:f>
              <c:strCache>
                <c:ptCount val="1"/>
                <c:pt idx="0">
                  <c:v>Derivatives, net inflows/outflows</c:v>
                </c:pt>
              </c:strCache>
            </c:strRef>
          </c:tx>
          <c:invertIfNegative val="0"/>
          <c:cat>
            <c:strRef>
              <c:f>'F10.10 Maturity split'!$M$9:$T$9</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split'!$M$22:$T$22</c:f>
              <c:numCache>
                <c:formatCode>#,##0</c:formatCode>
                <c:ptCount val="8"/>
                <c:pt idx="0">
                  <c:v>5257.8244341862837</c:v>
                </c:pt>
                <c:pt idx="1">
                  <c:v>13018.744972964785</c:v>
                </c:pt>
                <c:pt idx="2">
                  <c:v>-6551.4812960426789</c:v>
                </c:pt>
                <c:pt idx="3">
                  <c:v>-1637.9387208854332</c:v>
                </c:pt>
                <c:pt idx="4">
                  <c:v>7806.491812572569</c:v>
                </c:pt>
                <c:pt idx="5">
                  <c:v>877.52100949392695</c:v>
                </c:pt>
                <c:pt idx="6">
                  <c:v>-150.3544105204887</c:v>
                </c:pt>
                <c:pt idx="7">
                  <c:v>2985.8892114381451</c:v>
                </c:pt>
              </c:numCache>
            </c:numRef>
          </c:val>
          <c:extLst>
            <c:ext xmlns:c16="http://schemas.microsoft.com/office/drawing/2014/chart" uri="{C3380CC4-5D6E-409C-BE32-E72D297353CC}">
              <c16:uniqueId val="{0000000C-ECBA-4419-9E60-36308AB7EA2D}"/>
            </c:ext>
          </c:extLst>
        </c:ser>
        <c:dLbls>
          <c:showLegendKey val="0"/>
          <c:showVal val="0"/>
          <c:showCatName val="0"/>
          <c:showSerName val="0"/>
          <c:showPercent val="0"/>
          <c:showBubbleSize val="0"/>
        </c:dLbls>
        <c:gapWidth val="150"/>
        <c:overlap val="100"/>
        <c:axId val="77521280"/>
        <c:axId val="77522816"/>
      </c:barChart>
      <c:catAx>
        <c:axId val="77521280"/>
        <c:scaling>
          <c:orientation val="minMax"/>
        </c:scaling>
        <c:delete val="0"/>
        <c:axPos val="b"/>
        <c:numFmt formatCode="General" sourceLinked="0"/>
        <c:majorTickMark val="out"/>
        <c:minorTickMark val="none"/>
        <c:tickLblPos val="low"/>
        <c:crossAx val="77522816"/>
        <c:crosses val="autoZero"/>
        <c:auto val="1"/>
        <c:lblAlgn val="ctr"/>
        <c:lblOffset val="100"/>
        <c:noMultiLvlLbl val="0"/>
      </c:catAx>
      <c:valAx>
        <c:axId val="77522816"/>
        <c:scaling>
          <c:orientation val="minMax"/>
        </c:scaling>
        <c:delete val="0"/>
        <c:axPos val="l"/>
        <c:majorGridlines/>
        <c:numFmt formatCode="#,##0" sourceLinked="1"/>
        <c:majorTickMark val="out"/>
        <c:minorTickMark val="none"/>
        <c:tickLblPos val="nextTo"/>
        <c:crossAx val="77521280"/>
        <c:crosses val="autoZero"/>
        <c:crossBetween val="between"/>
      </c:valAx>
    </c:plotArea>
    <c:plotVisOnly val="1"/>
    <c:dispBlanksAs val="gap"/>
    <c:showDLblsOverMax val="0"/>
  </c:chart>
  <c:spPr>
    <a:ln>
      <a:noFill/>
    </a:ln>
  </c:spPr>
  <c:txPr>
    <a:bodyPr/>
    <a:lstStyle/>
    <a:p>
      <a:pPr>
        <a:defRPr>
          <a:latin typeface="Palatino Linotype" panose="02040502050505030304" pitchFamily="18" charset="0"/>
        </a:defRPr>
      </a:pPr>
      <a:endParaRPr lang="sv-SE"/>
    </a:p>
  </c:txPr>
  <c:printSettings>
    <c:headerFooter>
      <c:oddFooter>&amp;C&amp;"Palatino Linotype,Normal"&amp;9&amp;N&amp;H&amp;"Palatino Linotype,Normal"&amp;9Sida &amp;S</c:oddFooter>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100" b="1" i="0" u="none" strike="noStrike" kern="1200" baseline="0">
                <a:solidFill>
                  <a:srgbClr val="0000A0"/>
                </a:solidFill>
                <a:latin typeface="Palatino Linotype" panose="02040502050505030304" pitchFamily="18" charset="0"/>
                <a:ea typeface="+mn-ea"/>
                <a:cs typeface="+mn-cs"/>
              </a:defRPr>
            </a:pPr>
            <a:r>
              <a:rPr lang="en-US" sz="1100" b="1" i="0" u="none" strike="noStrike" kern="1200" baseline="0">
                <a:solidFill>
                  <a:srgbClr val="0000A0"/>
                </a:solidFill>
                <a:latin typeface="Palatino Linotype" panose="02040502050505030304" pitchFamily="18" charset="0"/>
                <a:ea typeface="+mn-ea"/>
                <a:cs typeface="+mn-cs"/>
              </a:rPr>
              <a:t>SEK</a:t>
            </a:r>
          </a:p>
        </c:rich>
      </c:tx>
      <c:layout>
        <c:manualLayout>
          <c:xMode val="edge"/>
          <c:yMode val="edge"/>
          <c:x val="0.46648127130116385"/>
          <c:y val="1.4098958592080215E-2"/>
        </c:manualLayout>
      </c:layout>
      <c:overlay val="1"/>
    </c:title>
    <c:autoTitleDeleted val="0"/>
    <c:plotArea>
      <c:layout>
        <c:manualLayout>
          <c:layoutTarget val="inner"/>
          <c:xMode val="edge"/>
          <c:yMode val="edge"/>
          <c:x val="4.2884967320261438E-2"/>
          <c:y val="9.8777777777777784E-2"/>
          <c:w val="0.93428823529411764"/>
          <c:h val="0.77700277777777782"/>
        </c:manualLayout>
      </c:layout>
      <c:barChart>
        <c:barDir val="col"/>
        <c:grouping val="stacked"/>
        <c:varyColors val="0"/>
        <c:ser>
          <c:idx val="0"/>
          <c:order val="0"/>
          <c:tx>
            <c:strRef>
              <c:f>'F10.10 Maturity split'!$L$26</c:f>
              <c:strCache>
                <c:ptCount val="1"/>
                <c:pt idx="0">
                  <c:v>SEK</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split'!$M$26:$T$26</c:f>
              <c:numCache>
                <c:formatCode>#,##0</c:formatCode>
                <c:ptCount val="8"/>
              </c:numCache>
            </c:numRef>
          </c:val>
          <c:extLst>
            <c:ext xmlns:c16="http://schemas.microsoft.com/office/drawing/2014/chart" uri="{C3380CC4-5D6E-409C-BE32-E72D297353CC}">
              <c16:uniqueId val="{00000000-521A-41F4-9760-B213019BB0D7}"/>
            </c:ext>
          </c:extLst>
        </c:ser>
        <c:ser>
          <c:idx val="1"/>
          <c:order val="1"/>
          <c:tx>
            <c:strRef>
              <c:f>'F10.10 Maturity split'!$L$27</c:f>
              <c:strCache>
                <c:ptCount val="1"/>
                <c:pt idx="0">
                  <c:v>Cash and balances with central banks</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split'!$M$27:$T$27</c:f>
              <c:numCache>
                <c:formatCode>#,##0</c:formatCode>
                <c:ptCount val="8"/>
                <c:pt idx="0">
                  <c:v>106.65093595064471</c:v>
                </c:pt>
                <c:pt idx="1">
                  <c:v>-4.4833333330946822E-2</c:v>
                </c:pt>
                <c:pt idx="2">
                  <c:v>0</c:v>
                </c:pt>
                <c:pt idx="3">
                  <c:v>0</c:v>
                </c:pt>
                <c:pt idx="4">
                  <c:v>0</c:v>
                </c:pt>
                <c:pt idx="5">
                  <c:v>0</c:v>
                </c:pt>
                <c:pt idx="6">
                  <c:v>0</c:v>
                </c:pt>
                <c:pt idx="7">
                  <c:v>0</c:v>
                </c:pt>
              </c:numCache>
            </c:numRef>
          </c:val>
          <c:extLst>
            <c:ext xmlns:c16="http://schemas.microsoft.com/office/drawing/2014/chart" uri="{C3380CC4-5D6E-409C-BE32-E72D297353CC}">
              <c16:uniqueId val="{00000001-521A-41F4-9760-B213019BB0D7}"/>
            </c:ext>
          </c:extLst>
        </c:ser>
        <c:ser>
          <c:idx val="2"/>
          <c:order val="2"/>
          <c:tx>
            <c:strRef>
              <c:f>'F10.10 Maturity split'!$L$28</c:f>
              <c:strCache>
                <c:ptCount val="1"/>
                <c:pt idx="0">
                  <c:v>Loans to the public</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split'!$M$28:$T$28</c:f>
              <c:numCache>
                <c:formatCode>#,##0</c:formatCode>
                <c:ptCount val="8"/>
                <c:pt idx="0">
                  <c:v>15301.754255469696</c:v>
                </c:pt>
                <c:pt idx="1">
                  <c:v>2904.252661470251</c:v>
                </c:pt>
                <c:pt idx="2">
                  <c:v>8048.9996916046184</c:v>
                </c:pt>
                <c:pt idx="3">
                  <c:v>6225.2063962078992</c:v>
                </c:pt>
                <c:pt idx="4">
                  <c:v>11785.96267552338</c:v>
                </c:pt>
                <c:pt idx="5">
                  <c:v>5209.9575760608013</c:v>
                </c:pt>
                <c:pt idx="6">
                  <c:v>38268.256718514174</c:v>
                </c:pt>
                <c:pt idx="7">
                  <c:v>0</c:v>
                </c:pt>
              </c:numCache>
            </c:numRef>
          </c:val>
          <c:extLst>
            <c:ext xmlns:c16="http://schemas.microsoft.com/office/drawing/2014/chart" uri="{C3380CC4-5D6E-409C-BE32-E72D297353CC}">
              <c16:uniqueId val="{00000002-521A-41F4-9760-B213019BB0D7}"/>
            </c:ext>
          </c:extLst>
        </c:ser>
        <c:ser>
          <c:idx val="3"/>
          <c:order val="3"/>
          <c:tx>
            <c:strRef>
              <c:f>'F10.10 Maturity split'!$L$29</c:f>
              <c:strCache>
                <c:ptCount val="1"/>
                <c:pt idx="0">
                  <c:v>Loans to credit institutions</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split'!$M$29:$T$29</c:f>
              <c:numCache>
                <c:formatCode>#,##0</c:formatCode>
                <c:ptCount val="8"/>
                <c:pt idx="0">
                  <c:v>954.80419318495899</c:v>
                </c:pt>
                <c:pt idx="1">
                  <c:v>34.010454619892357</c:v>
                </c:pt>
                <c:pt idx="2">
                  <c:v>52.127502040524639</c:v>
                </c:pt>
                <c:pt idx="3">
                  <c:v>54.24889038460168</c:v>
                </c:pt>
                <c:pt idx="4">
                  <c:v>44.539302736191964</c:v>
                </c:pt>
                <c:pt idx="5">
                  <c:v>0</c:v>
                </c:pt>
                <c:pt idx="6">
                  <c:v>0</c:v>
                </c:pt>
                <c:pt idx="7">
                  <c:v>0</c:v>
                </c:pt>
              </c:numCache>
            </c:numRef>
          </c:val>
          <c:extLst>
            <c:ext xmlns:c16="http://schemas.microsoft.com/office/drawing/2014/chart" uri="{C3380CC4-5D6E-409C-BE32-E72D297353CC}">
              <c16:uniqueId val="{00000003-521A-41F4-9760-B213019BB0D7}"/>
            </c:ext>
          </c:extLst>
        </c:ser>
        <c:ser>
          <c:idx val="4"/>
          <c:order val="4"/>
          <c:tx>
            <c:strRef>
              <c:f>'F10.10 Maturity split'!$L$30</c:f>
              <c:strCache>
                <c:ptCount val="1"/>
                <c:pt idx="0">
                  <c:v>Interest-bearing securities incl. Treasury bills</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split'!$M$30:$T$30</c:f>
              <c:numCache>
                <c:formatCode>#,##0</c:formatCode>
                <c:ptCount val="8"/>
                <c:pt idx="0">
                  <c:v>15776.248020038987</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521A-41F4-9760-B213019BB0D7}"/>
            </c:ext>
          </c:extLst>
        </c:ser>
        <c:ser>
          <c:idx val="5"/>
          <c:order val="5"/>
          <c:tx>
            <c:strRef>
              <c:f>'F10.10 Maturity split'!$L$31</c:f>
              <c:strCache>
                <c:ptCount val="1"/>
                <c:pt idx="0">
                  <c:v>Deposits and borrowings from the public</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split'!$M$31:$T$31</c:f>
              <c:numCache>
                <c:formatCode>#,##0</c:formatCode>
                <c:ptCount val="8"/>
                <c:pt idx="0">
                  <c:v>-2845.812585318421</c:v>
                </c:pt>
                <c:pt idx="1">
                  <c:v>-617.86429081429765</c:v>
                </c:pt>
                <c:pt idx="2">
                  <c:v>-214.43576430542993</c:v>
                </c:pt>
                <c:pt idx="3">
                  <c:v>-19.164172682662947</c:v>
                </c:pt>
                <c:pt idx="4">
                  <c:v>-38.799998636432406</c:v>
                </c:pt>
                <c:pt idx="5">
                  <c:v>0</c:v>
                </c:pt>
                <c:pt idx="6">
                  <c:v>0</c:v>
                </c:pt>
                <c:pt idx="7">
                  <c:v>-37531.435740046691</c:v>
                </c:pt>
              </c:numCache>
            </c:numRef>
          </c:val>
          <c:extLst>
            <c:ext xmlns:c16="http://schemas.microsoft.com/office/drawing/2014/chart" uri="{C3380CC4-5D6E-409C-BE32-E72D297353CC}">
              <c16:uniqueId val="{00000005-521A-41F4-9760-B213019BB0D7}"/>
            </c:ext>
          </c:extLst>
        </c:ser>
        <c:ser>
          <c:idx val="6"/>
          <c:order val="6"/>
          <c:tx>
            <c:strRef>
              <c:f>'F10.10 Maturity split'!$L$32</c:f>
              <c:strCache>
                <c:ptCount val="1"/>
                <c:pt idx="0">
                  <c:v>Deposits by credit institutions</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split'!$M$32:$T$32</c:f>
              <c:numCache>
                <c:formatCode>#,##0</c:formatCode>
                <c:ptCount val="8"/>
                <c:pt idx="0">
                  <c:v>-3118.5013421212329</c:v>
                </c:pt>
                <c:pt idx="1">
                  <c:v>-345.2969559536466</c:v>
                </c:pt>
                <c:pt idx="2">
                  <c:v>-42.732935817624885</c:v>
                </c:pt>
                <c:pt idx="3">
                  <c:v>0</c:v>
                </c:pt>
                <c:pt idx="4">
                  <c:v>0</c:v>
                </c:pt>
                <c:pt idx="5">
                  <c:v>0</c:v>
                </c:pt>
                <c:pt idx="6">
                  <c:v>0</c:v>
                </c:pt>
                <c:pt idx="7">
                  <c:v>0</c:v>
                </c:pt>
              </c:numCache>
            </c:numRef>
          </c:val>
          <c:extLst>
            <c:ext xmlns:c16="http://schemas.microsoft.com/office/drawing/2014/chart" uri="{C3380CC4-5D6E-409C-BE32-E72D297353CC}">
              <c16:uniqueId val="{00000006-521A-41F4-9760-B213019BB0D7}"/>
            </c:ext>
          </c:extLst>
        </c:ser>
        <c:ser>
          <c:idx val="7"/>
          <c:order val="7"/>
          <c:tx>
            <c:strRef>
              <c:f>'F10.10 Maturity split'!$L$33</c:f>
              <c:strCache>
                <c:ptCount val="1"/>
                <c:pt idx="0">
                  <c:v>Issued CDs&amp;CPs</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split'!$M$33:$T$33</c:f>
              <c:numCache>
                <c:formatCode>#,##0</c:formatCode>
                <c:ptCount val="8"/>
                <c:pt idx="0">
                  <c:v>-2472.3179588581215</c:v>
                </c:pt>
                <c:pt idx="1">
                  <c:v>0</c:v>
                </c:pt>
                <c:pt idx="2">
                  <c:v>-1.3105616002467399E-92</c:v>
                </c:pt>
                <c:pt idx="3">
                  <c:v>0</c:v>
                </c:pt>
                <c:pt idx="4">
                  <c:v>0</c:v>
                </c:pt>
                <c:pt idx="5">
                  <c:v>0</c:v>
                </c:pt>
                <c:pt idx="6">
                  <c:v>0</c:v>
                </c:pt>
                <c:pt idx="7">
                  <c:v>0</c:v>
                </c:pt>
              </c:numCache>
            </c:numRef>
          </c:val>
          <c:extLst>
            <c:ext xmlns:c16="http://schemas.microsoft.com/office/drawing/2014/chart" uri="{C3380CC4-5D6E-409C-BE32-E72D297353CC}">
              <c16:uniqueId val="{00000007-521A-41F4-9760-B213019BB0D7}"/>
            </c:ext>
          </c:extLst>
        </c:ser>
        <c:ser>
          <c:idx val="8"/>
          <c:order val="8"/>
          <c:tx>
            <c:strRef>
              <c:f>'F10.10 Maturity split'!$L$34</c:f>
              <c:strCache>
                <c:ptCount val="1"/>
                <c:pt idx="0">
                  <c:v>Issued covered bonds</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split'!$M$34:$T$34</c:f>
              <c:numCache>
                <c:formatCode>#,##0</c:formatCode>
                <c:ptCount val="8"/>
                <c:pt idx="0">
                  <c:v>-179.97803058376545</c:v>
                </c:pt>
                <c:pt idx="1">
                  <c:v>-561.54437531987685</c:v>
                </c:pt>
                <c:pt idx="2">
                  <c:v>-6187.3052380248555</c:v>
                </c:pt>
                <c:pt idx="3">
                  <c:v>-5915.1153173844432</c:v>
                </c:pt>
                <c:pt idx="4">
                  <c:v>-16733.441048968998</c:v>
                </c:pt>
                <c:pt idx="5">
                  <c:v>-1231.2480908187497</c:v>
                </c:pt>
                <c:pt idx="6">
                  <c:v>0</c:v>
                </c:pt>
                <c:pt idx="7">
                  <c:v>0</c:v>
                </c:pt>
              </c:numCache>
            </c:numRef>
          </c:val>
          <c:extLst>
            <c:ext xmlns:c16="http://schemas.microsoft.com/office/drawing/2014/chart" uri="{C3380CC4-5D6E-409C-BE32-E72D297353CC}">
              <c16:uniqueId val="{00000008-521A-41F4-9760-B213019BB0D7}"/>
            </c:ext>
          </c:extLst>
        </c:ser>
        <c:ser>
          <c:idx val="9"/>
          <c:order val="9"/>
          <c:tx>
            <c:strRef>
              <c:f>'F10.10 Maturity split'!$L$35</c:f>
              <c:strCache>
                <c:ptCount val="1"/>
                <c:pt idx="0">
                  <c:v>Issued other bonds</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split'!$M$35:$T$35</c:f>
              <c:numCache>
                <c:formatCode>#,##0</c:formatCode>
                <c:ptCount val="8"/>
                <c:pt idx="0">
                  <c:v>-102.7537441897301</c:v>
                </c:pt>
                <c:pt idx="1">
                  <c:v>-45.905570639703775</c:v>
                </c:pt>
                <c:pt idx="2">
                  <c:v>-639.11141142622159</c:v>
                </c:pt>
                <c:pt idx="3">
                  <c:v>-631.77134812520853</c:v>
                </c:pt>
                <c:pt idx="4">
                  <c:v>-1715.0890381423419</c:v>
                </c:pt>
                <c:pt idx="5">
                  <c:v>-58.454187598054247</c:v>
                </c:pt>
                <c:pt idx="6">
                  <c:v>0</c:v>
                </c:pt>
                <c:pt idx="7">
                  <c:v>0</c:v>
                </c:pt>
              </c:numCache>
            </c:numRef>
          </c:val>
          <c:extLst>
            <c:ext xmlns:c16="http://schemas.microsoft.com/office/drawing/2014/chart" uri="{C3380CC4-5D6E-409C-BE32-E72D297353CC}">
              <c16:uniqueId val="{00000009-521A-41F4-9760-B213019BB0D7}"/>
            </c:ext>
          </c:extLst>
        </c:ser>
        <c:ser>
          <c:idx val="10"/>
          <c:order val="10"/>
          <c:tx>
            <c:strRef>
              <c:f>'F10.10 Maturity split'!$L$36</c:f>
              <c:strCache>
                <c:ptCount val="1"/>
                <c:pt idx="0">
                  <c:v>Subordinated liabilities</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split'!$M$36:$T$36</c:f>
              <c:numCache>
                <c:formatCode>#,##0</c:formatCode>
                <c:ptCount val="8"/>
                <c:pt idx="0">
                  <c:v>0</c:v>
                </c:pt>
                <c:pt idx="1">
                  <c:v>0</c:v>
                </c:pt>
                <c:pt idx="2">
                  <c:v>0</c:v>
                </c:pt>
                <c:pt idx="3">
                  <c:v>0</c:v>
                </c:pt>
                <c:pt idx="4">
                  <c:v>0</c:v>
                </c:pt>
                <c:pt idx="5">
                  <c:v>-410.88048901308002</c:v>
                </c:pt>
                <c:pt idx="6">
                  <c:v>0</c:v>
                </c:pt>
                <c:pt idx="7">
                  <c:v>-223.85616258266131</c:v>
                </c:pt>
              </c:numCache>
            </c:numRef>
          </c:val>
          <c:extLst>
            <c:ext xmlns:c16="http://schemas.microsoft.com/office/drawing/2014/chart" uri="{C3380CC4-5D6E-409C-BE32-E72D297353CC}">
              <c16:uniqueId val="{0000000A-521A-41F4-9760-B213019BB0D7}"/>
            </c:ext>
          </c:extLst>
        </c:ser>
        <c:ser>
          <c:idx val="11"/>
          <c:order val="11"/>
          <c:tx>
            <c:strRef>
              <c:f>'F10.10 Maturity split'!$L$37</c:f>
              <c:strCache>
                <c:ptCount val="1"/>
                <c:pt idx="0">
                  <c:v>Equity</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split'!$M$37:$T$37</c:f>
              <c:numCache>
                <c:formatCode>#,##0</c:formatCode>
                <c:ptCount val="8"/>
                <c:pt idx="7">
                  <c:v>-3595.8159825302728</c:v>
                </c:pt>
              </c:numCache>
            </c:numRef>
          </c:val>
          <c:extLst>
            <c:ext xmlns:c16="http://schemas.microsoft.com/office/drawing/2014/chart" uri="{C3380CC4-5D6E-409C-BE32-E72D297353CC}">
              <c16:uniqueId val="{0000000B-521A-41F4-9760-B213019BB0D7}"/>
            </c:ext>
          </c:extLst>
        </c:ser>
        <c:ser>
          <c:idx val="12"/>
          <c:order val="12"/>
          <c:tx>
            <c:strRef>
              <c:f>'F10.10 Maturity split'!$L$38</c:f>
              <c:strCache>
                <c:ptCount val="1"/>
                <c:pt idx="0">
                  <c:v>Derivatives, net inflows/outflows</c:v>
                </c:pt>
              </c:strCache>
            </c:strRef>
          </c:tx>
          <c:invertIfNegative val="0"/>
          <c:cat>
            <c:strRef>
              <c:f>'F10.10 Maturity split'!$M$25:$T$25</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split'!$M$38:$T$38</c:f>
              <c:numCache>
                <c:formatCode>#,##0</c:formatCode>
                <c:ptCount val="8"/>
                <c:pt idx="0">
                  <c:v>-2298.8850655561369</c:v>
                </c:pt>
                <c:pt idx="1">
                  <c:v>-6053.4719724872766</c:v>
                </c:pt>
                <c:pt idx="2">
                  <c:v>1461.4259784234091</c:v>
                </c:pt>
                <c:pt idx="3">
                  <c:v>253.04977011083812</c:v>
                </c:pt>
                <c:pt idx="4">
                  <c:v>-2951.0191811834939</c:v>
                </c:pt>
                <c:pt idx="5">
                  <c:v>-1887.747669766509</c:v>
                </c:pt>
                <c:pt idx="7">
                  <c:v>739.21524183381189</c:v>
                </c:pt>
              </c:numCache>
            </c:numRef>
          </c:val>
          <c:extLst>
            <c:ext xmlns:c16="http://schemas.microsoft.com/office/drawing/2014/chart" uri="{C3380CC4-5D6E-409C-BE32-E72D297353CC}">
              <c16:uniqueId val="{0000000C-521A-41F4-9760-B213019BB0D7}"/>
            </c:ext>
          </c:extLst>
        </c:ser>
        <c:dLbls>
          <c:showLegendKey val="0"/>
          <c:showVal val="0"/>
          <c:showCatName val="0"/>
          <c:showSerName val="0"/>
          <c:showPercent val="0"/>
          <c:showBubbleSize val="0"/>
        </c:dLbls>
        <c:gapWidth val="150"/>
        <c:overlap val="100"/>
        <c:axId val="77414784"/>
        <c:axId val="77416320"/>
      </c:barChart>
      <c:catAx>
        <c:axId val="77414784"/>
        <c:scaling>
          <c:orientation val="minMax"/>
        </c:scaling>
        <c:delete val="0"/>
        <c:axPos val="b"/>
        <c:numFmt formatCode="General" sourceLinked="0"/>
        <c:majorTickMark val="out"/>
        <c:minorTickMark val="none"/>
        <c:tickLblPos val="low"/>
        <c:crossAx val="77416320"/>
        <c:crosses val="autoZero"/>
        <c:auto val="1"/>
        <c:lblAlgn val="ctr"/>
        <c:lblOffset val="100"/>
        <c:noMultiLvlLbl val="0"/>
      </c:catAx>
      <c:valAx>
        <c:axId val="77416320"/>
        <c:scaling>
          <c:orientation val="minMax"/>
        </c:scaling>
        <c:delete val="0"/>
        <c:axPos val="l"/>
        <c:majorGridlines/>
        <c:numFmt formatCode="#,##0" sourceLinked="1"/>
        <c:majorTickMark val="out"/>
        <c:minorTickMark val="none"/>
        <c:tickLblPos val="nextTo"/>
        <c:crossAx val="77414784"/>
        <c:crosses val="autoZero"/>
        <c:crossBetween val="between"/>
      </c:valAx>
    </c:plotArea>
    <c:plotVisOnly val="1"/>
    <c:dispBlanksAs val="gap"/>
    <c:showDLblsOverMax val="0"/>
  </c:chart>
  <c:spPr>
    <a:ln>
      <a:noFill/>
    </a:ln>
  </c:spPr>
  <c:txPr>
    <a:bodyPr/>
    <a:lstStyle/>
    <a:p>
      <a:pPr>
        <a:defRPr>
          <a:latin typeface="Palatino Linotype" panose="02040502050505030304" pitchFamily="18" charset="0"/>
        </a:defRPr>
      </a:pPr>
      <a:endParaRPr lang="sv-SE"/>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GB" sz="1100" b="1" i="0" u="none" strike="noStrike" kern="1200" baseline="0">
                <a:solidFill>
                  <a:srgbClr val="0000A0"/>
                </a:solidFill>
                <a:latin typeface="Palatino Linotype" panose="02040502050505030304" pitchFamily="18" charset="0"/>
                <a:ea typeface="+mn-ea"/>
                <a:cs typeface="+mn-cs"/>
              </a:defRPr>
            </a:pPr>
            <a:r>
              <a:rPr lang="en-GB" sz="1100" b="1" i="0" u="none" strike="noStrike" kern="1200" baseline="0">
                <a:solidFill>
                  <a:srgbClr val="0000A0"/>
                </a:solidFill>
                <a:latin typeface="Palatino Linotype" panose="02040502050505030304" pitchFamily="18" charset="0"/>
                <a:ea typeface="+mn-ea"/>
                <a:cs typeface="+mn-cs"/>
              </a:rPr>
              <a:t>DKK</a:t>
            </a:r>
          </a:p>
        </c:rich>
      </c:tx>
      <c:overlay val="1"/>
    </c:title>
    <c:autoTitleDeleted val="0"/>
    <c:plotArea>
      <c:layout>
        <c:manualLayout>
          <c:layoutTarget val="inner"/>
          <c:xMode val="edge"/>
          <c:yMode val="edge"/>
          <c:x val="4.3188770682661533E-2"/>
          <c:y val="0.1049298810272359"/>
          <c:w val="0.93382272357021201"/>
          <c:h val="0.76766421754303393"/>
        </c:manualLayout>
      </c:layout>
      <c:barChart>
        <c:barDir val="col"/>
        <c:grouping val="stacked"/>
        <c:varyColors val="0"/>
        <c:ser>
          <c:idx val="0"/>
          <c:order val="0"/>
          <c:tx>
            <c:strRef>
              <c:f>'F10.10 Maturity split'!$L$42</c:f>
              <c:strCache>
                <c:ptCount val="1"/>
                <c:pt idx="0">
                  <c:v>DKK</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split'!$M$42:$T$42</c:f>
              <c:numCache>
                <c:formatCode>#,##0</c:formatCode>
                <c:ptCount val="8"/>
              </c:numCache>
            </c:numRef>
          </c:val>
          <c:extLst>
            <c:ext xmlns:c16="http://schemas.microsoft.com/office/drawing/2014/chart" uri="{C3380CC4-5D6E-409C-BE32-E72D297353CC}">
              <c16:uniqueId val="{00000000-8504-4D0A-ABE4-18168DD09715}"/>
            </c:ext>
          </c:extLst>
        </c:ser>
        <c:ser>
          <c:idx val="1"/>
          <c:order val="1"/>
          <c:tx>
            <c:strRef>
              <c:f>'F10.10 Maturity split'!$L$43</c:f>
              <c:strCache>
                <c:ptCount val="1"/>
                <c:pt idx="0">
                  <c:v>Cash and balances with central banks</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split'!$M$43:$T$43</c:f>
              <c:numCache>
                <c:formatCode>_-* #,##0_-;\-* #,##0_-;_-* "-"??_-;_-@_-</c:formatCode>
                <c:ptCount val="8"/>
                <c:pt idx="0">
                  <c:v>2958.3893008099217</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504-4D0A-ABE4-18168DD09715}"/>
            </c:ext>
          </c:extLst>
        </c:ser>
        <c:ser>
          <c:idx val="2"/>
          <c:order val="2"/>
          <c:tx>
            <c:strRef>
              <c:f>'F10.10 Maturity split'!$L$44</c:f>
              <c:strCache>
                <c:ptCount val="1"/>
                <c:pt idx="0">
                  <c:v>Loans to the public</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split'!$M$44:$T$44</c:f>
              <c:numCache>
                <c:formatCode>_-* #,##0_-;\-* #,##0_-;_-* "-"??_-;_-@_-</c:formatCode>
                <c:ptCount val="8"/>
                <c:pt idx="0">
                  <c:v>14974.657405111231</c:v>
                </c:pt>
                <c:pt idx="1">
                  <c:v>1696.6746094713062</c:v>
                </c:pt>
                <c:pt idx="2">
                  <c:v>1976.7714822144005</c:v>
                </c:pt>
                <c:pt idx="3">
                  <c:v>2220.3786897162086</c:v>
                </c:pt>
                <c:pt idx="4">
                  <c:v>6481.8331794283613</c:v>
                </c:pt>
                <c:pt idx="5">
                  <c:v>11226.347837533647</c:v>
                </c:pt>
                <c:pt idx="6">
                  <c:v>38963.474761058678</c:v>
                </c:pt>
                <c:pt idx="7">
                  <c:v>0</c:v>
                </c:pt>
              </c:numCache>
            </c:numRef>
          </c:val>
          <c:extLst>
            <c:ext xmlns:c16="http://schemas.microsoft.com/office/drawing/2014/chart" uri="{C3380CC4-5D6E-409C-BE32-E72D297353CC}">
              <c16:uniqueId val="{00000002-8504-4D0A-ABE4-18168DD09715}"/>
            </c:ext>
          </c:extLst>
        </c:ser>
        <c:ser>
          <c:idx val="3"/>
          <c:order val="3"/>
          <c:tx>
            <c:strRef>
              <c:f>'F10.10 Maturity split'!$L$45</c:f>
              <c:strCache>
                <c:ptCount val="1"/>
                <c:pt idx="0">
                  <c:v>Loans to credit institutions</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split'!$M$45:$T$45</c:f>
              <c:numCache>
                <c:formatCode>_-* #,##0_-;\-* #,##0_-;_-* "-"??_-;_-@_-</c:formatCode>
                <c:ptCount val="8"/>
                <c:pt idx="0">
                  <c:v>88.005471413784178</c:v>
                </c:pt>
                <c:pt idx="1">
                  <c:v>7.2008842429815034E-2</c:v>
                </c:pt>
                <c:pt idx="2">
                  <c:v>2.4719699327844835</c:v>
                </c:pt>
                <c:pt idx="3">
                  <c:v>0.13803708466804437</c:v>
                </c:pt>
                <c:pt idx="4">
                  <c:v>9.9206158256235855E-2</c:v>
                </c:pt>
                <c:pt idx="5">
                  <c:v>0</c:v>
                </c:pt>
                <c:pt idx="6">
                  <c:v>0</c:v>
                </c:pt>
                <c:pt idx="7">
                  <c:v>0</c:v>
                </c:pt>
              </c:numCache>
            </c:numRef>
          </c:val>
          <c:extLst>
            <c:ext xmlns:c16="http://schemas.microsoft.com/office/drawing/2014/chart" uri="{C3380CC4-5D6E-409C-BE32-E72D297353CC}">
              <c16:uniqueId val="{00000003-8504-4D0A-ABE4-18168DD09715}"/>
            </c:ext>
          </c:extLst>
        </c:ser>
        <c:ser>
          <c:idx val="4"/>
          <c:order val="4"/>
          <c:tx>
            <c:strRef>
              <c:f>'F10.10 Maturity split'!$L$46</c:f>
              <c:strCache>
                <c:ptCount val="1"/>
                <c:pt idx="0">
                  <c:v>Interest-bearing securities incl. Treasury bills</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split'!$M$46:$T$46</c:f>
              <c:numCache>
                <c:formatCode>_-* #,##0_-;\-* #,##0_-;_-* "-"??_-;_-@_-</c:formatCode>
                <c:ptCount val="8"/>
                <c:pt idx="0">
                  <c:v>20263.333149656119</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8504-4D0A-ABE4-18168DD09715}"/>
            </c:ext>
          </c:extLst>
        </c:ser>
        <c:ser>
          <c:idx val="5"/>
          <c:order val="5"/>
          <c:tx>
            <c:strRef>
              <c:f>'F10.10 Maturity split'!$L$47</c:f>
              <c:strCache>
                <c:ptCount val="1"/>
                <c:pt idx="0">
                  <c:v>Deposits and borrowings from the public</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split'!$M$47:$T$47</c:f>
              <c:numCache>
                <c:formatCode>_-* #,##0_-;\-* #,##0_-;_-* "-"??_-;_-@_-</c:formatCode>
                <c:ptCount val="8"/>
                <c:pt idx="0">
                  <c:v>-5128.0602815063312</c:v>
                </c:pt>
                <c:pt idx="1">
                  <c:v>-1351.3799258507775</c:v>
                </c:pt>
                <c:pt idx="2">
                  <c:v>-1000.9379674417623</c:v>
                </c:pt>
                <c:pt idx="3">
                  <c:v>-493.25460406640377</c:v>
                </c:pt>
                <c:pt idx="4">
                  <c:v>-60.888533827998756</c:v>
                </c:pt>
                <c:pt idx="5">
                  <c:v>0</c:v>
                </c:pt>
                <c:pt idx="6">
                  <c:v>0</c:v>
                </c:pt>
                <c:pt idx="7">
                  <c:v>-31550.748768097681</c:v>
                </c:pt>
              </c:numCache>
            </c:numRef>
          </c:val>
          <c:extLst>
            <c:ext xmlns:c16="http://schemas.microsoft.com/office/drawing/2014/chart" uri="{C3380CC4-5D6E-409C-BE32-E72D297353CC}">
              <c16:uniqueId val="{00000005-8504-4D0A-ABE4-18168DD09715}"/>
            </c:ext>
          </c:extLst>
        </c:ser>
        <c:ser>
          <c:idx val="6"/>
          <c:order val="6"/>
          <c:tx>
            <c:strRef>
              <c:f>'F10.10 Maturity split'!$L$48</c:f>
              <c:strCache>
                <c:ptCount val="1"/>
                <c:pt idx="0">
                  <c:v>Deposits by credit institutions</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split'!$M$48:$T$48</c:f>
              <c:numCache>
                <c:formatCode>_-* #,##0_-;\-* #,##0_-;_-* "-"??_-;_-@_-</c:formatCode>
                <c:ptCount val="8"/>
                <c:pt idx="0">
                  <c:v>-1724.744609437641</c:v>
                </c:pt>
                <c:pt idx="1">
                  <c:v>-463.26250573620132</c:v>
                </c:pt>
                <c:pt idx="2">
                  <c:v>-131.09894051777496</c:v>
                </c:pt>
                <c:pt idx="3">
                  <c:v>0</c:v>
                </c:pt>
                <c:pt idx="4">
                  <c:v>0</c:v>
                </c:pt>
                <c:pt idx="5">
                  <c:v>0</c:v>
                </c:pt>
                <c:pt idx="6">
                  <c:v>0</c:v>
                </c:pt>
                <c:pt idx="7">
                  <c:v>0</c:v>
                </c:pt>
              </c:numCache>
            </c:numRef>
          </c:val>
          <c:extLst>
            <c:ext xmlns:c16="http://schemas.microsoft.com/office/drawing/2014/chart" uri="{C3380CC4-5D6E-409C-BE32-E72D297353CC}">
              <c16:uniqueId val="{00000006-8504-4D0A-ABE4-18168DD09715}"/>
            </c:ext>
          </c:extLst>
        </c:ser>
        <c:ser>
          <c:idx val="7"/>
          <c:order val="7"/>
          <c:tx>
            <c:strRef>
              <c:f>'F10.10 Maturity split'!$L$49</c:f>
              <c:strCache>
                <c:ptCount val="1"/>
                <c:pt idx="0">
                  <c:v>Issued CDs&amp;CPs</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split'!$M$49:$T$49</c:f>
              <c:numCache>
                <c:formatCode>_-* #,##0_-;\-* #,##0_-;_-*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8504-4D0A-ABE4-18168DD09715}"/>
            </c:ext>
          </c:extLst>
        </c:ser>
        <c:ser>
          <c:idx val="8"/>
          <c:order val="8"/>
          <c:tx>
            <c:strRef>
              <c:f>'F10.10 Maturity split'!$L$50</c:f>
              <c:strCache>
                <c:ptCount val="1"/>
                <c:pt idx="0">
                  <c:v>Issued covered bonds</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split'!$M$50:$T$50</c:f>
              <c:numCache>
                <c:formatCode>_-* #,##0_-;\-* #,##0_-;_-* "-"??_-;_-@_-</c:formatCode>
                <c:ptCount val="8"/>
                <c:pt idx="0">
                  <c:v>-673.66831028415618</c:v>
                </c:pt>
                <c:pt idx="1">
                  <c:v>0</c:v>
                </c:pt>
                <c:pt idx="2">
                  <c:v>-8937.517346410752</c:v>
                </c:pt>
                <c:pt idx="3">
                  <c:v>-8458.8359553227983</c:v>
                </c:pt>
                <c:pt idx="4">
                  <c:v>-10604.340279319218</c:v>
                </c:pt>
                <c:pt idx="5">
                  <c:v>-511.64917886300759</c:v>
                </c:pt>
                <c:pt idx="6">
                  <c:v>-20728.230272683799</c:v>
                </c:pt>
                <c:pt idx="7">
                  <c:v>0</c:v>
                </c:pt>
              </c:numCache>
            </c:numRef>
          </c:val>
          <c:extLst>
            <c:ext xmlns:c16="http://schemas.microsoft.com/office/drawing/2014/chart" uri="{C3380CC4-5D6E-409C-BE32-E72D297353CC}">
              <c16:uniqueId val="{00000008-8504-4D0A-ABE4-18168DD09715}"/>
            </c:ext>
          </c:extLst>
        </c:ser>
        <c:ser>
          <c:idx val="9"/>
          <c:order val="9"/>
          <c:tx>
            <c:strRef>
              <c:f>'F10.10 Maturity split'!$L$51</c:f>
              <c:strCache>
                <c:ptCount val="1"/>
                <c:pt idx="0">
                  <c:v>Issued other bonds</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split'!$M$51:$T$51</c:f>
              <c:numCache>
                <c:formatCode>_-* #,##0_-;\-* #,##0_-;_-* "-"??_-;_-@_-</c:formatCode>
                <c:ptCount val="8"/>
                <c:pt idx="0">
                  <c:v>-65.159610193859393</c:v>
                </c:pt>
                <c:pt idx="1">
                  <c:v>-32.820203366786281</c:v>
                </c:pt>
                <c:pt idx="2">
                  <c:v>-120.49966407651723</c:v>
                </c:pt>
                <c:pt idx="3">
                  <c:v>-88.038823705276656</c:v>
                </c:pt>
                <c:pt idx="4">
                  <c:v>-121.80367271759532</c:v>
                </c:pt>
                <c:pt idx="5">
                  <c:v>0</c:v>
                </c:pt>
                <c:pt idx="6">
                  <c:v>0</c:v>
                </c:pt>
                <c:pt idx="7">
                  <c:v>0</c:v>
                </c:pt>
              </c:numCache>
            </c:numRef>
          </c:val>
          <c:extLst>
            <c:ext xmlns:c16="http://schemas.microsoft.com/office/drawing/2014/chart" uri="{C3380CC4-5D6E-409C-BE32-E72D297353CC}">
              <c16:uniqueId val="{00000009-8504-4D0A-ABE4-18168DD09715}"/>
            </c:ext>
          </c:extLst>
        </c:ser>
        <c:ser>
          <c:idx val="10"/>
          <c:order val="10"/>
          <c:tx>
            <c:strRef>
              <c:f>'F10.10 Maturity split'!$L$52</c:f>
              <c:strCache>
                <c:ptCount val="1"/>
                <c:pt idx="0">
                  <c:v>Subordinated liabilities</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split'!$M$52:$T$52</c:f>
              <c:numCache>
                <c:formatCode>_-* #,##0_-;\-* #,##0_-;_-* "-"??_-;_-@_-</c:formatCode>
                <c:ptCount val="8"/>
              </c:numCache>
            </c:numRef>
          </c:val>
          <c:extLst>
            <c:ext xmlns:c16="http://schemas.microsoft.com/office/drawing/2014/chart" uri="{C3380CC4-5D6E-409C-BE32-E72D297353CC}">
              <c16:uniqueId val="{0000000A-8504-4D0A-ABE4-18168DD09715}"/>
            </c:ext>
          </c:extLst>
        </c:ser>
        <c:ser>
          <c:idx val="11"/>
          <c:order val="11"/>
          <c:tx>
            <c:strRef>
              <c:f>'F10.10 Maturity split'!$L$53</c:f>
              <c:strCache>
                <c:ptCount val="1"/>
                <c:pt idx="0">
                  <c:v>Equity</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split'!$M$53:$T$53</c:f>
              <c:numCache>
                <c:formatCode>_-* #,##0_-;\-* #,##0_-;_-* "-"??_-;_-@_-</c:formatCode>
                <c:ptCount val="8"/>
                <c:pt idx="7">
                  <c:v>-4732.8612993767119</c:v>
                </c:pt>
              </c:numCache>
            </c:numRef>
          </c:val>
          <c:extLst>
            <c:ext xmlns:c16="http://schemas.microsoft.com/office/drawing/2014/chart" uri="{C3380CC4-5D6E-409C-BE32-E72D297353CC}">
              <c16:uniqueId val="{0000000B-8504-4D0A-ABE4-18168DD09715}"/>
            </c:ext>
          </c:extLst>
        </c:ser>
        <c:ser>
          <c:idx val="12"/>
          <c:order val="12"/>
          <c:tx>
            <c:strRef>
              <c:f>'F10.10 Maturity split'!$L$54</c:f>
              <c:strCache>
                <c:ptCount val="1"/>
                <c:pt idx="0">
                  <c:v>Derivatives, net inflows/outflows</c:v>
                </c:pt>
              </c:strCache>
            </c:strRef>
          </c:tx>
          <c:invertIfNegative val="0"/>
          <c:cat>
            <c:strRef>
              <c:f>'F10.10 Maturity split'!$M$41:$T$41</c:f>
              <c:strCache>
                <c:ptCount val="8"/>
                <c:pt idx="0">
                  <c:v>&lt;1 months</c:v>
                </c:pt>
                <c:pt idx="1">
                  <c:v>1-3 months</c:v>
                </c:pt>
                <c:pt idx="2">
                  <c:v>3-12 months</c:v>
                </c:pt>
                <c:pt idx="3">
                  <c:v>1-2 years</c:v>
                </c:pt>
                <c:pt idx="4">
                  <c:v>2-5 years</c:v>
                </c:pt>
                <c:pt idx="5">
                  <c:v>5-10 years</c:v>
                </c:pt>
                <c:pt idx="6">
                  <c:v>&gt;10 years</c:v>
                </c:pt>
                <c:pt idx="7">
                  <c:v>Not specified</c:v>
                </c:pt>
              </c:strCache>
            </c:strRef>
          </c:cat>
          <c:val>
            <c:numRef>
              <c:f>'F10.10 Maturity split'!$M$54:$T$54</c:f>
              <c:numCache>
                <c:formatCode>_-* #,##0_-;\-* #,##0_-;_-* "-"??_-;_-@_-</c:formatCode>
                <c:ptCount val="8"/>
                <c:pt idx="0">
                  <c:v>-3152.6879013414468</c:v>
                </c:pt>
                <c:pt idx="1">
                  <c:v>-3717.4895382611899</c:v>
                </c:pt>
                <c:pt idx="2">
                  <c:v>-813.79453934699336</c:v>
                </c:pt>
                <c:pt idx="3">
                  <c:v>-581.84515086759768</c:v>
                </c:pt>
                <c:pt idx="4">
                  <c:v>-570.32143999538573</c:v>
                </c:pt>
                <c:pt idx="5">
                  <c:v>-70.005923249034879</c:v>
                </c:pt>
                <c:pt idx="6">
                  <c:v>-8.3994806774553048</c:v>
                </c:pt>
                <c:pt idx="7">
                  <c:v>180.88656390264623</c:v>
                </c:pt>
              </c:numCache>
            </c:numRef>
          </c:val>
          <c:extLst>
            <c:ext xmlns:c16="http://schemas.microsoft.com/office/drawing/2014/chart" uri="{C3380CC4-5D6E-409C-BE32-E72D297353CC}">
              <c16:uniqueId val="{0000000C-8504-4D0A-ABE4-18168DD09715}"/>
            </c:ext>
          </c:extLst>
        </c:ser>
        <c:dLbls>
          <c:showLegendKey val="0"/>
          <c:showVal val="0"/>
          <c:showCatName val="0"/>
          <c:showSerName val="0"/>
          <c:showPercent val="0"/>
          <c:showBubbleSize val="0"/>
        </c:dLbls>
        <c:gapWidth val="150"/>
        <c:overlap val="100"/>
        <c:axId val="77533184"/>
        <c:axId val="77534720"/>
      </c:barChart>
      <c:catAx>
        <c:axId val="77533184"/>
        <c:scaling>
          <c:orientation val="minMax"/>
        </c:scaling>
        <c:delete val="0"/>
        <c:axPos val="b"/>
        <c:numFmt formatCode="General" sourceLinked="0"/>
        <c:majorTickMark val="out"/>
        <c:minorTickMark val="none"/>
        <c:tickLblPos val="low"/>
        <c:crossAx val="77534720"/>
        <c:crosses val="autoZero"/>
        <c:auto val="1"/>
        <c:lblAlgn val="ctr"/>
        <c:lblOffset val="100"/>
        <c:noMultiLvlLbl val="0"/>
      </c:catAx>
      <c:valAx>
        <c:axId val="77534720"/>
        <c:scaling>
          <c:orientation val="minMax"/>
        </c:scaling>
        <c:delete val="0"/>
        <c:axPos val="l"/>
        <c:majorGridlines/>
        <c:numFmt formatCode="#,##0" sourceLinked="1"/>
        <c:majorTickMark val="out"/>
        <c:minorTickMark val="none"/>
        <c:tickLblPos val="nextTo"/>
        <c:crossAx val="77533184"/>
        <c:crosses val="autoZero"/>
        <c:crossBetween val="between"/>
      </c:valAx>
    </c:plotArea>
    <c:plotVisOnly val="1"/>
    <c:dispBlanksAs val="gap"/>
    <c:showDLblsOverMax val="0"/>
  </c:chart>
  <c:spPr>
    <a:ln>
      <a:noFill/>
    </a:ln>
  </c:spPr>
  <c:txPr>
    <a:bodyPr/>
    <a:lstStyle/>
    <a:p>
      <a:pPr>
        <a:defRPr>
          <a:latin typeface="Palatino Linotype" panose="02040502050505030304" pitchFamily="18" charset="0"/>
        </a:defRPr>
      </a:pPr>
      <a:endParaRPr lang="sv-SE"/>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12244</xdr:colOff>
      <xdr:row>4</xdr:row>
      <xdr:rowOff>141513</xdr:rowOff>
    </xdr:from>
    <xdr:to>
      <xdr:col>7</xdr:col>
      <xdr:colOff>682626</xdr:colOff>
      <xdr:row>32</xdr:row>
      <xdr:rowOff>66674</xdr:rowOff>
    </xdr:to>
    <xdr:graphicFrame macro="">
      <xdr:nvGraphicFramePr>
        <xdr:cNvPr id="2" name="Diagra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0.0083</cdr:x>
      <cdr:y>0.01411</cdr:y>
    </cdr:from>
    <cdr:to>
      <cdr:x>0.15771</cdr:x>
      <cdr:y>0.26811</cdr:y>
    </cdr:to>
    <cdr:sp macro="" textlink="">
      <cdr:nvSpPr>
        <cdr:cNvPr id="2" name="textruta 1"/>
        <cdr:cNvSpPr txBox="1"/>
      </cdr:nvSpPr>
      <cdr:spPr>
        <a:xfrm xmlns:a="http://schemas.openxmlformats.org/drawingml/2006/main">
          <a:off x="50800" y="50800"/>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Palatino Linotype" panose="02040502050505030304" pitchFamily="18" charset="0"/>
            </a:rPr>
            <a:t>EURm</a:t>
          </a:r>
        </a:p>
      </cdr:txBody>
    </cdr:sp>
  </cdr:relSizeAnchor>
</c:userShapes>
</file>

<file path=xl/drawings/drawing11.xml><?xml version="1.0" encoding="utf-8"?>
<c:userShapes xmlns:c="http://schemas.openxmlformats.org/drawingml/2006/chart">
  <cdr:relSizeAnchor xmlns:cdr="http://schemas.openxmlformats.org/drawingml/2006/chartDrawing">
    <cdr:from>
      <cdr:x>0.00225</cdr:x>
      <cdr:y>0.01161</cdr:y>
    </cdr:from>
    <cdr:to>
      <cdr:x>0.15272</cdr:x>
      <cdr:y>0.27213</cdr:y>
    </cdr:to>
    <cdr:sp macro="" textlink="">
      <cdr:nvSpPr>
        <cdr:cNvPr id="2" name="textruta 1"/>
        <cdr:cNvSpPr txBox="1"/>
      </cdr:nvSpPr>
      <cdr:spPr>
        <a:xfrm xmlns:a="http://schemas.openxmlformats.org/drawingml/2006/main">
          <a:off x="18911" y="41556"/>
          <a:ext cx="1262098" cy="9325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Palatino Linotype" panose="02040502050505030304" pitchFamily="18" charset="0"/>
            </a:rPr>
            <a:t>EURm</a:t>
          </a:r>
        </a:p>
      </cdr:txBody>
    </cdr:sp>
  </cdr:relSizeAnchor>
</c:userShapes>
</file>

<file path=xl/drawings/drawing12.xml><?xml version="1.0" encoding="utf-8"?>
<c:userShapes xmlns:c="http://schemas.openxmlformats.org/drawingml/2006/chart">
  <cdr:relSizeAnchor xmlns:cdr="http://schemas.openxmlformats.org/drawingml/2006/chartDrawing">
    <cdr:from>
      <cdr:x>0.00835</cdr:x>
      <cdr:y>0.01274</cdr:y>
    </cdr:from>
    <cdr:to>
      <cdr:x>0.15858</cdr:x>
      <cdr:y>0.24213</cdr:y>
    </cdr:to>
    <cdr:sp macro="" textlink="">
      <cdr:nvSpPr>
        <cdr:cNvPr id="2" name="textruta 1"/>
        <cdr:cNvSpPr txBox="1"/>
      </cdr:nvSpPr>
      <cdr:spPr>
        <a:xfrm xmlns:a="http://schemas.openxmlformats.org/drawingml/2006/main">
          <a:off x="50800" y="50800"/>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Palatino Linotype" panose="02040502050505030304" pitchFamily="18" charset="0"/>
            </a:rPr>
            <a:t>EURm</a:t>
          </a:r>
        </a:p>
      </cdr:txBody>
    </cdr:sp>
  </cdr:relSizeAnchor>
</c:userShapes>
</file>

<file path=xl/drawings/drawing13.xml><?xml version="1.0" encoding="utf-8"?>
<c:userShapes xmlns:c="http://schemas.openxmlformats.org/drawingml/2006/chart">
  <cdr:relSizeAnchor xmlns:cdr="http://schemas.openxmlformats.org/drawingml/2006/chartDrawing">
    <cdr:from>
      <cdr:x>0.00215</cdr:x>
      <cdr:y>0.01373</cdr:y>
    </cdr:from>
    <cdr:to>
      <cdr:x>0.15215</cdr:x>
      <cdr:y>0.26083</cdr:y>
    </cdr:to>
    <cdr:sp macro="" textlink="">
      <cdr:nvSpPr>
        <cdr:cNvPr id="2" name="textruta 1"/>
        <cdr:cNvSpPr txBox="1"/>
      </cdr:nvSpPr>
      <cdr:spPr>
        <a:xfrm xmlns:a="http://schemas.openxmlformats.org/drawingml/2006/main">
          <a:off x="17763" y="51288"/>
          <a:ext cx="1242002" cy="92302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Palatino Linotype" panose="02040502050505030304" pitchFamily="18" charset="0"/>
            </a:rPr>
            <a:t>EURm</a:t>
          </a:r>
        </a:p>
      </cdr:txBody>
    </cdr:sp>
  </cdr:relSizeAnchor>
</c:userShapes>
</file>

<file path=xl/drawings/drawing14.xml><?xml version="1.0" encoding="utf-8"?>
<c:userShapes xmlns:c="http://schemas.openxmlformats.org/drawingml/2006/chart">
  <cdr:relSizeAnchor xmlns:cdr="http://schemas.openxmlformats.org/drawingml/2006/chartDrawing">
    <cdr:from>
      <cdr:x>0.00884</cdr:x>
      <cdr:y>0.00916</cdr:y>
    </cdr:from>
    <cdr:to>
      <cdr:x>0.15961</cdr:x>
      <cdr:y>0.17364</cdr:y>
    </cdr:to>
    <cdr:sp macro="" textlink="">
      <cdr:nvSpPr>
        <cdr:cNvPr id="2" name="textruta 1">
          <a:extLst xmlns:a="http://schemas.openxmlformats.org/drawingml/2006/main">
            <a:ext uri="{FF2B5EF4-FFF2-40B4-BE49-F238E27FC236}">
              <a16:creationId xmlns:a16="http://schemas.microsoft.com/office/drawing/2014/main" id="{4E2DC418-75AE-49D5-A114-B943217647DF}"/>
            </a:ext>
          </a:extLst>
        </cdr:cNvPr>
        <cdr:cNvSpPr txBox="1"/>
      </cdr:nvSpPr>
      <cdr:spPr>
        <a:xfrm xmlns:a="http://schemas.openxmlformats.org/drawingml/2006/main">
          <a:off x="50800" y="50800"/>
          <a:ext cx="866251" cy="91197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Palatino Linotype" panose="02040502050505030304" pitchFamily="18" charset="0"/>
            </a:rPr>
            <a:t>EURm</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14769</xdr:colOff>
      <xdr:row>3</xdr:row>
      <xdr:rowOff>248942</xdr:rowOff>
    </xdr:from>
    <xdr:to>
      <xdr:col>12</xdr:col>
      <xdr:colOff>0</xdr:colOff>
      <xdr:row>22</xdr:row>
      <xdr:rowOff>79951</xdr:rowOff>
    </xdr:to>
    <xdr:graphicFrame macro="">
      <xdr:nvGraphicFramePr>
        <xdr:cNvPr id="2" name="Diagram 1">
          <a:extLst>
            <a:ext uri="{FF2B5EF4-FFF2-40B4-BE49-F238E27FC236}">
              <a16:creationId xmlns:a16="http://schemas.microsoft.com/office/drawing/2014/main" id="{FB9A4BC4-1282-4FF2-8EF8-38E131EFE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142876</xdr:rowOff>
    </xdr:from>
    <xdr:to>
      <xdr:col>6</xdr:col>
      <xdr:colOff>714374</xdr:colOff>
      <xdr:row>24</xdr:row>
      <xdr:rowOff>111125</xdr:rowOff>
    </xdr:to>
    <xdr:graphicFrame macro="">
      <xdr:nvGraphicFramePr>
        <xdr:cNvPr id="2" name="Diagram 1">
          <a:extLst>
            <a:ext uri="{FF2B5EF4-FFF2-40B4-BE49-F238E27FC236}">
              <a16:creationId xmlns:a16="http://schemas.microsoft.com/office/drawing/2014/main" id="{571FD4E0-575F-40DD-8721-5DB15B654F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447675</xdr:colOff>
      <xdr:row>25</xdr:row>
      <xdr:rowOff>85725</xdr:rowOff>
    </xdr:from>
    <xdr:to>
      <xdr:col>10</xdr:col>
      <xdr:colOff>0</xdr:colOff>
      <xdr:row>25</xdr:row>
      <xdr:rowOff>85725</xdr:rowOff>
    </xdr:to>
    <xdr:cxnSp macro="">
      <xdr:nvCxnSpPr>
        <xdr:cNvPr id="2" name="Rak 2">
          <a:extLst>
            <a:ext uri="{FF2B5EF4-FFF2-40B4-BE49-F238E27FC236}">
              <a16:creationId xmlns:a16="http://schemas.microsoft.com/office/drawing/2014/main" id="{3C4B0537-EE7E-4D35-86C5-ABD94F92736D}"/>
            </a:ext>
          </a:extLst>
        </xdr:cNvPr>
        <xdr:cNvCxnSpPr/>
      </xdr:nvCxnSpPr>
      <xdr:spPr>
        <a:xfrm>
          <a:off x="447675" y="4848225"/>
          <a:ext cx="6257925"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400050</xdr:colOff>
      <xdr:row>24</xdr:row>
      <xdr:rowOff>28575</xdr:rowOff>
    </xdr:from>
    <xdr:ext cx="982385" cy="230769"/>
    <xdr:sp macro="" textlink="">
      <xdr:nvSpPr>
        <xdr:cNvPr id="3" name="textruta 2">
          <a:extLst>
            <a:ext uri="{FF2B5EF4-FFF2-40B4-BE49-F238E27FC236}">
              <a16:creationId xmlns:a16="http://schemas.microsoft.com/office/drawing/2014/main" id="{1A134065-A663-4821-9134-B11411080121}"/>
            </a:ext>
          </a:extLst>
        </xdr:cNvPr>
        <xdr:cNvSpPr txBox="1"/>
      </xdr:nvSpPr>
      <xdr:spPr>
        <a:xfrm>
          <a:off x="400050" y="4600575"/>
          <a:ext cx="982385" cy="2307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latin typeface="Palatino Linotype" panose="02040502050505030304" pitchFamily="18" charset="0"/>
            </a:rPr>
            <a:t>MDA-level</a:t>
          </a:r>
          <a:r>
            <a:rPr lang="en-GB" sz="800" baseline="0">
              <a:latin typeface="Palatino Linotype" panose="02040502050505030304" pitchFamily="18" charset="0"/>
            </a:rPr>
            <a:t> 10.6%</a:t>
          </a:r>
          <a:endParaRPr lang="en-GB" sz="800">
            <a:latin typeface="Palatino Linotype" panose="02040502050505030304" pitchFamily="18" charset="0"/>
          </a:endParaRPr>
        </a:p>
      </xdr:txBody>
    </xdr:sp>
    <xdr:clientData/>
  </xdr:oneCellAnchor>
  <xdr:twoCellAnchor>
    <xdr:from>
      <xdr:col>0</xdr:col>
      <xdr:colOff>0</xdr:colOff>
      <xdr:row>4</xdr:row>
      <xdr:rowOff>275162</xdr:rowOff>
    </xdr:from>
    <xdr:to>
      <xdr:col>9</xdr:col>
      <xdr:colOff>971550</xdr:colOff>
      <xdr:row>30</xdr:row>
      <xdr:rowOff>57138</xdr:rowOff>
    </xdr:to>
    <xdr:grpSp>
      <xdr:nvGrpSpPr>
        <xdr:cNvPr id="4" name="Grupp 3">
          <a:extLst>
            <a:ext uri="{FF2B5EF4-FFF2-40B4-BE49-F238E27FC236}">
              <a16:creationId xmlns:a16="http://schemas.microsoft.com/office/drawing/2014/main" id="{4F41C01D-A6D0-436D-B786-A60E498E9090}"/>
            </a:ext>
          </a:extLst>
        </xdr:cNvPr>
        <xdr:cNvGrpSpPr/>
      </xdr:nvGrpSpPr>
      <xdr:grpSpPr>
        <a:xfrm>
          <a:off x="0" y="2577037"/>
          <a:ext cx="6332764" cy="4521797"/>
          <a:chOff x="0" y="2662236"/>
          <a:chExt cx="7543800" cy="4462463"/>
        </a:xfrm>
      </xdr:grpSpPr>
      <xdr:graphicFrame macro="">
        <xdr:nvGraphicFramePr>
          <xdr:cNvPr id="5" name="Diagram 4">
            <a:extLst>
              <a:ext uri="{FF2B5EF4-FFF2-40B4-BE49-F238E27FC236}">
                <a16:creationId xmlns:a16="http://schemas.microsoft.com/office/drawing/2014/main" id="{A805B253-8F97-42B3-9F49-D1D3199C2086}"/>
              </a:ext>
            </a:extLst>
          </xdr:cNvPr>
          <xdr:cNvGraphicFramePr>
            <a:graphicFrameLocks/>
          </xdr:cNvGraphicFramePr>
        </xdr:nvGraphicFramePr>
        <xdr:xfrm>
          <a:off x="0" y="2662236"/>
          <a:ext cx="7543800" cy="446246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ruta 5">
            <a:extLst>
              <a:ext uri="{FF2B5EF4-FFF2-40B4-BE49-F238E27FC236}">
                <a16:creationId xmlns:a16="http://schemas.microsoft.com/office/drawing/2014/main" id="{4AC3A973-4EA5-4787-AF47-8D5AEB1DCCC0}"/>
              </a:ext>
            </a:extLst>
          </xdr:cNvPr>
          <xdr:cNvSpPr txBox="1"/>
        </xdr:nvSpPr>
        <xdr:spPr>
          <a:xfrm>
            <a:off x="6525395" y="2809875"/>
            <a:ext cx="6921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i="1"/>
              <a:t>0.5-1.5%</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63501</xdr:rowOff>
    </xdr:from>
    <xdr:to>
      <xdr:col>10</xdr:col>
      <xdr:colOff>476250</xdr:colOff>
      <xdr:row>27</xdr:row>
      <xdr:rowOff>104775</xdr:rowOff>
    </xdr:to>
    <xdr:graphicFrame macro="">
      <xdr:nvGraphicFramePr>
        <xdr:cNvPr id="2" name="Diagram 1">
          <a:extLst>
            <a:ext uri="{FF2B5EF4-FFF2-40B4-BE49-F238E27FC236}">
              <a16:creationId xmlns:a16="http://schemas.microsoft.com/office/drawing/2014/main" id="{5186D6C6-201E-42E4-B22B-498346049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0.864</cdr:x>
      <cdr:y>0.1604</cdr:y>
    </cdr:from>
    <cdr:to>
      <cdr:x>0.94768</cdr:x>
      <cdr:y>0.21424</cdr:y>
    </cdr:to>
    <cdr:sp macro="" textlink="">
      <cdr:nvSpPr>
        <cdr:cNvPr id="2" name="textruta 1">
          <a:extLst xmlns:a="http://schemas.openxmlformats.org/drawingml/2006/main">
            <a:ext uri="{FF2B5EF4-FFF2-40B4-BE49-F238E27FC236}">
              <a16:creationId xmlns:a16="http://schemas.microsoft.com/office/drawing/2014/main" id="{4FD98FE1-39C2-4673-B153-FA0874638D94}"/>
            </a:ext>
          </a:extLst>
        </cdr:cNvPr>
        <cdr:cNvSpPr txBox="1"/>
      </cdr:nvSpPr>
      <cdr:spPr>
        <a:xfrm xmlns:a="http://schemas.openxmlformats.org/drawingml/2006/main">
          <a:off x="5925298" y="671665"/>
          <a:ext cx="573878" cy="225452"/>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GB" sz="1100"/>
            <a:t>19.5%</a:t>
          </a:r>
        </a:p>
      </cdr:txBody>
    </cdr:sp>
  </cdr:relSizeAnchor>
  <cdr:relSizeAnchor xmlns:cdr="http://schemas.openxmlformats.org/drawingml/2006/chartDrawing">
    <cdr:from>
      <cdr:x>0.08675</cdr:x>
      <cdr:y>0.24151</cdr:y>
    </cdr:from>
    <cdr:to>
      <cdr:x>0.16625</cdr:x>
      <cdr:y>0.2975</cdr:y>
    </cdr:to>
    <cdr:sp macro="" textlink="">
      <cdr:nvSpPr>
        <cdr:cNvPr id="3" name="textruta 2">
          <a:extLst xmlns:a="http://schemas.openxmlformats.org/drawingml/2006/main">
            <a:ext uri="{FF2B5EF4-FFF2-40B4-BE49-F238E27FC236}">
              <a16:creationId xmlns:a16="http://schemas.microsoft.com/office/drawing/2014/main" id="{2FC62FBA-D10B-4160-A9F1-5C26BF92DFD4}"/>
            </a:ext>
          </a:extLst>
        </cdr:cNvPr>
        <cdr:cNvSpPr txBox="1"/>
      </cdr:nvSpPr>
      <cdr:spPr>
        <a:xfrm xmlns:a="http://schemas.openxmlformats.org/drawingml/2006/main">
          <a:off x="594916" y="1011300"/>
          <a:ext cx="545211" cy="234455"/>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GB" sz="1100"/>
            <a:t>18.4%</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171450</xdr:colOff>
      <xdr:row>6</xdr:row>
      <xdr:rowOff>73026</xdr:rowOff>
    </xdr:from>
    <xdr:to>
      <xdr:col>7</xdr:col>
      <xdr:colOff>838200</xdr:colOff>
      <xdr:row>26</xdr:row>
      <xdr:rowOff>53975</xdr:rowOff>
    </xdr:to>
    <xdr:graphicFrame macro="">
      <xdr:nvGraphicFramePr>
        <xdr:cNvPr id="2" name="Chart 1">
          <a:extLst>
            <a:ext uri="{FF2B5EF4-FFF2-40B4-BE49-F238E27FC236}">
              <a16:creationId xmlns:a16="http://schemas.microsoft.com/office/drawing/2014/main" id="{DF4B2D1C-2AD4-430F-AED6-D9259F0E0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80961</xdr:rowOff>
    </xdr:from>
    <xdr:to>
      <xdr:col>5</xdr:col>
      <xdr:colOff>460375</xdr:colOff>
      <xdr:row>18</xdr:row>
      <xdr:rowOff>95250</xdr:rowOff>
    </xdr:to>
    <xdr:graphicFrame macro="">
      <xdr:nvGraphicFramePr>
        <xdr:cNvPr id="5" name="Diagram 4">
          <a:extLst>
            <a:ext uri="{FF2B5EF4-FFF2-40B4-BE49-F238E27FC236}">
              <a16:creationId xmlns:a16="http://schemas.microsoft.com/office/drawing/2014/main" id="{B1CD3EE4-BFFB-4EDB-BC09-C35832E2E5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190500</xdr:colOff>
      <xdr:row>4</xdr:row>
      <xdr:rowOff>94138</xdr:rowOff>
    </xdr:from>
    <xdr:to>
      <xdr:col>10</xdr:col>
      <xdr:colOff>887185</xdr:colOff>
      <xdr:row>23</xdr:row>
      <xdr:rowOff>5555</xdr:rowOff>
    </xdr:to>
    <xdr:graphicFrame macro="">
      <xdr:nvGraphicFramePr>
        <xdr:cNvPr id="2" name="Diagram 1">
          <a:extLst>
            <a:ext uri="{FF2B5EF4-FFF2-40B4-BE49-F238E27FC236}">
              <a16:creationId xmlns:a16="http://schemas.microsoft.com/office/drawing/2014/main" id="{1D83E06A-24B9-4FD6-8331-90E0A0FCE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257598</xdr:colOff>
      <xdr:row>23</xdr:row>
      <xdr:rowOff>9524</xdr:rowOff>
    </xdr:from>
    <xdr:to>
      <xdr:col>10</xdr:col>
      <xdr:colOff>908187</xdr:colOff>
      <xdr:row>41</xdr:row>
      <xdr:rowOff>109084</xdr:rowOff>
    </xdr:to>
    <xdr:graphicFrame macro="">
      <xdr:nvGraphicFramePr>
        <xdr:cNvPr id="3" name="Diagram 2">
          <a:extLst>
            <a:ext uri="{FF2B5EF4-FFF2-40B4-BE49-F238E27FC236}">
              <a16:creationId xmlns:a16="http://schemas.microsoft.com/office/drawing/2014/main" id="{07F895DC-471C-454D-B99C-4AE8E71492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260018</xdr:colOff>
      <xdr:row>42</xdr:row>
      <xdr:rowOff>6627</xdr:rowOff>
    </xdr:from>
    <xdr:to>
      <xdr:col>10</xdr:col>
      <xdr:colOff>899904</xdr:colOff>
      <xdr:row>60</xdr:row>
      <xdr:rowOff>73301</xdr:rowOff>
    </xdr:to>
    <xdr:graphicFrame macro="">
      <xdr:nvGraphicFramePr>
        <xdr:cNvPr id="4" name="Diagram 3">
          <a:extLst>
            <a:ext uri="{FF2B5EF4-FFF2-40B4-BE49-F238E27FC236}">
              <a16:creationId xmlns:a16="http://schemas.microsoft.com/office/drawing/2014/main" id="{A7FACFDA-5940-4125-8C2E-E20AE83283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259367</xdr:colOff>
      <xdr:row>60</xdr:row>
      <xdr:rowOff>38930</xdr:rowOff>
    </xdr:from>
    <xdr:to>
      <xdr:col>10</xdr:col>
      <xdr:colOff>792231</xdr:colOff>
      <xdr:row>81</xdr:row>
      <xdr:rowOff>10353</xdr:rowOff>
    </xdr:to>
    <xdr:graphicFrame macro="">
      <xdr:nvGraphicFramePr>
        <xdr:cNvPr id="5" name="Diagram 4">
          <a:extLst>
            <a:ext uri="{FF2B5EF4-FFF2-40B4-BE49-F238E27FC236}">
              <a16:creationId xmlns:a16="http://schemas.microsoft.com/office/drawing/2014/main" id="{F405C4C5-653B-4116-A13E-0E1BD3166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244439</xdr:colOff>
      <xdr:row>81</xdr:row>
      <xdr:rowOff>74128</xdr:rowOff>
    </xdr:from>
    <xdr:to>
      <xdr:col>10</xdr:col>
      <xdr:colOff>776555</xdr:colOff>
      <xdr:row>100</xdr:row>
      <xdr:rowOff>112228</xdr:rowOff>
    </xdr:to>
    <xdr:graphicFrame macro="">
      <xdr:nvGraphicFramePr>
        <xdr:cNvPr id="6" name="Diagram 5">
          <a:extLst>
            <a:ext uri="{FF2B5EF4-FFF2-40B4-BE49-F238E27FC236}">
              <a16:creationId xmlns:a16="http://schemas.microsoft.com/office/drawing/2014/main" id="{EB30F0B2-4567-4FEB-B61A-C0B77AF543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226257</xdr:colOff>
      <xdr:row>100</xdr:row>
      <xdr:rowOff>149087</xdr:rowOff>
    </xdr:from>
    <xdr:to>
      <xdr:col>10</xdr:col>
      <xdr:colOff>728870</xdr:colOff>
      <xdr:row>131</xdr:row>
      <xdr:rowOff>45178</xdr:rowOff>
    </xdr:to>
    <xdr:graphicFrame macro="">
      <xdr:nvGraphicFramePr>
        <xdr:cNvPr id="7" name="Diagram 6">
          <a:extLst>
            <a:ext uri="{FF2B5EF4-FFF2-40B4-BE49-F238E27FC236}">
              <a16:creationId xmlns:a16="http://schemas.microsoft.com/office/drawing/2014/main" id="{BE1D84AE-5C8D-44E4-A91F-51C0528E0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0.05222</cdr:x>
      <cdr:y>0</cdr:y>
    </cdr:from>
    <cdr:to>
      <cdr:x>0.20163</cdr:x>
      <cdr:y>0.254</cdr:y>
    </cdr:to>
    <cdr:sp macro="" textlink="">
      <cdr:nvSpPr>
        <cdr:cNvPr id="2" name="textruta 1"/>
        <cdr:cNvSpPr txBox="1"/>
      </cdr:nvSpPr>
      <cdr:spPr>
        <a:xfrm xmlns:a="http://schemas.openxmlformats.org/drawingml/2006/main">
          <a:off x="460887" y="0"/>
          <a:ext cx="1318629" cy="919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latin typeface="Palatino Linotype" panose="02040502050505030304" pitchFamily="18" charset="0"/>
            </a:rPr>
            <a:t>EURm</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S26"/>
  <sheetViews>
    <sheetView showGridLines="0" tabSelected="1" zoomScale="84" zoomScaleNormal="84" workbookViewId="0">
      <selection activeCell="K8" sqref="K8"/>
    </sheetView>
  </sheetViews>
  <sheetFormatPr defaultRowHeight="15" x14ac:dyDescent="0.25"/>
  <cols>
    <col min="1" max="9" width="11" customWidth="1"/>
  </cols>
  <sheetData>
    <row r="1" spans="1:19" x14ac:dyDescent="0.25">
      <c r="A1" s="1260" t="s">
        <v>1489</v>
      </c>
      <c r="B1" s="1261"/>
      <c r="C1" s="1261"/>
      <c r="D1" s="1261"/>
      <c r="E1" s="1261"/>
      <c r="F1" s="1261"/>
      <c r="G1" s="1261"/>
      <c r="H1" s="1261"/>
      <c r="I1" s="735"/>
    </row>
    <row r="2" spans="1:19" x14ac:dyDescent="0.25">
      <c r="A2" s="1262"/>
      <c r="B2" s="1262"/>
      <c r="C2" s="1262"/>
      <c r="D2" s="1262"/>
      <c r="E2" s="1262"/>
      <c r="F2" s="1262"/>
      <c r="G2" s="1262"/>
      <c r="H2" s="1262"/>
      <c r="I2" s="735"/>
    </row>
    <row r="3" spans="1:19" x14ac:dyDescent="0.25">
      <c r="A3" s="1262"/>
      <c r="B3" s="1262"/>
      <c r="C3" s="1262"/>
      <c r="D3" s="1262"/>
      <c r="E3" s="1262"/>
      <c r="F3" s="1262"/>
      <c r="G3" s="1262"/>
      <c r="H3" s="1262"/>
      <c r="I3" s="735"/>
    </row>
    <row r="4" spans="1:19" ht="33.75" customHeight="1" x14ac:dyDescent="0.25">
      <c r="A4" s="1262"/>
      <c r="B4" s="1262"/>
      <c r="C4" s="1262"/>
      <c r="D4" s="1262"/>
      <c r="E4" s="1262"/>
      <c r="F4" s="1262"/>
      <c r="G4" s="1262"/>
      <c r="H4" s="1262"/>
      <c r="I4" s="736"/>
    </row>
    <row r="9" spans="1:19" ht="15.75" x14ac:dyDescent="0.3">
      <c r="K9" s="855"/>
      <c r="L9" s="856"/>
      <c r="M9" s="856"/>
      <c r="N9" s="856"/>
      <c r="O9" s="856"/>
      <c r="P9" s="856"/>
      <c r="Q9" s="857" t="s">
        <v>4</v>
      </c>
      <c r="R9" s="857" t="s">
        <v>5</v>
      </c>
      <c r="S9" s="857" t="s">
        <v>6</v>
      </c>
    </row>
    <row r="10" spans="1:19" ht="15.75" x14ac:dyDescent="0.3">
      <c r="K10" s="834">
        <v>37226</v>
      </c>
      <c r="L10" s="2"/>
      <c r="M10" s="2"/>
      <c r="N10" s="2"/>
      <c r="O10" s="2"/>
      <c r="P10" s="2"/>
      <c r="Q10" s="3">
        <v>9120</v>
      </c>
      <c r="R10" s="4">
        <v>780</v>
      </c>
      <c r="S10" s="3">
        <v>2453</v>
      </c>
    </row>
    <row r="11" spans="1:19" ht="15.75" x14ac:dyDescent="0.3">
      <c r="K11" s="835">
        <v>37591</v>
      </c>
      <c r="L11" s="2"/>
      <c r="M11" s="2"/>
      <c r="N11" s="2"/>
      <c r="O11" s="2"/>
      <c r="P11" s="2"/>
      <c r="Q11" s="5">
        <v>9235</v>
      </c>
      <c r="R11" s="6">
        <v>378</v>
      </c>
      <c r="S11" s="5">
        <v>3752</v>
      </c>
    </row>
    <row r="12" spans="1:19" ht="15.75" x14ac:dyDescent="0.3">
      <c r="K12" s="835">
        <v>37956</v>
      </c>
      <c r="L12" s="2"/>
      <c r="M12" s="2"/>
      <c r="N12" s="2"/>
      <c r="O12" s="2"/>
      <c r="P12" s="2"/>
      <c r="Q12" s="5">
        <v>9474</v>
      </c>
      <c r="R12" s="6">
        <v>280</v>
      </c>
      <c r="S12" s="5">
        <v>2776</v>
      </c>
    </row>
    <row r="13" spans="1:19" ht="15.75" x14ac:dyDescent="0.3">
      <c r="K13" s="835">
        <v>38322</v>
      </c>
      <c r="L13" s="2"/>
      <c r="M13" s="2"/>
      <c r="N13" s="2"/>
      <c r="O13" s="2"/>
      <c r="P13" s="2"/>
      <c r="Q13" s="5">
        <v>9839</v>
      </c>
      <c r="R13" s="6">
        <v>757</v>
      </c>
      <c r="S13" s="5">
        <v>3147</v>
      </c>
    </row>
    <row r="14" spans="1:19" ht="15.75" x14ac:dyDescent="0.3">
      <c r="K14" s="835">
        <v>38687</v>
      </c>
      <c r="L14" s="2"/>
      <c r="M14" s="2"/>
      <c r="N14" s="2"/>
      <c r="O14" s="2"/>
      <c r="P14" s="2"/>
      <c r="Q14" s="5">
        <v>9966</v>
      </c>
      <c r="R14" s="5">
        <v>1472</v>
      </c>
      <c r="S14" s="5">
        <v>4047</v>
      </c>
    </row>
    <row r="15" spans="1:19" ht="15.75" x14ac:dyDescent="0.3">
      <c r="K15" s="835">
        <v>39052</v>
      </c>
      <c r="L15" s="2"/>
      <c r="M15" s="2"/>
      <c r="N15" s="2"/>
      <c r="O15" s="2"/>
      <c r="P15" s="2"/>
      <c r="Q15" s="5">
        <v>11687</v>
      </c>
      <c r="R15" s="5">
        <v>1458</v>
      </c>
      <c r="S15" s="5">
        <v>5012</v>
      </c>
    </row>
    <row r="16" spans="1:19" ht="15.75" x14ac:dyDescent="0.3">
      <c r="K16" s="835">
        <v>39417</v>
      </c>
      <c r="L16" s="2"/>
      <c r="M16" s="2"/>
      <c r="N16" s="2"/>
      <c r="O16" s="2"/>
      <c r="P16" s="2"/>
      <c r="Q16" s="5">
        <v>12830</v>
      </c>
      <c r="R16" s="5">
        <v>1409</v>
      </c>
      <c r="S16" s="5">
        <v>4430</v>
      </c>
    </row>
    <row r="17" spans="11:19" ht="15.75" x14ac:dyDescent="0.3">
      <c r="K17" s="835">
        <v>39783</v>
      </c>
      <c r="L17" s="2"/>
      <c r="M17" s="2"/>
      <c r="N17" s="2"/>
      <c r="O17" s="2"/>
      <c r="P17" s="2"/>
      <c r="Q17" s="5">
        <v>14314</v>
      </c>
      <c r="R17" s="5">
        <v>1447</v>
      </c>
      <c r="S17" s="5">
        <v>4566</v>
      </c>
    </row>
    <row r="18" spans="11:19" ht="15.75" x14ac:dyDescent="0.3">
      <c r="K18" s="835">
        <v>40148</v>
      </c>
      <c r="L18" s="2"/>
      <c r="M18" s="2"/>
      <c r="N18" s="2"/>
      <c r="O18" s="2"/>
      <c r="P18" s="2"/>
      <c r="Q18" s="5">
        <v>17766</v>
      </c>
      <c r="R18" s="5">
        <v>1811</v>
      </c>
      <c r="S18" s="5">
        <v>3349</v>
      </c>
    </row>
    <row r="19" spans="11:19" ht="15.75" x14ac:dyDescent="0.3">
      <c r="K19" s="835">
        <v>40513</v>
      </c>
      <c r="L19" s="2"/>
      <c r="M19" s="2"/>
      <c r="N19" s="2"/>
      <c r="O19" s="2"/>
      <c r="P19" s="2"/>
      <c r="Q19" s="5">
        <v>19103</v>
      </c>
      <c r="R19" s="5">
        <v>1946</v>
      </c>
      <c r="S19" s="5">
        <v>3686</v>
      </c>
    </row>
    <row r="20" spans="11:19" ht="15.75" x14ac:dyDescent="0.3">
      <c r="K20" s="835">
        <v>40878</v>
      </c>
      <c r="L20" s="2"/>
      <c r="M20" s="2"/>
      <c r="N20" s="2"/>
      <c r="O20" s="2"/>
      <c r="P20" s="2"/>
      <c r="Q20" s="5">
        <v>20677</v>
      </c>
      <c r="R20" s="5">
        <v>1965</v>
      </c>
      <c r="S20" s="5">
        <v>2197</v>
      </c>
    </row>
    <row r="21" spans="11:19" ht="15.75" x14ac:dyDescent="0.3">
      <c r="K21" s="835">
        <v>41244</v>
      </c>
      <c r="L21" s="2"/>
      <c r="M21" s="2"/>
      <c r="N21" s="2"/>
      <c r="O21" s="2"/>
      <c r="P21" s="2"/>
      <c r="Q21" s="5">
        <v>21961</v>
      </c>
      <c r="R21" s="5">
        <v>1992</v>
      </c>
      <c r="S21" s="5">
        <v>3321</v>
      </c>
    </row>
    <row r="22" spans="11:19" ht="15.75" x14ac:dyDescent="0.3">
      <c r="K22" s="835">
        <v>41609</v>
      </c>
      <c r="L22" s="2"/>
      <c r="M22" s="2"/>
      <c r="N22" s="2"/>
      <c r="O22" s="2"/>
      <c r="P22" s="2"/>
      <c r="Q22" s="5">
        <v>23112</v>
      </c>
      <c r="R22" s="5">
        <v>1332</v>
      </c>
      <c r="S22" s="5">
        <v>3596</v>
      </c>
    </row>
    <row r="23" spans="11:19" ht="15.75" x14ac:dyDescent="0.3">
      <c r="K23" s="835">
        <v>41974</v>
      </c>
      <c r="L23" s="2"/>
      <c r="M23" s="2"/>
      <c r="N23" s="2"/>
      <c r="O23" s="2"/>
      <c r="P23" s="2"/>
      <c r="Q23" s="5">
        <v>22821</v>
      </c>
      <c r="R23" s="5">
        <v>2767</v>
      </c>
      <c r="S23" s="5">
        <v>4461</v>
      </c>
    </row>
    <row r="24" spans="11:19" ht="15.75" x14ac:dyDescent="0.3">
      <c r="K24" s="835">
        <v>42339</v>
      </c>
      <c r="L24" s="2"/>
      <c r="M24" s="2"/>
      <c r="N24" s="2"/>
      <c r="O24" s="2"/>
      <c r="P24" s="2"/>
      <c r="Q24" s="5">
        <v>23575</v>
      </c>
      <c r="R24" s="5">
        <v>2941</v>
      </c>
      <c r="S24" s="5">
        <v>4384</v>
      </c>
    </row>
    <row r="25" spans="11:19" ht="15.75" x14ac:dyDescent="0.3">
      <c r="K25" s="835">
        <v>42705</v>
      </c>
      <c r="L25" s="2"/>
      <c r="M25" s="2"/>
      <c r="N25" s="2"/>
      <c r="O25" s="2"/>
      <c r="P25" s="2"/>
      <c r="Q25" s="5">
        <v>24538</v>
      </c>
      <c r="R25" s="5">
        <v>3017</v>
      </c>
      <c r="S25" s="5">
        <v>5349</v>
      </c>
    </row>
    <row r="26" spans="11:19" ht="15.75" x14ac:dyDescent="0.3">
      <c r="K26" s="835">
        <v>43070</v>
      </c>
      <c r="L26" s="2"/>
      <c r="M26" s="2"/>
      <c r="N26" s="2"/>
      <c r="O26" s="2"/>
      <c r="P26" s="2"/>
      <c r="Q26" s="5">
        <v>24515.337184790405</v>
      </c>
      <c r="R26" s="5">
        <v>3493.0242803900001</v>
      </c>
      <c r="S26" s="5">
        <v>3738.4282114899997</v>
      </c>
    </row>
  </sheetData>
  <mergeCells count="1">
    <mergeCell ref="A1:H4"/>
  </mergeCells>
  <pageMargins left="0.43307086614173229" right="0.23622047244094491"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H23"/>
  <sheetViews>
    <sheetView showGridLines="0" zoomScale="84" zoomScaleNormal="84" zoomScaleSheetLayoutView="80" workbookViewId="0">
      <selection activeCell="I6" sqref="I6"/>
    </sheetView>
  </sheetViews>
  <sheetFormatPr defaultColWidth="9.140625" defaultRowHeight="14.25" x14ac:dyDescent="0.3"/>
  <cols>
    <col min="1" max="1" width="38.85546875" style="100" customWidth="1"/>
    <col min="2" max="4" width="8.5703125" style="100" customWidth="1"/>
    <col min="5" max="5" width="5.42578125" style="100" customWidth="1"/>
    <col min="6" max="7" width="8.5703125" style="100" customWidth="1"/>
    <col min="8" max="8" width="8.5703125" style="99" customWidth="1"/>
    <col min="9" max="12" width="10.28515625" style="99" customWidth="1"/>
    <col min="13" max="13" width="14.42578125" style="99" customWidth="1"/>
    <col min="14" max="16384" width="9.140625" style="99"/>
  </cols>
  <sheetData>
    <row r="1" spans="1:8" s="78" customFormat="1" ht="15.75" customHeight="1" x14ac:dyDescent="0.25">
      <c r="A1" s="1274" t="s">
        <v>1495</v>
      </c>
      <c r="B1" s="1274"/>
      <c r="C1" s="1274"/>
      <c r="D1" s="1279"/>
      <c r="E1" s="1279"/>
      <c r="F1" s="1279"/>
      <c r="G1" s="1279"/>
      <c r="H1" s="1279"/>
    </row>
    <row r="2" spans="1:8" s="78" customFormat="1" ht="15.75" customHeight="1" x14ac:dyDescent="0.25">
      <c r="A2" s="1274"/>
      <c r="B2" s="1274"/>
      <c r="C2" s="1274"/>
      <c r="D2" s="1279"/>
      <c r="E2" s="1279"/>
      <c r="F2" s="1279"/>
      <c r="G2" s="1279"/>
      <c r="H2" s="1279"/>
    </row>
    <row r="3" spans="1:8" s="78" customFormat="1" ht="15.75" customHeight="1" x14ac:dyDescent="0.25">
      <c r="A3" s="1274"/>
      <c r="B3" s="1274"/>
      <c r="C3" s="1274"/>
      <c r="D3" s="1279"/>
      <c r="E3" s="1279"/>
      <c r="F3" s="1279"/>
      <c r="G3" s="1279"/>
      <c r="H3" s="1279"/>
    </row>
    <row r="4" spans="1:8" s="78" customFormat="1" ht="18.75" customHeight="1" x14ac:dyDescent="0.25">
      <c r="A4" s="1274"/>
      <c r="B4" s="1274"/>
      <c r="C4" s="1274"/>
      <c r="D4" s="1279"/>
      <c r="E4" s="1279"/>
      <c r="F4" s="1279"/>
      <c r="G4" s="1279"/>
      <c r="H4" s="1279"/>
    </row>
    <row r="5" spans="1:8" s="78" customFormat="1" ht="28.5" x14ac:dyDescent="0.3">
      <c r="A5" s="148" t="s">
        <v>116</v>
      </c>
      <c r="B5" s="83"/>
      <c r="C5" s="83"/>
      <c r="D5" s="83"/>
      <c r="E5" s="83"/>
      <c r="F5" s="83"/>
      <c r="G5" s="147" t="s">
        <v>98</v>
      </c>
      <c r="H5" s="147" t="s">
        <v>99</v>
      </c>
    </row>
    <row r="6" spans="1:8" s="78" customFormat="1" x14ac:dyDescent="0.25">
      <c r="A6" s="146" t="s">
        <v>179</v>
      </c>
      <c r="B6" s="69"/>
      <c r="C6" s="69"/>
      <c r="D6" s="69"/>
      <c r="E6" s="69"/>
      <c r="F6" s="69"/>
      <c r="G6" s="95">
        <v>33315.5591259496</v>
      </c>
      <c r="H6" s="95">
        <v>32410.495999999999</v>
      </c>
    </row>
    <row r="7" spans="1:8" s="78" customFormat="1" x14ac:dyDescent="0.25">
      <c r="A7" s="70" t="s">
        <v>178</v>
      </c>
      <c r="B7" s="69"/>
      <c r="C7" s="69"/>
      <c r="D7" s="69"/>
      <c r="E7" s="69"/>
      <c r="F7" s="69"/>
      <c r="G7" s="95">
        <v>-764.83000909854206</v>
      </c>
      <c r="H7" s="95">
        <v>-877.27300000000002</v>
      </c>
    </row>
    <row r="8" spans="1:8" s="78" customFormat="1" x14ac:dyDescent="0.25">
      <c r="A8" s="70" t="s">
        <v>146</v>
      </c>
      <c r="B8" s="69"/>
      <c r="C8" s="69"/>
      <c r="D8" s="69"/>
      <c r="E8" s="69"/>
      <c r="F8" s="69"/>
      <c r="G8" s="95">
        <v>-693.86536300967077</v>
      </c>
      <c r="H8" s="95"/>
    </row>
    <row r="9" spans="1:8" s="78" customFormat="1" x14ac:dyDescent="0.25">
      <c r="A9" s="183" t="s">
        <v>177</v>
      </c>
      <c r="B9" s="861"/>
      <c r="C9" s="185"/>
      <c r="D9" s="185"/>
      <c r="E9" s="185"/>
      <c r="F9" s="185"/>
      <c r="G9" s="862">
        <v>31856.863753841386</v>
      </c>
      <c r="H9" s="863">
        <v>31533.222999999998</v>
      </c>
    </row>
    <row r="10" spans="1:8" s="78" customFormat="1" ht="15.75" x14ac:dyDescent="0.25">
      <c r="A10" s="70" t="s">
        <v>176</v>
      </c>
      <c r="B10" s="69"/>
      <c r="C10" s="69"/>
      <c r="D10" s="69"/>
      <c r="E10" s="69"/>
      <c r="F10" s="69"/>
      <c r="G10" s="95">
        <v>-2747.0282245200005</v>
      </c>
      <c r="H10" s="95">
        <v>-2625.3689909999998</v>
      </c>
    </row>
    <row r="11" spans="1:8" s="78" customFormat="1" x14ac:dyDescent="0.25">
      <c r="A11" s="70" t="s">
        <v>175</v>
      </c>
      <c r="B11" s="69"/>
      <c r="C11" s="69"/>
      <c r="D11" s="69"/>
      <c r="E11" s="69"/>
      <c r="F11" s="69"/>
      <c r="G11" s="95">
        <v>-1861.9986677681291</v>
      </c>
      <c r="H11" s="95">
        <v>-1946.441</v>
      </c>
    </row>
    <row r="12" spans="1:8" s="78" customFormat="1" x14ac:dyDescent="0.25">
      <c r="A12" s="70" t="s">
        <v>136</v>
      </c>
      <c r="B12" s="69"/>
      <c r="C12" s="69"/>
      <c r="D12" s="69"/>
      <c r="E12" s="69"/>
      <c r="F12" s="69"/>
      <c r="G12" s="95">
        <v>-1972.4522673807942</v>
      </c>
      <c r="H12" s="95">
        <v>-1488.636</v>
      </c>
    </row>
    <row r="13" spans="1:8" s="78" customFormat="1" x14ac:dyDescent="0.25">
      <c r="A13" s="70" t="s">
        <v>174</v>
      </c>
      <c r="B13" s="69"/>
      <c r="C13" s="69"/>
      <c r="D13" s="69"/>
      <c r="E13" s="69"/>
      <c r="F13" s="69"/>
      <c r="G13" s="95">
        <v>-290.98558000000003</v>
      </c>
      <c r="H13" s="95">
        <v>-211.95465672</v>
      </c>
    </row>
    <row r="14" spans="1:8" s="78" customFormat="1" x14ac:dyDescent="0.25">
      <c r="A14" s="144" t="s">
        <v>173</v>
      </c>
      <c r="B14" s="88"/>
      <c r="C14" s="88"/>
      <c r="D14" s="88"/>
      <c r="E14" s="88"/>
      <c r="F14" s="88"/>
      <c r="G14" s="145">
        <v>-151.60621402891198</v>
      </c>
      <c r="H14" s="145">
        <v>-240.17793707999999</v>
      </c>
    </row>
    <row r="15" spans="1:8" s="78" customFormat="1" x14ac:dyDescent="0.25">
      <c r="A15" s="144" t="s">
        <v>172</v>
      </c>
      <c r="B15" s="143"/>
      <c r="C15" s="143"/>
      <c r="D15" s="143"/>
      <c r="E15" s="143"/>
      <c r="F15" s="143"/>
      <c r="G15" s="142">
        <v>-252.35601211692801</v>
      </c>
      <c r="H15" s="142">
        <v>-449.19094362742413</v>
      </c>
    </row>
    <row r="16" spans="1:8" s="78" customFormat="1" x14ac:dyDescent="0.25">
      <c r="A16" s="70" t="s">
        <v>171</v>
      </c>
      <c r="B16" s="71"/>
      <c r="C16" s="69"/>
      <c r="D16" s="69"/>
      <c r="E16" s="69"/>
      <c r="F16" s="69"/>
      <c r="G16" s="95"/>
      <c r="H16" s="141"/>
    </row>
    <row r="17" spans="1:8" s="78" customFormat="1" x14ac:dyDescent="0.25">
      <c r="A17" s="70" t="s">
        <v>170</v>
      </c>
      <c r="B17" s="71"/>
      <c r="C17" s="69"/>
      <c r="D17" s="69"/>
      <c r="E17" s="69"/>
      <c r="F17" s="69"/>
      <c r="G17" s="95">
        <v>-65.099607517570547</v>
      </c>
      <c r="H17" s="141">
        <v>-33.620667586552472</v>
      </c>
    </row>
    <row r="18" spans="1:8" s="78" customFormat="1" x14ac:dyDescent="0.25">
      <c r="A18" s="183" t="s">
        <v>169</v>
      </c>
      <c r="B18" s="861"/>
      <c r="C18" s="185"/>
      <c r="D18" s="185"/>
      <c r="E18" s="185"/>
      <c r="F18" s="185"/>
      <c r="G18" s="862">
        <v>24515.33718050905</v>
      </c>
      <c r="H18" s="863">
        <v>24537.832803986021</v>
      </c>
    </row>
    <row r="19" spans="1:8" s="78" customFormat="1" x14ac:dyDescent="0.3">
      <c r="A19" s="139"/>
      <c r="B19" s="100"/>
      <c r="C19" s="100"/>
      <c r="D19" s="100"/>
      <c r="E19" s="100"/>
      <c r="F19" s="100"/>
      <c r="G19" s="100"/>
      <c r="H19" s="99"/>
    </row>
    <row r="20" spans="1:8" s="78" customFormat="1" x14ac:dyDescent="0.25">
      <c r="A20" s="140" t="s">
        <v>2170</v>
      </c>
      <c r="B20" s="71"/>
      <c r="C20" s="69"/>
      <c r="D20" s="69"/>
      <c r="E20" s="69"/>
      <c r="F20" s="69"/>
      <c r="G20" s="69"/>
      <c r="H20" s="71"/>
    </row>
    <row r="22" spans="1:8" x14ac:dyDescent="0.3">
      <c r="A22" s="139"/>
    </row>
    <row r="23" spans="1:8" x14ac:dyDescent="0.3">
      <c r="A23" s="139"/>
    </row>
  </sheetData>
  <mergeCells count="1">
    <mergeCell ref="A1:H4"/>
  </mergeCells>
  <pageMargins left="0.43307086614173229" right="0.23622047244094491" top="0.74803149606299213" bottom="0.74803149606299213" header="0.31496062992125984" footer="0.31496062992125984"/>
  <pageSetup paperSize="9" fitToHeight="0" orientation="portrait" r:id="rId1"/>
  <colBreaks count="1" manualBreakCount="1">
    <brk id="12" max="1048575" man="1"/>
  </colBreaks>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70C0"/>
  </sheetPr>
  <dimension ref="A1:AD19"/>
  <sheetViews>
    <sheetView showGridLines="0" zoomScale="84" zoomScaleNormal="84" zoomScalePageLayoutView="98" workbookViewId="0">
      <selection activeCell="I6" sqref="I6"/>
    </sheetView>
  </sheetViews>
  <sheetFormatPr defaultRowHeight="14.25" x14ac:dyDescent="0.3"/>
  <cols>
    <col min="1" max="1" width="27" style="5" customWidth="1"/>
    <col min="2" max="2" width="7.42578125" style="5" customWidth="1"/>
    <col min="3" max="13" width="5.5703125" style="5" customWidth="1"/>
    <col min="14" max="14" width="8.140625" style="5" customWidth="1"/>
    <col min="15" max="16384" width="9.140625" style="5"/>
  </cols>
  <sheetData>
    <row r="1" spans="1:30" x14ac:dyDescent="0.3">
      <c r="A1" s="1421" t="s">
        <v>2139</v>
      </c>
      <c r="B1" s="1313"/>
      <c r="C1" s="1313"/>
      <c r="D1" s="1313"/>
      <c r="E1" s="1313"/>
      <c r="F1" s="1313"/>
      <c r="G1" s="1313"/>
      <c r="H1" s="1313"/>
      <c r="I1" s="1313"/>
      <c r="J1" s="1313"/>
      <c r="K1" s="1313"/>
      <c r="L1" s="1313"/>
      <c r="M1" s="1313"/>
      <c r="N1" s="1313"/>
      <c r="O1" s="1313"/>
      <c r="P1" s="1313"/>
    </row>
    <row r="2" spans="1:30" ht="0.75" customHeight="1" x14ac:dyDescent="0.3">
      <c r="A2" s="1313"/>
      <c r="B2" s="1313"/>
      <c r="C2" s="1313"/>
      <c r="D2" s="1313"/>
      <c r="E2" s="1313"/>
      <c r="F2" s="1313"/>
      <c r="G2" s="1313"/>
      <c r="H2" s="1313"/>
      <c r="I2" s="1313"/>
      <c r="J2" s="1313"/>
      <c r="K2" s="1313"/>
      <c r="L2" s="1313"/>
      <c r="M2" s="1313"/>
      <c r="N2" s="1313"/>
      <c r="O2" s="1313"/>
      <c r="P2" s="1313"/>
    </row>
    <row r="3" spans="1:30" ht="33" customHeight="1" x14ac:dyDescent="0.3">
      <c r="A3" s="1471" t="s">
        <v>1271</v>
      </c>
      <c r="B3" s="1471"/>
      <c r="C3" s="1471"/>
      <c r="D3" s="1471"/>
      <c r="E3" s="1471"/>
      <c r="F3" s="1471"/>
      <c r="G3" s="1471"/>
      <c r="H3" s="1471"/>
      <c r="I3" s="1471"/>
      <c r="J3" s="1471"/>
      <c r="K3" s="1471"/>
      <c r="L3" s="1471"/>
      <c r="M3" s="1471"/>
      <c r="N3" s="1209"/>
      <c r="O3" s="787"/>
      <c r="P3" s="787"/>
    </row>
    <row r="4" spans="1:30" ht="85.5" x14ac:dyDescent="0.3">
      <c r="P4" s="784"/>
      <c r="Q4" s="428" t="s">
        <v>1270</v>
      </c>
      <c r="R4" s="786" t="s">
        <v>1269</v>
      </c>
      <c r="S4" s="5" t="s">
        <v>1268</v>
      </c>
      <c r="T4" s="5" t="s">
        <v>1267</v>
      </c>
      <c r="U4" s="5" t="s">
        <v>1266</v>
      </c>
      <c r="V4" s="5" t="s">
        <v>1265</v>
      </c>
      <c r="W4" s="5" t="s">
        <v>1264</v>
      </c>
      <c r="X4" s="5" t="s">
        <v>1263</v>
      </c>
      <c r="Y4" s="5" t="s">
        <v>1262</v>
      </c>
      <c r="Z4" s="5" t="s">
        <v>1261</v>
      </c>
      <c r="AA4" s="5" t="s">
        <v>1260</v>
      </c>
      <c r="AB4" s="5" t="s">
        <v>1259</v>
      </c>
      <c r="AC4" s="5" t="s">
        <v>1258</v>
      </c>
      <c r="AD4" s="786" t="s">
        <v>1257</v>
      </c>
    </row>
    <row r="5" spans="1:30" x14ac:dyDescent="0.3">
      <c r="P5" s="784" t="s">
        <v>3</v>
      </c>
      <c r="Q5" s="5" t="s">
        <v>1256</v>
      </c>
      <c r="R5" s="785">
        <v>5.5E-2</v>
      </c>
      <c r="S5" s="267">
        <v>5.2999999999999999E-2</v>
      </c>
      <c r="T5" s="267">
        <v>5.6000000000000001E-2</v>
      </c>
      <c r="U5" s="267">
        <v>5.7000000000000002E-2</v>
      </c>
      <c r="V5" s="267">
        <v>5.7000000000000002E-2</v>
      </c>
      <c r="W5" s="267">
        <v>0.06</v>
      </c>
      <c r="X5" s="267">
        <v>0.06</v>
      </c>
      <c r="Y5" s="267">
        <v>6.2E-2</v>
      </c>
      <c r="Z5" s="267">
        <v>6.2E-2</v>
      </c>
      <c r="AA5" s="267">
        <v>5.8000000000000003E-2</v>
      </c>
      <c r="AB5" s="267">
        <v>0.06</v>
      </c>
      <c r="AC5" s="267">
        <v>6.0999999999999999E-2</v>
      </c>
      <c r="AD5" s="785">
        <v>6.8000000000000005E-2</v>
      </c>
    </row>
    <row r="6" spans="1:30" x14ac:dyDescent="0.3">
      <c r="P6" s="784"/>
      <c r="Q6" s="5" t="s">
        <v>1255</v>
      </c>
      <c r="R6" s="785">
        <v>0.51800000000000002</v>
      </c>
      <c r="S6" s="267">
        <v>0.53600000000000003</v>
      </c>
      <c r="T6" s="267">
        <v>0.54800000000000004</v>
      </c>
      <c r="U6" s="267">
        <v>0.56100000000000005</v>
      </c>
      <c r="V6" s="267">
        <v>0.57799999999999996</v>
      </c>
      <c r="W6" s="267">
        <v>0.57199999999999995</v>
      </c>
      <c r="X6" s="267">
        <v>0.57799999999999996</v>
      </c>
      <c r="Y6" s="267">
        <v>0.59</v>
      </c>
      <c r="Z6" s="267">
        <v>0.57799999999999996</v>
      </c>
      <c r="AA6" s="267">
        <v>0.59799999999999998</v>
      </c>
      <c r="AB6" s="267">
        <v>0.61199999999999999</v>
      </c>
      <c r="AC6" s="267">
        <v>0.60699999999999998</v>
      </c>
      <c r="AD6" s="785">
        <v>0.59899999999999998</v>
      </c>
    </row>
    <row r="7" spans="1:30" x14ac:dyDescent="0.3">
      <c r="P7" s="784"/>
      <c r="Q7" s="5" t="s">
        <v>1254</v>
      </c>
      <c r="R7" s="785">
        <v>0.432</v>
      </c>
      <c r="S7" s="267">
        <v>0.40799999999999997</v>
      </c>
      <c r="T7" s="267">
        <v>0.40600000000000003</v>
      </c>
      <c r="U7" s="267">
        <v>0.41199999999999998</v>
      </c>
      <c r="V7" s="267">
        <v>0.41799999999999998</v>
      </c>
      <c r="W7" s="267">
        <v>0.42</v>
      </c>
      <c r="X7" s="267">
        <v>0.436</v>
      </c>
      <c r="Y7" s="267">
        <v>0.436</v>
      </c>
      <c r="Z7" s="267">
        <v>0.41799999999999998</v>
      </c>
      <c r="AA7" s="267">
        <v>0.442</v>
      </c>
      <c r="AB7" s="267">
        <v>0.44500000000000001</v>
      </c>
      <c r="AC7" s="267">
        <v>0.44800000000000001</v>
      </c>
      <c r="AD7" s="785">
        <v>0.45600000000000002</v>
      </c>
    </row>
    <row r="8" spans="1:30" x14ac:dyDescent="0.3">
      <c r="P8" s="784"/>
    </row>
    <row r="9" spans="1:30" x14ac:dyDescent="0.3">
      <c r="P9" s="784"/>
    </row>
    <row r="10" spans="1:30" x14ac:dyDescent="0.3">
      <c r="P10" s="784"/>
    </row>
    <row r="11" spans="1:30" x14ac:dyDescent="0.3">
      <c r="P11" s="784"/>
    </row>
    <row r="12" spans="1:30" x14ac:dyDescent="0.3">
      <c r="P12" s="784"/>
    </row>
    <row r="13" spans="1:30" x14ac:dyDescent="0.3">
      <c r="P13" s="784"/>
    </row>
    <row r="14" spans="1:30" x14ac:dyDescent="0.3">
      <c r="P14" s="784"/>
    </row>
    <row r="15" spans="1:30" x14ac:dyDescent="0.3">
      <c r="P15" s="784"/>
    </row>
    <row r="16" spans="1:30" x14ac:dyDescent="0.3">
      <c r="P16" s="784"/>
    </row>
    <row r="17" spans="16:16" x14ac:dyDescent="0.3">
      <c r="P17" s="784"/>
    </row>
    <row r="18" spans="16:16" x14ac:dyDescent="0.3">
      <c r="P18" s="784"/>
    </row>
    <row r="19" spans="16:16" x14ac:dyDescent="0.3">
      <c r="P19" s="784"/>
    </row>
  </sheetData>
  <mergeCells count="2">
    <mergeCell ref="A1:P2"/>
    <mergeCell ref="A3:M3"/>
  </mergeCells>
  <pageMargins left="0.43307086614173229" right="0.23622047244094491" top="0.74803149606299213" bottom="0.74803149606299213" header="0.31496062992125984" footer="0.31496062992125984"/>
  <pageSetup paperSize="9"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FFC000"/>
  </sheetPr>
  <dimension ref="A1:A51"/>
  <sheetViews>
    <sheetView showGridLines="0" zoomScale="84" zoomScaleNormal="84" zoomScaleSheetLayoutView="100" zoomScalePageLayoutView="85" workbookViewId="0">
      <selection activeCell="I6" sqref="I6"/>
    </sheetView>
  </sheetViews>
  <sheetFormatPr defaultRowHeight="15" x14ac:dyDescent="0.25"/>
  <cols>
    <col min="1" max="1" width="95.28515625" style="1145" customWidth="1"/>
  </cols>
  <sheetData>
    <row r="1" spans="1:1" ht="26.25" x14ac:dyDescent="0.4">
      <c r="A1" s="1166" t="s">
        <v>1731</v>
      </c>
    </row>
    <row r="2" spans="1:1" ht="14.1" customHeight="1" x14ac:dyDescent="0.4">
      <c r="A2" s="1166"/>
    </row>
    <row r="3" spans="1:1" ht="15" customHeight="1" x14ac:dyDescent="0.25">
      <c r="A3" s="1164" t="s">
        <v>1648</v>
      </c>
    </row>
    <row r="4" spans="1:1" x14ac:dyDescent="0.25">
      <c r="A4" s="1164" t="s">
        <v>1649</v>
      </c>
    </row>
    <row r="5" spans="1:1" x14ac:dyDescent="0.25">
      <c r="A5" s="1164" t="s">
        <v>2108</v>
      </c>
    </row>
    <row r="6" spans="1:1" x14ac:dyDescent="0.25">
      <c r="A6" s="1164" t="s">
        <v>2109</v>
      </c>
    </row>
    <row r="7" spans="1:1" x14ac:dyDescent="0.25">
      <c r="A7" s="1164" t="s">
        <v>2110</v>
      </c>
    </row>
    <row r="8" spans="1:1" ht="14.1" customHeight="1" x14ac:dyDescent="0.25">
      <c r="A8" s="1164" t="s">
        <v>1650</v>
      </c>
    </row>
    <row r="9" spans="1:1" x14ac:dyDescent="0.25">
      <c r="A9" s="1164" t="s">
        <v>1651</v>
      </c>
    </row>
    <row r="10" spans="1:1" s="1143" customFormat="1" x14ac:dyDescent="0.25">
      <c r="A10" s="1164" t="s">
        <v>1652</v>
      </c>
    </row>
    <row r="11" spans="1:1" ht="14.1" customHeight="1" x14ac:dyDescent="0.25">
      <c r="A11" s="1164" t="s">
        <v>1653</v>
      </c>
    </row>
    <row r="12" spans="1:1" ht="14.1" customHeight="1" x14ac:dyDescent="0.25">
      <c r="A12" s="1164" t="s">
        <v>1654</v>
      </c>
    </row>
    <row r="13" spans="1:1" ht="14.1" customHeight="1" x14ac:dyDescent="0.25">
      <c r="A13" s="1164" t="s">
        <v>1655</v>
      </c>
    </row>
    <row r="14" spans="1:1" ht="14.1" customHeight="1" x14ac:dyDescent="0.25">
      <c r="A14" s="1164"/>
    </row>
    <row r="15" spans="1:1" ht="14.1" customHeight="1" x14ac:dyDescent="0.25">
      <c r="A15" s="1164"/>
    </row>
    <row r="16" spans="1:1" ht="14.1" customHeight="1" x14ac:dyDescent="0.25">
      <c r="A16" s="1164"/>
    </row>
    <row r="17" spans="1:1" ht="14.1" customHeight="1" x14ac:dyDescent="0.25">
      <c r="A17" s="1164"/>
    </row>
    <row r="18" spans="1:1" ht="14.1" customHeight="1" x14ac:dyDescent="0.25">
      <c r="A18" s="1164"/>
    </row>
    <row r="19" spans="1:1" ht="14.1" customHeight="1" x14ac:dyDescent="0.25">
      <c r="A19" s="1164"/>
    </row>
    <row r="20" spans="1:1" ht="14.1" customHeight="1" x14ac:dyDescent="0.25">
      <c r="A20" s="1164"/>
    </row>
    <row r="21" spans="1:1" ht="14.1" customHeight="1" x14ac:dyDescent="0.25">
      <c r="A21" s="1164"/>
    </row>
    <row r="22" spans="1:1" ht="14.1" customHeight="1" x14ac:dyDescent="0.25">
      <c r="A22" s="1164"/>
    </row>
    <row r="23" spans="1:1" ht="14.1" customHeight="1" x14ac:dyDescent="0.25">
      <c r="A23" s="1164"/>
    </row>
    <row r="24" spans="1:1" x14ac:dyDescent="0.25">
      <c r="A24" s="1164"/>
    </row>
    <row r="25" spans="1:1" x14ac:dyDescent="0.25">
      <c r="A25" s="1164"/>
    </row>
    <row r="26" spans="1:1" x14ac:dyDescent="0.25">
      <c r="A26" s="1164"/>
    </row>
    <row r="27" spans="1:1" x14ac:dyDescent="0.25">
      <c r="A27" s="1164"/>
    </row>
    <row r="28" spans="1:1" x14ac:dyDescent="0.25">
      <c r="A28" s="1164"/>
    </row>
    <row r="29" spans="1:1" x14ac:dyDescent="0.25">
      <c r="A29" s="1164"/>
    </row>
    <row r="30" spans="1:1" ht="15" customHeight="1" x14ac:dyDescent="0.25">
      <c r="A30" s="1164"/>
    </row>
    <row r="31" spans="1:1" x14ac:dyDescent="0.25">
      <c r="A31" s="1164"/>
    </row>
    <row r="32" spans="1:1" x14ac:dyDescent="0.25">
      <c r="A32" s="1164"/>
    </row>
    <row r="33" spans="1:1" x14ac:dyDescent="0.25">
      <c r="A33" s="1164"/>
    </row>
    <row r="34" spans="1:1" x14ac:dyDescent="0.25">
      <c r="A34" s="1164"/>
    </row>
    <row r="35" spans="1:1" x14ac:dyDescent="0.25">
      <c r="A35" s="1164"/>
    </row>
    <row r="36" spans="1:1" x14ac:dyDescent="0.25">
      <c r="A36" s="1164"/>
    </row>
    <row r="37" spans="1:1" x14ac:dyDescent="0.25">
      <c r="A37" s="1164"/>
    </row>
    <row r="38" spans="1:1" x14ac:dyDescent="0.25">
      <c r="A38" s="1164"/>
    </row>
    <row r="39" spans="1:1" x14ac:dyDescent="0.25">
      <c r="A39" s="1164"/>
    </row>
    <row r="40" spans="1:1" x14ac:dyDescent="0.25">
      <c r="A40" s="1164"/>
    </row>
    <row r="41" spans="1:1" x14ac:dyDescent="0.25">
      <c r="A41" s="1164"/>
    </row>
    <row r="42" spans="1:1" x14ac:dyDescent="0.25">
      <c r="A42" s="1164"/>
    </row>
    <row r="43" spans="1:1" x14ac:dyDescent="0.25">
      <c r="A43" s="1164"/>
    </row>
    <row r="44" spans="1:1" x14ac:dyDescent="0.25">
      <c r="A44" s="1164"/>
    </row>
    <row r="45" spans="1:1" x14ac:dyDescent="0.25">
      <c r="A45" s="1164"/>
    </row>
    <row r="46" spans="1:1" x14ac:dyDescent="0.25">
      <c r="A46" s="1164"/>
    </row>
    <row r="47" spans="1:1" x14ac:dyDescent="0.25">
      <c r="A47" s="1164"/>
    </row>
    <row r="48" spans="1:1" x14ac:dyDescent="0.25">
      <c r="A48" s="1164"/>
    </row>
    <row r="49" spans="1:1" x14ac:dyDescent="0.25">
      <c r="A49" s="1164"/>
    </row>
    <row r="50" spans="1:1" x14ac:dyDescent="0.25">
      <c r="A50" s="1164"/>
    </row>
    <row r="51" spans="1:1" x14ac:dyDescent="0.25">
      <c r="A51" s="1164"/>
    </row>
  </sheetData>
  <pageMargins left="0.43307086614173229" right="0.23622047244094491" top="0.74803149606299213" bottom="0.74803149606299213" header="0.31496062992125984" footer="0.31496062992125984"/>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0070C0"/>
  </sheetPr>
  <dimension ref="A1:E165"/>
  <sheetViews>
    <sheetView showGridLines="0" zoomScale="84" zoomScaleNormal="84" zoomScaleSheetLayoutView="85" workbookViewId="0">
      <selection activeCell="I6" sqref="I6"/>
    </sheetView>
  </sheetViews>
  <sheetFormatPr defaultRowHeight="14.25" x14ac:dyDescent="0.3"/>
  <cols>
    <col min="1" max="1" width="6.28515625" style="426" customWidth="1"/>
    <col min="2" max="2" width="46.42578125" style="428" customWidth="1"/>
    <col min="3" max="3" width="8.42578125" style="427" customWidth="1"/>
    <col min="4" max="4" width="20" style="426" customWidth="1"/>
    <col min="5" max="5" width="13.85546875" style="427" customWidth="1"/>
    <col min="6" max="16384" width="9.140625" style="5"/>
  </cols>
  <sheetData>
    <row r="1" spans="1:5" ht="15.75" x14ac:dyDescent="0.3">
      <c r="A1" s="1353" t="s">
        <v>1648</v>
      </c>
      <c r="B1" s="1359"/>
      <c r="C1" s="1359"/>
      <c r="D1" s="1313"/>
      <c r="E1" s="1313"/>
    </row>
    <row r="2" spans="1:5" ht="67.5" customHeight="1" x14ac:dyDescent="0.3">
      <c r="A2" s="424" t="s">
        <v>116</v>
      </c>
      <c r="B2" s="795"/>
      <c r="C2" s="799" t="s">
        <v>1030</v>
      </c>
      <c r="D2" s="800" t="s">
        <v>1031</v>
      </c>
      <c r="E2" s="799" t="s">
        <v>1032</v>
      </c>
    </row>
    <row r="3" spans="1:5" s="434" customFormat="1" ht="14.25" customHeight="1" x14ac:dyDescent="0.25">
      <c r="A3" s="1485" t="s">
        <v>1033</v>
      </c>
      <c r="B3" s="1486"/>
      <c r="C3" s="780"/>
      <c r="D3" s="788"/>
      <c r="E3" s="788"/>
    </row>
    <row r="4" spans="1:5" s="434" customFormat="1" ht="14.25" customHeight="1" x14ac:dyDescent="0.25">
      <c r="A4" s="788">
        <v>1</v>
      </c>
      <c r="B4" s="437" t="s">
        <v>1034</v>
      </c>
      <c r="C4" s="739">
        <v>5129.8772580765399</v>
      </c>
      <c r="D4" s="788" t="s">
        <v>1035</v>
      </c>
      <c r="E4" s="645" t="s">
        <v>22</v>
      </c>
    </row>
    <row r="5" spans="1:5" s="434" customFormat="1" ht="14.25" customHeight="1" x14ac:dyDescent="0.25">
      <c r="A5" s="788"/>
      <c r="B5" s="437" t="s">
        <v>1036</v>
      </c>
      <c r="C5" s="739">
        <v>4049.9519190000001</v>
      </c>
      <c r="D5" s="788" t="s">
        <v>1037</v>
      </c>
      <c r="E5" s="645" t="s">
        <v>22</v>
      </c>
    </row>
    <row r="6" spans="1:5" s="434" customFormat="1" ht="14.25" customHeight="1" x14ac:dyDescent="0.25">
      <c r="A6" s="790"/>
      <c r="B6" s="437" t="s">
        <v>1038</v>
      </c>
      <c r="C6" s="790" t="s">
        <v>22</v>
      </c>
      <c r="D6" s="788" t="s">
        <v>1037</v>
      </c>
      <c r="E6" s="645" t="s">
        <v>22</v>
      </c>
    </row>
    <row r="7" spans="1:5" s="434" customFormat="1" ht="14.25" customHeight="1" x14ac:dyDescent="0.25">
      <c r="A7" s="790"/>
      <c r="B7" s="437" t="s">
        <v>1039</v>
      </c>
      <c r="C7" s="798" t="s">
        <v>22</v>
      </c>
      <c r="D7" s="790" t="s">
        <v>1037</v>
      </c>
      <c r="E7" s="798" t="s">
        <v>22</v>
      </c>
    </row>
    <row r="8" spans="1:5" s="434" customFormat="1" ht="14.25" customHeight="1" x14ac:dyDescent="0.25">
      <c r="A8" s="788">
        <v>2</v>
      </c>
      <c r="B8" s="711" t="s">
        <v>1040</v>
      </c>
      <c r="C8" s="739">
        <v>23625.013299952978</v>
      </c>
      <c r="D8" s="788" t="s">
        <v>1041</v>
      </c>
      <c r="E8" s="645" t="s">
        <v>22</v>
      </c>
    </row>
    <row r="9" spans="1:5" s="434" customFormat="1" ht="42.75" x14ac:dyDescent="0.25">
      <c r="A9" s="788">
        <v>3</v>
      </c>
      <c r="B9" s="420" t="s">
        <v>1042</v>
      </c>
      <c r="C9" s="645">
        <v>-319.48954476769711</v>
      </c>
      <c r="D9" s="788" t="s">
        <v>1043</v>
      </c>
      <c r="E9" s="645" t="s">
        <v>22</v>
      </c>
    </row>
    <row r="10" spans="1:5" s="434" customFormat="1" x14ac:dyDescent="0.25">
      <c r="A10" s="788" t="s">
        <v>1044</v>
      </c>
      <c r="B10" s="420" t="s">
        <v>1045</v>
      </c>
      <c r="C10" s="645" t="s">
        <v>22</v>
      </c>
      <c r="D10" s="788" t="s">
        <v>1046</v>
      </c>
      <c r="E10" s="645" t="s">
        <v>22</v>
      </c>
    </row>
    <row r="11" spans="1:5" s="434" customFormat="1" ht="27.75" customHeight="1" x14ac:dyDescent="0.25">
      <c r="A11" s="788">
        <v>4</v>
      </c>
      <c r="B11" s="420" t="s">
        <v>2141</v>
      </c>
      <c r="C11" s="645" t="s">
        <v>22</v>
      </c>
      <c r="D11" s="788" t="s">
        <v>1047</v>
      </c>
      <c r="E11" s="645" t="s">
        <v>22</v>
      </c>
    </row>
    <row r="12" spans="1:5" s="434" customFormat="1" x14ac:dyDescent="0.25">
      <c r="A12" s="788"/>
      <c r="B12" s="1097" t="s">
        <v>2142</v>
      </c>
      <c r="C12" s="645"/>
      <c r="D12" s="788"/>
      <c r="E12" s="645"/>
    </row>
    <row r="13" spans="1:5" s="434" customFormat="1" ht="28.5" x14ac:dyDescent="0.25">
      <c r="A13" s="788"/>
      <c r="B13" s="420" t="s">
        <v>1048</v>
      </c>
      <c r="C13" s="645" t="s">
        <v>22</v>
      </c>
      <c r="D13" s="788" t="s">
        <v>1049</v>
      </c>
      <c r="E13" s="645" t="s">
        <v>22</v>
      </c>
    </row>
    <row r="14" spans="1:5" s="434" customFormat="1" x14ac:dyDescent="0.25">
      <c r="A14" s="788">
        <v>5</v>
      </c>
      <c r="B14" s="434" t="s">
        <v>1050</v>
      </c>
      <c r="C14" s="645" t="s">
        <v>22</v>
      </c>
      <c r="D14" s="788" t="s">
        <v>1051</v>
      </c>
      <c r="E14" s="645" t="s">
        <v>22</v>
      </c>
    </row>
    <row r="15" spans="1:5" s="434" customFormat="1" ht="28.5" x14ac:dyDescent="0.25">
      <c r="A15" s="788" t="s">
        <v>1052</v>
      </c>
      <c r="B15" s="420" t="s">
        <v>1053</v>
      </c>
      <c r="C15" s="645">
        <v>661.35324972528963</v>
      </c>
      <c r="D15" s="788" t="s">
        <v>1054</v>
      </c>
      <c r="E15" s="645" t="s">
        <v>22</v>
      </c>
    </row>
    <row r="16" spans="1:5" s="434" customFormat="1" ht="28.5" x14ac:dyDescent="0.25">
      <c r="A16" s="779">
        <v>6</v>
      </c>
      <c r="B16" s="793" t="s">
        <v>1359</v>
      </c>
      <c r="C16" s="649">
        <v>29096.75426298711</v>
      </c>
      <c r="D16" s="779"/>
      <c r="E16" s="649" t="s">
        <v>22</v>
      </c>
    </row>
    <row r="17" spans="1:5" s="434" customFormat="1" x14ac:dyDescent="0.25">
      <c r="A17" s="1210"/>
      <c r="B17" s="710"/>
      <c r="C17" s="771"/>
      <c r="D17" s="1210"/>
      <c r="E17" s="771"/>
    </row>
    <row r="18" spans="1:5" s="434" customFormat="1" ht="15" x14ac:dyDescent="0.25">
      <c r="A18" s="1483" t="s">
        <v>1055</v>
      </c>
      <c r="B18" s="1484"/>
      <c r="C18" s="797"/>
      <c r="D18" s="565"/>
      <c r="E18" s="797" t="s">
        <v>22</v>
      </c>
    </row>
    <row r="19" spans="1:5" s="434" customFormat="1" x14ac:dyDescent="0.25">
      <c r="A19" s="788">
        <v>7</v>
      </c>
      <c r="B19" s="420" t="s">
        <v>1056</v>
      </c>
      <c r="C19" s="645">
        <v>-244.03979772</v>
      </c>
      <c r="D19" s="788" t="s">
        <v>1057</v>
      </c>
      <c r="E19" s="645" t="s">
        <v>22</v>
      </c>
    </row>
    <row r="20" spans="1:5" s="434" customFormat="1" x14ac:dyDescent="0.25">
      <c r="A20" s="788">
        <v>8</v>
      </c>
      <c r="B20" s="1097" t="s">
        <v>2143</v>
      </c>
      <c r="C20" s="645">
        <v>-3834.4509351489237</v>
      </c>
      <c r="D20" s="788" t="s">
        <v>1058</v>
      </c>
      <c r="E20" s="645" t="s">
        <v>22</v>
      </c>
    </row>
    <row r="21" spans="1:5" s="434" customFormat="1" x14ac:dyDescent="0.25">
      <c r="A21" s="788"/>
      <c r="B21" s="1097" t="s">
        <v>2144</v>
      </c>
      <c r="C21" s="645"/>
      <c r="D21" s="788"/>
      <c r="E21" s="645"/>
    </row>
    <row r="22" spans="1:5" s="434" customFormat="1" x14ac:dyDescent="0.25">
      <c r="A22" s="788">
        <v>9</v>
      </c>
      <c r="B22" s="420" t="s">
        <v>1059</v>
      </c>
      <c r="C22" s="645" t="s">
        <v>1060</v>
      </c>
      <c r="D22" s="788"/>
      <c r="E22" s="645" t="s">
        <v>22</v>
      </c>
    </row>
    <row r="23" spans="1:5" s="434" customFormat="1" ht="57" x14ac:dyDescent="0.25">
      <c r="A23" s="788">
        <v>10</v>
      </c>
      <c r="B23" s="420" t="s">
        <v>1061</v>
      </c>
      <c r="C23" s="645">
        <v>-0.14100246000000002</v>
      </c>
      <c r="D23" s="788" t="s">
        <v>1062</v>
      </c>
      <c r="E23" s="645" t="s">
        <v>22</v>
      </c>
    </row>
    <row r="24" spans="1:5" s="434" customFormat="1" x14ac:dyDescent="0.25">
      <c r="A24" s="788">
        <v>11</v>
      </c>
      <c r="B24" s="1097" t="s">
        <v>2145</v>
      </c>
      <c r="C24" s="645">
        <v>45.501285250000002</v>
      </c>
      <c r="D24" s="788" t="s">
        <v>1063</v>
      </c>
      <c r="E24" s="645" t="s">
        <v>22</v>
      </c>
    </row>
    <row r="25" spans="1:5" s="434" customFormat="1" x14ac:dyDescent="0.25">
      <c r="A25" s="788"/>
      <c r="B25" s="1097" t="s">
        <v>2146</v>
      </c>
      <c r="C25" s="645"/>
      <c r="D25" s="788"/>
      <c r="E25" s="645"/>
    </row>
    <row r="26" spans="1:5" s="434" customFormat="1" ht="28.5" x14ac:dyDescent="0.25">
      <c r="A26" s="788">
        <v>12</v>
      </c>
      <c r="B26" s="420" t="s">
        <v>1064</v>
      </c>
      <c r="C26" s="645">
        <v>-290.98557572000004</v>
      </c>
      <c r="D26" s="788" t="s">
        <v>1065</v>
      </c>
      <c r="E26" s="645" t="s">
        <v>22</v>
      </c>
    </row>
    <row r="27" spans="1:5" s="434" customFormat="1" ht="28.5" x14ac:dyDescent="0.25">
      <c r="A27" s="788">
        <v>13</v>
      </c>
      <c r="B27" s="420" t="s">
        <v>1066</v>
      </c>
      <c r="C27" s="645" t="s">
        <v>22</v>
      </c>
      <c r="D27" s="788" t="s">
        <v>1067</v>
      </c>
      <c r="E27" s="645" t="s">
        <v>22</v>
      </c>
    </row>
    <row r="28" spans="1:5" s="434" customFormat="1" ht="28.5" x14ac:dyDescent="0.25">
      <c r="A28" s="788">
        <v>14</v>
      </c>
      <c r="B28" s="420" t="s">
        <v>1068</v>
      </c>
      <c r="C28" s="645">
        <v>-73.274819447782335</v>
      </c>
      <c r="D28" s="788" t="s">
        <v>1069</v>
      </c>
      <c r="E28" s="645" t="s">
        <v>22</v>
      </c>
    </row>
    <row r="29" spans="1:5" s="434" customFormat="1" x14ac:dyDescent="0.25">
      <c r="A29" s="788">
        <v>15</v>
      </c>
      <c r="B29" s="420" t="s">
        <v>1070</v>
      </c>
      <c r="C29" s="645">
        <v>-151.60621402999999</v>
      </c>
      <c r="D29" s="788" t="s">
        <v>1071</v>
      </c>
      <c r="E29" s="645" t="s">
        <v>22</v>
      </c>
    </row>
    <row r="30" spans="1:5" s="434" customFormat="1" ht="28.5" x14ac:dyDescent="0.25">
      <c r="A30" s="788">
        <v>16</v>
      </c>
      <c r="B30" s="420" t="s">
        <v>1072</v>
      </c>
      <c r="C30" s="645">
        <v>-32.420018919999997</v>
      </c>
      <c r="D30" s="788" t="s">
        <v>1073</v>
      </c>
      <c r="E30" s="645" t="s">
        <v>22</v>
      </c>
    </row>
    <row r="31" spans="1:5" s="434" customFormat="1" ht="54.75" customHeight="1" x14ac:dyDescent="0.25">
      <c r="A31" s="788">
        <v>17</v>
      </c>
      <c r="B31" s="420" t="s">
        <v>1074</v>
      </c>
      <c r="C31" s="645" t="s">
        <v>22</v>
      </c>
      <c r="D31" s="788" t="s">
        <v>1075</v>
      </c>
      <c r="E31" s="645" t="s">
        <v>22</v>
      </c>
    </row>
    <row r="32" spans="1:5" s="434" customFormat="1" ht="71.25" x14ac:dyDescent="0.25">
      <c r="A32" s="788">
        <v>18</v>
      </c>
      <c r="B32" s="420" t="s">
        <v>1076</v>
      </c>
      <c r="C32" s="645" t="s">
        <v>22</v>
      </c>
      <c r="D32" s="788" t="s">
        <v>1077</v>
      </c>
      <c r="E32" s="645" t="s">
        <v>22</v>
      </c>
    </row>
    <row r="33" spans="1:5" s="434" customFormat="1" ht="71.25" x14ac:dyDescent="0.25">
      <c r="A33" s="788">
        <v>19</v>
      </c>
      <c r="B33" s="420" t="s">
        <v>1078</v>
      </c>
      <c r="C33" s="645" t="s">
        <v>22</v>
      </c>
      <c r="D33" s="788" t="s">
        <v>1079</v>
      </c>
      <c r="E33" s="645" t="s">
        <v>22</v>
      </c>
    </row>
    <row r="34" spans="1:5" s="434" customFormat="1" x14ac:dyDescent="0.25">
      <c r="A34" s="788">
        <v>20</v>
      </c>
      <c r="B34" s="420" t="s">
        <v>1059</v>
      </c>
      <c r="C34" s="645" t="s">
        <v>1060</v>
      </c>
      <c r="D34" s="788"/>
      <c r="E34" s="645" t="s">
        <v>22</v>
      </c>
    </row>
    <row r="35" spans="1:5" s="434" customFormat="1" ht="42.75" x14ac:dyDescent="0.25">
      <c r="A35" s="788" t="s">
        <v>1080</v>
      </c>
      <c r="B35" s="420" t="s">
        <v>1081</v>
      </c>
      <c r="C35" s="645" t="s">
        <v>22</v>
      </c>
      <c r="D35" s="788" t="s">
        <v>1082</v>
      </c>
      <c r="E35" s="645" t="s">
        <v>22</v>
      </c>
    </row>
    <row r="36" spans="1:5" s="434" customFormat="1" ht="28.5" x14ac:dyDescent="0.25">
      <c r="A36" s="788" t="s">
        <v>1083</v>
      </c>
      <c r="B36" s="420" t="s">
        <v>1084</v>
      </c>
      <c r="C36" s="645" t="s">
        <v>22</v>
      </c>
      <c r="D36" s="788" t="s">
        <v>1085</v>
      </c>
      <c r="E36" s="645" t="s">
        <v>22</v>
      </c>
    </row>
    <row r="37" spans="1:5" s="434" customFormat="1" ht="42.75" x14ac:dyDescent="0.25">
      <c r="A37" s="788" t="s">
        <v>1086</v>
      </c>
      <c r="B37" s="420" t="s">
        <v>1087</v>
      </c>
      <c r="C37" s="645" t="s">
        <v>22</v>
      </c>
      <c r="D37" s="788" t="s">
        <v>1088</v>
      </c>
      <c r="E37" s="645" t="s">
        <v>22</v>
      </c>
    </row>
    <row r="38" spans="1:5" s="434" customFormat="1" x14ac:dyDescent="0.25">
      <c r="A38" s="788" t="s">
        <v>1089</v>
      </c>
      <c r="B38" s="420" t="s">
        <v>1090</v>
      </c>
      <c r="C38" s="645" t="s">
        <v>22</v>
      </c>
      <c r="D38" s="788" t="s">
        <v>1091</v>
      </c>
      <c r="E38" s="645" t="s">
        <v>22</v>
      </c>
    </row>
    <row r="39" spans="1:5" s="434" customFormat="1" ht="43.5" customHeight="1" x14ac:dyDescent="0.25">
      <c r="A39" s="788">
        <v>21</v>
      </c>
      <c r="B39" s="420" t="s">
        <v>1092</v>
      </c>
      <c r="C39" s="645" t="s">
        <v>22</v>
      </c>
      <c r="D39" s="788" t="s">
        <v>1093</v>
      </c>
      <c r="E39" s="645" t="s">
        <v>22</v>
      </c>
    </row>
    <row r="40" spans="1:5" s="434" customFormat="1" x14ac:dyDescent="0.25">
      <c r="A40" s="788">
        <v>22</v>
      </c>
      <c r="B40" s="434" t="s">
        <v>1094</v>
      </c>
      <c r="C40" s="645" t="s">
        <v>22</v>
      </c>
      <c r="D40" s="788" t="s">
        <v>1095</v>
      </c>
      <c r="E40" s="645" t="s">
        <v>22</v>
      </c>
    </row>
    <row r="41" spans="1:5" s="434" customFormat="1" ht="43.5" customHeight="1" x14ac:dyDescent="0.25">
      <c r="A41" s="788">
        <v>23</v>
      </c>
      <c r="B41" s="420" t="s">
        <v>1096</v>
      </c>
      <c r="C41" s="645" t="s">
        <v>22</v>
      </c>
      <c r="D41" s="788" t="s">
        <v>1097</v>
      </c>
      <c r="E41" s="645" t="s">
        <v>22</v>
      </c>
    </row>
    <row r="42" spans="1:5" s="434" customFormat="1" x14ac:dyDescent="0.25">
      <c r="A42" s="788">
        <v>24</v>
      </c>
      <c r="B42" s="420" t="s">
        <v>1059</v>
      </c>
      <c r="C42" s="645" t="s">
        <v>1060</v>
      </c>
      <c r="D42" s="788"/>
      <c r="E42" s="645" t="s">
        <v>22</v>
      </c>
    </row>
    <row r="43" spans="1:5" s="434" customFormat="1" ht="28.5" x14ac:dyDescent="0.25">
      <c r="A43" s="788">
        <v>25</v>
      </c>
      <c r="B43" s="420" t="s">
        <v>1098</v>
      </c>
      <c r="C43" s="645" t="s">
        <v>22</v>
      </c>
      <c r="D43" s="788" t="s">
        <v>1093</v>
      </c>
      <c r="E43" s="645" t="s">
        <v>22</v>
      </c>
    </row>
    <row r="44" spans="1:5" s="434" customFormat="1" x14ac:dyDescent="0.25">
      <c r="A44" s="788" t="s">
        <v>1099</v>
      </c>
      <c r="B44" s="420" t="s">
        <v>1100</v>
      </c>
      <c r="C44" s="645" t="s">
        <v>22</v>
      </c>
      <c r="D44" s="788" t="s">
        <v>1101</v>
      </c>
      <c r="E44" s="645" t="s">
        <v>22</v>
      </c>
    </row>
    <row r="45" spans="1:5" s="434" customFormat="1" ht="28.5" x14ac:dyDescent="0.25">
      <c r="A45" s="788" t="s">
        <v>1102</v>
      </c>
      <c r="B45" s="420" t="s">
        <v>1103</v>
      </c>
      <c r="C45" s="645" t="s">
        <v>22</v>
      </c>
      <c r="D45" s="788" t="s">
        <v>1104</v>
      </c>
      <c r="E45" s="645" t="s">
        <v>22</v>
      </c>
    </row>
    <row r="46" spans="1:5" s="434" customFormat="1" ht="31.5" customHeight="1" x14ac:dyDescent="0.25">
      <c r="A46" s="788">
        <v>26</v>
      </c>
      <c r="B46" s="420" t="s">
        <v>1105</v>
      </c>
      <c r="C46" s="645" t="s">
        <v>22</v>
      </c>
      <c r="D46" s="788"/>
      <c r="E46" s="645" t="s">
        <v>22</v>
      </c>
    </row>
    <row r="47" spans="1:5" s="434" customFormat="1" ht="28.5" x14ac:dyDescent="0.25">
      <c r="A47" s="788" t="s">
        <v>1106</v>
      </c>
      <c r="B47" s="420" t="s">
        <v>1107</v>
      </c>
      <c r="C47" s="645" t="s">
        <v>22</v>
      </c>
      <c r="D47" s="788"/>
      <c r="E47" s="645" t="s">
        <v>22</v>
      </c>
    </row>
    <row r="48" spans="1:5" s="434" customFormat="1" x14ac:dyDescent="0.25">
      <c r="A48" s="788"/>
      <c r="B48" s="434" t="s">
        <v>1108</v>
      </c>
      <c r="C48" s="645" t="s">
        <v>22</v>
      </c>
      <c r="D48" s="788">
        <v>467</v>
      </c>
      <c r="E48" s="645">
        <v>39.38986448</v>
      </c>
    </row>
    <row r="49" spans="1:5" s="434" customFormat="1" x14ac:dyDescent="0.25">
      <c r="A49" s="788"/>
      <c r="B49" s="420" t="s">
        <v>1109</v>
      </c>
      <c r="C49" s="645" t="s">
        <v>22</v>
      </c>
      <c r="D49" s="788">
        <v>467</v>
      </c>
      <c r="E49" s="645" t="s">
        <v>22</v>
      </c>
    </row>
    <row r="50" spans="1:5" s="434" customFormat="1" x14ac:dyDescent="0.25">
      <c r="A50" s="788"/>
      <c r="B50" s="434" t="s">
        <v>1110</v>
      </c>
      <c r="C50" s="645" t="s">
        <v>22</v>
      </c>
      <c r="D50" s="788">
        <v>468</v>
      </c>
      <c r="E50" s="645">
        <v>177.28011193235361</v>
      </c>
    </row>
    <row r="51" spans="1:5" s="434" customFormat="1" x14ac:dyDescent="0.25">
      <c r="A51" s="788"/>
      <c r="B51" s="420" t="s">
        <v>1111</v>
      </c>
      <c r="C51" s="645" t="s">
        <v>22</v>
      </c>
      <c r="D51" s="788">
        <v>468</v>
      </c>
      <c r="E51" s="645" t="s">
        <v>22</v>
      </c>
    </row>
    <row r="52" spans="1:5" s="434" customFormat="1" ht="42.75" x14ac:dyDescent="0.25">
      <c r="A52" s="788" t="s">
        <v>1112</v>
      </c>
      <c r="B52" s="420" t="s">
        <v>1113</v>
      </c>
      <c r="C52" s="645" t="s">
        <v>22</v>
      </c>
      <c r="D52" s="788">
        <v>481</v>
      </c>
      <c r="E52" s="645" t="s">
        <v>22</v>
      </c>
    </row>
    <row r="53" spans="1:5" s="434" customFormat="1" x14ac:dyDescent="0.25">
      <c r="A53" s="788"/>
      <c r="B53" s="420" t="s">
        <v>1114</v>
      </c>
      <c r="C53" s="645" t="s">
        <v>22</v>
      </c>
      <c r="D53" s="788">
        <v>481</v>
      </c>
      <c r="E53" s="645" t="s">
        <v>22</v>
      </c>
    </row>
    <row r="54" spans="1:5" s="434" customFormat="1" ht="28.5" x14ac:dyDescent="0.25">
      <c r="A54" s="788">
        <v>27</v>
      </c>
      <c r="B54" s="420" t="s">
        <v>1115</v>
      </c>
      <c r="C54" s="645" t="s">
        <v>22</v>
      </c>
      <c r="D54" s="788" t="s">
        <v>1116</v>
      </c>
      <c r="E54" s="645" t="s">
        <v>22</v>
      </c>
    </row>
    <row r="55" spans="1:5" s="434" customFormat="1" x14ac:dyDescent="0.25">
      <c r="A55" s="779">
        <v>28</v>
      </c>
      <c r="B55" s="638" t="s">
        <v>1117</v>
      </c>
      <c r="C55" s="649">
        <v>-4581.4170781967068</v>
      </c>
      <c r="D55" s="779"/>
      <c r="E55" s="649" t="s">
        <v>22</v>
      </c>
    </row>
    <row r="56" spans="1:5" s="434" customFormat="1" x14ac:dyDescent="0.25">
      <c r="A56" s="779">
        <v>29</v>
      </c>
      <c r="B56" s="793" t="s">
        <v>1118</v>
      </c>
      <c r="C56" s="649">
        <v>24515.337184790402</v>
      </c>
      <c r="D56" s="779"/>
      <c r="E56" s="649" t="s">
        <v>22</v>
      </c>
    </row>
    <row r="57" spans="1:5" s="996" customFormat="1" hidden="1" x14ac:dyDescent="0.25">
      <c r="A57" s="1210"/>
      <c r="B57" s="710"/>
      <c r="C57" s="771"/>
      <c r="D57" s="1210"/>
      <c r="E57" s="771"/>
    </row>
    <row r="58" spans="1:5" s="434" customFormat="1" ht="15" x14ac:dyDescent="0.25">
      <c r="A58" s="1483" t="s">
        <v>1119</v>
      </c>
      <c r="B58" s="1484"/>
      <c r="C58" s="797"/>
      <c r="D58" s="565"/>
      <c r="E58" s="797" t="s">
        <v>22</v>
      </c>
    </row>
    <row r="59" spans="1:5" s="434" customFormat="1" ht="28.5" x14ac:dyDescent="0.25">
      <c r="A59" s="788">
        <v>30</v>
      </c>
      <c r="B59" s="420" t="s">
        <v>1034</v>
      </c>
      <c r="C59" s="645">
        <v>2806.1065778100001</v>
      </c>
      <c r="D59" s="788" t="s">
        <v>1120</v>
      </c>
      <c r="E59" s="645" t="s">
        <v>22</v>
      </c>
    </row>
    <row r="60" spans="1:5" s="434" customFormat="1" ht="28.5" x14ac:dyDescent="0.25">
      <c r="A60" s="788">
        <v>31</v>
      </c>
      <c r="B60" s="420" t="s">
        <v>1121</v>
      </c>
      <c r="C60" s="645">
        <v>750</v>
      </c>
      <c r="D60" s="788"/>
      <c r="E60" s="645" t="s">
        <v>22</v>
      </c>
    </row>
    <row r="61" spans="1:5" s="434" customFormat="1" ht="28.5" x14ac:dyDescent="0.25">
      <c r="A61" s="788">
        <v>32</v>
      </c>
      <c r="B61" s="420" t="s">
        <v>1122</v>
      </c>
      <c r="C61" s="645">
        <v>2056.1065778100001</v>
      </c>
      <c r="D61" s="788"/>
      <c r="E61" s="645" t="s">
        <v>22</v>
      </c>
    </row>
    <row r="62" spans="1:5" s="434" customFormat="1" ht="28.5" customHeight="1" x14ac:dyDescent="0.25">
      <c r="A62" s="788">
        <v>33</v>
      </c>
      <c r="B62" s="420" t="s">
        <v>2147</v>
      </c>
      <c r="C62" s="645">
        <v>722.20077612</v>
      </c>
      <c r="D62" s="788" t="s">
        <v>1123</v>
      </c>
      <c r="E62" s="645" t="s">
        <v>22</v>
      </c>
    </row>
    <row r="63" spans="1:5" s="434" customFormat="1" x14ac:dyDescent="0.25">
      <c r="A63" s="788"/>
      <c r="B63" s="1097" t="s">
        <v>2148</v>
      </c>
      <c r="C63" s="645"/>
      <c r="D63" s="788"/>
      <c r="E63" s="645"/>
    </row>
    <row r="64" spans="1:5" s="434" customFormat="1" ht="28.5" x14ac:dyDescent="0.25">
      <c r="A64" s="788"/>
      <c r="B64" s="420" t="s">
        <v>1048</v>
      </c>
      <c r="C64" s="645" t="s">
        <v>22</v>
      </c>
      <c r="D64" s="788" t="s">
        <v>1124</v>
      </c>
      <c r="E64" s="645" t="s">
        <v>22</v>
      </c>
    </row>
    <row r="65" spans="1:5" s="434" customFormat="1" ht="42.75" x14ac:dyDescent="0.25">
      <c r="A65" s="788">
        <v>34</v>
      </c>
      <c r="B65" s="420" t="s">
        <v>1125</v>
      </c>
      <c r="C65" s="645" t="s">
        <v>22</v>
      </c>
      <c r="D65" s="788" t="s">
        <v>1126</v>
      </c>
      <c r="E65" s="645" t="s">
        <v>22</v>
      </c>
    </row>
    <row r="66" spans="1:5" s="434" customFormat="1" x14ac:dyDescent="0.25">
      <c r="A66" s="788">
        <v>35</v>
      </c>
      <c r="B66" s="434" t="s">
        <v>1127</v>
      </c>
      <c r="C66" s="645" t="s">
        <v>22</v>
      </c>
      <c r="D66" s="788" t="s">
        <v>1123</v>
      </c>
      <c r="E66" s="645" t="s">
        <v>22</v>
      </c>
    </row>
    <row r="67" spans="1:5" s="434" customFormat="1" x14ac:dyDescent="0.25">
      <c r="A67" s="779">
        <v>36</v>
      </c>
      <c r="B67" s="638" t="s">
        <v>1358</v>
      </c>
      <c r="C67" s="649">
        <v>3528.3073539300003</v>
      </c>
      <c r="D67" s="779"/>
      <c r="E67" s="649" t="s">
        <v>22</v>
      </c>
    </row>
    <row r="68" spans="1:5" s="996" customFormat="1" x14ac:dyDescent="0.25">
      <c r="A68" s="1210"/>
      <c r="B68" s="710"/>
      <c r="C68" s="771"/>
      <c r="D68" s="1210"/>
      <c r="E68" s="771"/>
    </row>
    <row r="69" spans="1:5" s="434" customFormat="1" ht="15" x14ac:dyDescent="0.25">
      <c r="A69" s="1483" t="s">
        <v>1128</v>
      </c>
      <c r="B69" s="1484"/>
      <c r="C69" s="797"/>
      <c r="D69" s="565"/>
      <c r="E69" s="797" t="s">
        <v>22</v>
      </c>
    </row>
    <row r="70" spans="1:5" s="434" customFormat="1" ht="28.5" x14ac:dyDescent="0.25">
      <c r="A70" s="788">
        <v>37</v>
      </c>
      <c r="B70" s="420" t="s">
        <v>1129</v>
      </c>
      <c r="C70" s="645">
        <v>-35.283073539999997</v>
      </c>
      <c r="D70" s="788" t="s">
        <v>1130</v>
      </c>
      <c r="E70" s="645" t="s">
        <v>22</v>
      </c>
    </row>
    <row r="71" spans="1:5" s="434" customFormat="1" ht="57" customHeight="1" x14ac:dyDescent="0.25">
      <c r="A71" s="788">
        <v>38</v>
      </c>
      <c r="B71" s="1097" t="s">
        <v>1131</v>
      </c>
      <c r="C71" s="645" t="s">
        <v>22</v>
      </c>
      <c r="D71" s="788" t="s">
        <v>1132</v>
      </c>
      <c r="E71" s="645" t="s">
        <v>22</v>
      </c>
    </row>
    <row r="72" spans="1:5" s="434" customFormat="1" ht="58.5" customHeight="1" x14ac:dyDescent="0.25">
      <c r="A72" s="788">
        <v>39</v>
      </c>
      <c r="B72" s="420" t="s">
        <v>2164</v>
      </c>
      <c r="C72" s="645" t="s">
        <v>22</v>
      </c>
      <c r="D72" s="788" t="s">
        <v>1133</v>
      </c>
      <c r="E72" s="645" t="s">
        <v>22</v>
      </c>
    </row>
    <row r="73" spans="1:5" s="434" customFormat="1" ht="15" customHeight="1" x14ac:dyDescent="0.25">
      <c r="A73" s="788"/>
      <c r="B73" s="1097" t="s">
        <v>2144</v>
      </c>
      <c r="C73" s="645"/>
      <c r="D73" s="788"/>
      <c r="E73" s="645"/>
    </row>
    <row r="74" spans="1:5" s="434" customFormat="1" ht="57.75" customHeight="1" x14ac:dyDescent="0.25">
      <c r="A74" s="788">
        <v>40</v>
      </c>
      <c r="B74" s="420" t="s">
        <v>2165</v>
      </c>
      <c r="C74" s="645" t="s">
        <v>22</v>
      </c>
      <c r="D74" s="788" t="s">
        <v>1134</v>
      </c>
      <c r="E74" s="645" t="s">
        <v>22</v>
      </c>
    </row>
    <row r="75" spans="1:5" s="434" customFormat="1" x14ac:dyDescent="0.25">
      <c r="A75" s="788"/>
      <c r="B75" s="1097" t="s">
        <v>2144</v>
      </c>
      <c r="C75" s="645"/>
      <c r="D75" s="788"/>
      <c r="E75" s="645"/>
    </row>
    <row r="76" spans="1:5" s="434" customFormat="1" ht="60" customHeight="1" x14ac:dyDescent="0.25">
      <c r="A76" s="788">
        <v>41</v>
      </c>
      <c r="B76" s="420" t="s">
        <v>1135</v>
      </c>
      <c r="C76" s="645" t="s">
        <v>22</v>
      </c>
      <c r="D76" s="788"/>
      <c r="E76" s="645" t="s">
        <v>22</v>
      </c>
    </row>
    <row r="77" spans="1:5" s="434" customFormat="1" ht="57" x14ac:dyDescent="0.25">
      <c r="A77" s="788" t="s">
        <v>1136</v>
      </c>
      <c r="B77" s="420" t="s">
        <v>1137</v>
      </c>
      <c r="C77" s="645" t="s">
        <v>22</v>
      </c>
      <c r="D77" s="788" t="s">
        <v>1138</v>
      </c>
      <c r="E77" s="645" t="s">
        <v>22</v>
      </c>
    </row>
    <row r="78" spans="1:5" s="434" customFormat="1" x14ac:dyDescent="0.25">
      <c r="A78" s="788"/>
      <c r="B78" s="420" t="s">
        <v>1139</v>
      </c>
      <c r="C78" s="645" t="s">
        <v>22</v>
      </c>
      <c r="D78" s="788"/>
      <c r="E78" s="645" t="s">
        <v>22</v>
      </c>
    </row>
    <row r="79" spans="1:5" s="434" customFormat="1" ht="42.75" x14ac:dyDescent="0.25">
      <c r="A79" s="788" t="s">
        <v>1140</v>
      </c>
      <c r="B79" s="420" t="s">
        <v>2166</v>
      </c>
      <c r="C79" s="645" t="s">
        <v>22</v>
      </c>
      <c r="D79" s="788" t="s">
        <v>1141</v>
      </c>
      <c r="E79" s="645" t="s">
        <v>22</v>
      </c>
    </row>
    <row r="80" spans="1:5" s="434" customFormat="1" x14ac:dyDescent="0.25">
      <c r="A80" s="788"/>
      <c r="B80" s="1097" t="s">
        <v>2156</v>
      </c>
      <c r="C80" s="645"/>
      <c r="D80" s="788"/>
      <c r="E80" s="645"/>
    </row>
    <row r="81" spans="1:5" s="434" customFormat="1" ht="57" x14ac:dyDescent="0.25">
      <c r="A81" s="788"/>
      <c r="B81" s="420" t="s">
        <v>1142</v>
      </c>
      <c r="C81" s="645" t="s">
        <v>22</v>
      </c>
      <c r="D81" s="788"/>
      <c r="E81" s="645" t="s">
        <v>22</v>
      </c>
    </row>
    <row r="82" spans="1:5" s="434" customFormat="1" ht="42.75" x14ac:dyDescent="0.25">
      <c r="A82" s="788" t="s">
        <v>1143</v>
      </c>
      <c r="B82" s="420" t="s">
        <v>1144</v>
      </c>
      <c r="C82" s="645" t="s">
        <v>22</v>
      </c>
      <c r="D82" s="788" t="s">
        <v>1145</v>
      </c>
      <c r="E82" s="645" t="s">
        <v>22</v>
      </c>
    </row>
    <row r="83" spans="1:5" s="434" customFormat="1" x14ac:dyDescent="0.25">
      <c r="A83" s="788"/>
      <c r="B83" s="420" t="s">
        <v>1146</v>
      </c>
      <c r="C83" s="645" t="s">
        <v>22</v>
      </c>
      <c r="D83" s="788">
        <v>467</v>
      </c>
      <c r="E83" s="645" t="s">
        <v>22</v>
      </c>
    </row>
    <row r="84" spans="1:5" s="434" customFormat="1" x14ac:dyDescent="0.25">
      <c r="A84" s="788"/>
      <c r="B84" s="420" t="s">
        <v>1147</v>
      </c>
      <c r="C84" s="645" t="s">
        <v>22</v>
      </c>
      <c r="D84" s="788">
        <v>468</v>
      </c>
      <c r="E84" s="645" t="s">
        <v>22</v>
      </c>
    </row>
    <row r="85" spans="1:5" s="434" customFormat="1" x14ac:dyDescent="0.25">
      <c r="A85" s="788"/>
      <c r="B85" s="420" t="s">
        <v>1148</v>
      </c>
      <c r="C85" s="645" t="s">
        <v>22</v>
      </c>
      <c r="D85" s="788">
        <v>481</v>
      </c>
      <c r="E85" s="645" t="s">
        <v>22</v>
      </c>
    </row>
    <row r="86" spans="1:5" s="434" customFormat="1" ht="28.5" x14ac:dyDescent="0.25">
      <c r="A86" s="788">
        <v>42</v>
      </c>
      <c r="B86" s="420" t="s">
        <v>1149</v>
      </c>
      <c r="C86" s="645" t="s">
        <v>22</v>
      </c>
      <c r="D86" s="788" t="s">
        <v>1150</v>
      </c>
      <c r="E86" s="645" t="s">
        <v>22</v>
      </c>
    </row>
    <row r="87" spans="1:5" s="434" customFormat="1" x14ac:dyDescent="0.25">
      <c r="A87" s="779">
        <v>43</v>
      </c>
      <c r="B87" s="638" t="s">
        <v>1151</v>
      </c>
      <c r="C87" s="649">
        <v>-35.283073539999997</v>
      </c>
      <c r="D87" s="779"/>
      <c r="E87" s="649" t="s">
        <v>22</v>
      </c>
    </row>
    <row r="88" spans="1:5" s="434" customFormat="1" x14ac:dyDescent="0.25">
      <c r="A88" s="779">
        <v>44</v>
      </c>
      <c r="B88" s="793" t="s">
        <v>1152</v>
      </c>
      <c r="C88" s="649">
        <v>3493.0242803900005</v>
      </c>
      <c r="D88" s="779"/>
      <c r="E88" s="649" t="s">
        <v>22</v>
      </c>
    </row>
    <row r="89" spans="1:5" s="434" customFormat="1" x14ac:dyDescent="0.25">
      <c r="A89" s="779">
        <v>45</v>
      </c>
      <c r="B89" s="793" t="s">
        <v>1153</v>
      </c>
      <c r="C89" s="649">
        <v>28008.361465180402</v>
      </c>
      <c r="D89" s="779"/>
      <c r="E89" s="649" t="s">
        <v>22</v>
      </c>
    </row>
    <row r="90" spans="1:5" s="996" customFormat="1" x14ac:dyDescent="0.25">
      <c r="A90" s="1210"/>
      <c r="B90" s="710"/>
      <c r="C90" s="771"/>
      <c r="D90" s="1210"/>
      <c r="E90" s="771"/>
    </row>
    <row r="91" spans="1:5" s="434" customFormat="1" ht="15" x14ac:dyDescent="0.25">
      <c r="A91" s="1483" t="s">
        <v>1154</v>
      </c>
      <c r="B91" s="1484"/>
      <c r="C91" s="797"/>
      <c r="D91" s="565"/>
      <c r="E91" s="797" t="s">
        <v>22</v>
      </c>
    </row>
    <row r="92" spans="1:5" s="434" customFormat="1" x14ac:dyDescent="0.25">
      <c r="A92" s="788">
        <v>46</v>
      </c>
      <c r="B92" s="434" t="s">
        <v>1034</v>
      </c>
      <c r="C92" s="645">
        <v>4669.1509503699999</v>
      </c>
      <c r="D92" s="788" t="s">
        <v>1155</v>
      </c>
      <c r="E92" s="645" t="s">
        <v>22</v>
      </c>
    </row>
    <row r="93" spans="1:5" s="434" customFormat="1" ht="28.5" customHeight="1" x14ac:dyDescent="0.25">
      <c r="A93" s="788">
        <v>47</v>
      </c>
      <c r="B93" s="420" t="s">
        <v>2149</v>
      </c>
      <c r="C93" s="645">
        <v>240.83254045999999</v>
      </c>
      <c r="D93" s="788" t="s">
        <v>1156</v>
      </c>
      <c r="E93" s="645" t="s">
        <v>22</v>
      </c>
    </row>
    <row r="94" spans="1:5" s="434" customFormat="1" x14ac:dyDescent="0.25">
      <c r="A94" s="788"/>
      <c r="B94" s="1097" t="s">
        <v>2150</v>
      </c>
      <c r="C94" s="645"/>
      <c r="D94" s="788"/>
      <c r="E94" s="645"/>
    </row>
    <row r="95" spans="1:5" s="434" customFormat="1" ht="28.5" x14ac:dyDescent="0.25">
      <c r="A95" s="788"/>
      <c r="B95" s="420" t="s">
        <v>1048</v>
      </c>
      <c r="C95" s="645" t="s">
        <v>22</v>
      </c>
      <c r="D95" s="788" t="s">
        <v>1157</v>
      </c>
      <c r="E95" s="645" t="s">
        <v>22</v>
      </c>
    </row>
    <row r="96" spans="1:5" s="434" customFormat="1" ht="57" x14ac:dyDescent="0.25">
      <c r="A96" s="788">
        <v>48</v>
      </c>
      <c r="B96" s="420" t="s">
        <v>1158</v>
      </c>
      <c r="C96" s="645" t="s">
        <v>22</v>
      </c>
      <c r="D96" s="788" t="s">
        <v>1159</v>
      </c>
      <c r="E96" s="645" t="s">
        <v>22</v>
      </c>
    </row>
    <row r="97" spans="1:5" s="434" customFormat="1" x14ac:dyDescent="0.25">
      <c r="A97" s="788">
        <v>49</v>
      </c>
      <c r="B97" s="434" t="s">
        <v>1160</v>
      </c>
      <c r="C97" s="645" t="s">
        <v>22</v>
      </c>
      <c r="D97" s="788" t="s">
        <v>1156</v>
      </c>
      <c r="E97" s="645" t="s">
        <v>22</v>
      </c>
    </row>
    <row r="98" spans="1:5" s="434" customFormat="1" x14ac:dyDescent="0.25">
      <c r="A98" s="788">
        <v>50</v>
      </c>
      <c r="B98" s="420" t="s">
        <v>1161</v>
      </c>
      <c r="C98" s="645">
        <v>94.556914710000157</v>
      </c>
      <c r="D98" s="788" t="s">
        <v>1162</v>
      </c>
      <c r="E98" s="645" t="s">
        <v>22</v>
      </c>
    </row>
    <row r="99" spans="1:5" s="434" customFormat="1" x14ac:dyDescent="0.25">
      <c r="A99" s="779">
        <v>51</v>
      </c>
      <c r="B99" s="793" t="s">
        <v>1357</v>
      </c>
      <c r="C99" s="649">
        <v>5004.5404055400004</v>
      </c>
      <c r="D99" s="779"/>
      <c r="E99" s="649" t="s">
        <v>22</v>
      </c>
    </row>
    <row r="100" spans="1:5" s="996" customFormat="1" x14ac:dyDescent="0.25">
      <c r="A100" s="1210"/>
      <c r="B100" s="710"/>
      <c r="C100" s="771"/>
      <c r="D100" s="1210"/>
      <c r="E100" s="771"/>
    </row>
    <row r="101" spans="1:5" s="434" customFormat="1" ht="15" x14ac:dyDescent="0.25">
      <c r="A101" s="1483" t="s">
        <v>1163</v>
      </c>
      <c r="B101" s="1484"/>
      <c r="C101" s="797" t="s">
        <v>22</v>
      </c>
      <c r="D101" s="565"/>
      <c r="E101" s="797" t="s">
        <v>22</v>
      </c>
    </row>
    <row r="102" spans="1:5" s="434" customFormat="1" ht="28.5" x14ac:dyDescent="0.25">
      <c r="A102" s="788">
        <v>52</v>
      </c>
      <c r="B102" s="420" t="s">
        <v>1164</v>
      </c>
      <c r="C102" s="645">
        <v>-61.112194050000006</v>
      </c>
      <c r="D102" s="788" t="s">
        <v>1165</v>
      </c>
      <c r="E102" s="645" t="s">
        <v>22</v>
      </c>
    </row>
    <row r="103" spans="1:5" s="434" customFormat="1" ht="57" x14ac:dyDescent="0.25">
      <c r="A103" s="788">
        <v>53</v>
      </c>
      <c r="B103" s="420" t="s">
        <v>2151</v>
      </c>
      <c r="C103" s="645" t="s">
        <v>22</v>
      </c>
      <c r="D103" s="788" t="s">
        <v>1166</v>
      </c>
      <c r="E103" s="645" t="s">
        <v>22</v>
      </c>
    </row>
    <row r="104" spans="1:5" s="434" customFormat="1" x14ac:dyDescent="0.25">
      <c r="A104" s="788"/>
      <c r="B104" s="1097" t="s">
        <v>2144</v>
      </c>
      <c r="C104" s="645"/>
      <c r="D104" s="788"/>
      <c r="E104" s="645"/>
    </row>
    <row r="105" spans="1:5" s="434" customFormat="1" ht="57" customHeight="1" x14ac:dyDescent="0.25">
      <c r="A105" s="788">
        <v>54</v>
      </c>
      <c r="B105" s="420" t="s">
        <v>2152</v>
      </c>
      <c r="C105" s="645" t="s">
        <v>22</v>
      </c>
      <c r="D105" s="788" t="s">
        <v>1167</v>
      </c>
      <c r="E105" s="645" t="s">
        <v>22</v>
      </c>
    </row>
    <row r="106" spans="1:5" s="434" customFormat="1" x14ac:dyDescent="0.25">
      <c r="A106" s="788"/>
      <c r="B106" s="1097" t="s">
        <v>2153</v>
      </c>
      <c r="C106" s="645"/>
      <c r="D106" s="788"/>
      <c r="E106" s="645"/>
    </row>
    <row r="107" spans="1:5" s="434" customFormat="1" x14ac:dyDescent="0.25">
      <c r="A107" s="788" t="s">
        <v>1168</v>
      </c>
      <c r="B107" s="434" t="s">
        <v>1169</v>
      </c>
      <c r="C107" s="645" t="s">
        <v>22</v>
      </c>
      <c r="D107" s="788"/>
      <c r="E107" s="645" t="s">
        <v>22</v>
      </c>
    </row>
    <row r="108" spans="1:5" s="434" customFormat="1" ht="28.5" x14ac:dyDescent="0.25">
      <c r="A108" s="788" t="s">
        <v>1170</v>
      </c>
      <c r="B108" s="420" t="s">
        <v>1171</v>
      </c>
      <c r="C108" s="645" t="s">
        <v>22</v>
      </c>
      <c r="D108" s="788"/>
      <c r="E108" s="645" t="s">
        <v>22</v>
      </c>
    </row>
    <row r="109" spans="1:5" s="434" customFormat="1" ht="57" customHeight="1" x14ac:dyDescent="0.25">
      <c r="A109" s="788">
        <v>55</v>
      </c>
      <c r="B109" s="420" t="s">
        <v>2154</v>
      </c>
      <c r="C109" s="645">
        <v>-1205</v>
      </c>
      <c r="D109" s="788" t="s">
        <v>1172</v>
      </c>
      <c r="E109" s="645" t="s">
        <v>22</v>
      </c>
    </row>
    <row r="110" spans="1:5" s="434" customFormat="1" x14ac:dyDescent="0.25">
      <c r="A110" s="788"/>
      <c r="B110" s="1097" t="s">
        <v>2144</v>
      </c>
      <c r="C110" s="645"/>
      <c r="D110" s="788"/>
      <c r="E110" s="645"/>
    </row>
    <row r="111" spans="1:5" s="434" customFormat="1" ht="57.75" customHeight="1" x14ac:dyDescent="0.25">
      <c r="A111" s="788">
        <v>56</v>
      </c>
      <c r="B111" s="420" t="s">
        <v>1173</v>
      </c>
      <c r="C111" s="645" t="s">
        <v>22</v>
      </c>
      <c r="D111" s="788"/>
      <c r="E111" s="645" t="s">
        <v>22</v>
      </c>
    </row>
    <row r="112" spans="1:5" s="434" customFormat="1" ht="42.75" customHeight="1" x14ac:dyDescent="0.25">
      <c r="A112" s="788" t="s">
        <v>1174</v>
      </c>
      <c r="B112" s="420" t="s">
        <v>2155</v>
      </c>
      <c r="C112" s="645" t="s">
        <v>22</v>
      </c>
      <c r="D112" s="788" t="s">
        <v>1138</v>
      </c>
      <c r="E112" s="645" t="s">
        <v>22</v>
      </c>
    </row>
    <row r="113" spans="1:5" s="434" customFormat="1" x14ac:dyDescent="0.25">
      <c r="A113" s="788"/>
      <c r="B113" s="1097" t="s">
        <v>2156</v>
      </c>
      <c r="C113" s="645"/>
      <c r="D113" s="788"/>
      <c r="E113" s="645"/>
    </row>
    <row r="114" spans="1:5" s="434" customFormat="1" x14ac:dyDescent="0.25">
      <c r="A114" s="788"/>
      <c r="B114" s="420" t="s">
        <v>1139</v>
      </c>
      <c r="C114" s="645" t="s">
        <v>22</v>
      </c>
      <c r="D114" s="788"/>
      <c r="E114" s="645" t="s">
        <v>22</v>
      </c>
    </row>
    <row r="115" spans="1:5" s="434" customFormat="1" ht="42.75" x14ac:dyDescent="0.25">
      <c r="A115" s="788" t="s">
        <v>1175</v>
      </c>
      <c r="B115" s="420" t="s">
        <v>2157</v>
      </c>
      <c r="C115" s="645" t="s">
        <v>22</v>
      </c>
      <c r="D115" s="788" t="s">
        <v>1176</v>
      </c>
      <c r="E115" s="645" t="s">
        <v>22</v>
      </c>
    </row>
    <row r="116" spans="1:5" s="434" customFormat="1" x14ac:dyDescent="0.25">
      <c r="A116" s="788"/>
      <c r="B116" s="1097" t="s">
        <v>2156</v>
      </c>
      <c r="C116" s="645"/>
      <c r="D116" s="788"/>
      <c r="E116" s="645"/>
    </row>
    <row r="117" spans="1:5" s="434" customFormat="1" ht="43.5" customHeight="1" x14ac:dyDescent="0.25">
      <c r="A117" s="788"/>
      <c r="B117" s="420" t="s">
        <v>2158</v>
      </c>
      <c r="C117" s="645" t="s">
        <v>22</v>
      </c>
      <c r="D117" s="788"/>
      <c r="E117" s="645" t="s">
        <v>22</v>
      </c>
    </row>
    <row r="118" spans="1:5" s="434" customFormat="1" x14ac:dyDescent="0.25">
      <c r="A118" s="788"/>
      <c r="B118" s="1097" t="s">
        <v>2159</v>
      </c>
      <c r="C118" s="645"/>
      <c r="D118" s="788"/>
      <c r="E118" s="645"/>
    </row>
    <row r="119" spans="1:5" s="434" customFormat="1" ht="31.5" customHeight="1" x14ac:dyDescent="0.25">
      <c r="A119" s="788" t="s">
        <v>1177</v>
      </c>
      <c r="B119" s="420" t="s">
        <v>1178</v>
      </c>
      <c r="C119" s="645" t="s">
        <v>22</v>
      </c>
      <c r="D119" s="788" t="s">
        <v>1145</v>
      </c>
      <c r="E119" s="645" t="s">
        <v>22</v>
      </c>
    </row>
    <row r="120" spans="1:5" s="434" customFormat="1" x14ac:dyDescent="0.25">
      <c r="A120" s="788"/>
      <c r="B120" s="420" t="s">
        <v>1146</v>
      </c>
      <c r="C120" s="645" t="s">
        <v>22</v>
      </c>
      <c r="D120" s="788">
        <v>467</v>
      </c>
      <c r="E120" s="645" t="s">
        <v>22</v>
      </c>
    </row>
    <row r="121" spans="1:5" s="434" customFormat="1" x14ac:dyDescent="0.25">
      <c r="A121" s="788"/>
      <c r="B121" s="420" t="s">
        <v>1147</v>
      </c>
      <c r="C121" s="645" t="s">
        <v>22</v>
      </c>
      <c r="D121" s="788">
        <v>468</v>
      </c>
      <c r="E121" s="645" t="s">
        <v>22</v>
      </c>
    </row>
    <row r="122" spans="1:5" s="434" customFormat="1" x14ac:dyDescent="0.25">
      <c r="A122" s="788"/>
      <c r="B122" s="420" t="s">
        <v>1148</v>
      </c>
      <c r="C122" s="645" t="s">
        <v>22</v>
      </c>
      <c r="D122" s="788">
        <v>481</v>
      </c>
      <c r="E122" s="645" t="s">
        <v>22</v>
      </c>
    </row>
    <row r="123" spans="1:5" s="434" customFormat="1" x14ac:dyDescent="0.25">
      <c r="A123" s="779">
        <v>57</v>
      </c>
      <c r="B123" s="793" t="s">
        <v>1179</v>
      </c>
      <c r="C123" s="649">
        <v>-1266.11219405</v>
      </c>
      <c r="D123" s="779"/>
      <c r="E123" s="649" t="s">
        <v>22</v>
      </c>
    </row>
    <row r="124" spans="1:5" s="434" customFormat="1" x14ac:dyDescent="0.25">
      <c r="A124" s="779">
        <v>58</v>
      </c>
      <c r="B124" s="793" t="s">
        <v>1180</v>
      </c>
      <c r="C124" s="649">
        <v>3738.4282114900006</v>
      </c>
      <c r="D124" s="779"/>
      <c r="E124" s="649" t="s">
        <v>22</v>
      </c>
    </row>
    <row r="125" spans="1:5" s="434" customFormat="1" x14ac:dyDescent="0.25">
      <c r="A125" s="779">
        <v>59</v>
      </c>
      <c r="B125" s="793" t="s">
        <v>1181</v>
      </c>
      <c r="C125" s="649">
        <v>31746.789676670403</v>
      </c>
      <c r="D125" s="779"/>
      <c r="E125" s="649" t="s">
        <v>22</v>
      </c>
    </row>
    <row r="126" spans="1:5" s="434" customFormat="1" ht="57" x14ac:dyDescent="0.25">
      <c r="A126" s="788" t="s">
        <v>1182</v>
      </c>
      <c r="B126" s="420" t="s">
        <v>1183</v>
      </c>
      <c r="C126" s="645" t="s">
        <v>22</v>
      </c>
      <c r="D126" s="788"/>
      <c r="E126" s="645" t="s">
        <v>22</v>
      </c>
    </row>
    <row r="127" spans="1:5" s="434" customFormat="1" ht="72" customHeight="1" x14ac:dyDescent="0.25">
      <c r="A127" s="788"/>
      <c r="B127" s="420" t="s">
        <v>1184</v>
      </c>
      <c r="C127" s="645" t="s">
        <v>22</v>
      </c>
      <c r="D127" s="788" t="s">
        <v>1185</v>
      </c>
      <c r="E127" s="645" t="s">
        <v>22</v>
      </c>
    </row>
    <row r="128" spans="1:5" s="434" customFormat="1" ht="72.75" customHeight="1" x14ac:dyDescent="0.25">
      <c r="A128" s="788"/>
      <c r="B128" s="420" t="s">
        <v>2160</v>
      </c>
      <c r="C128" s="645" t="s">
        <v>22</v>
      </c>
      <c r="D128" s="788" t="s">
        <v>1186</v>
      </c>
      <c r="E128" s="645" t="s">
        <v>22</v>
      </c>
    </row>
    <row r="129" spans="1:5" s="434" customFormat="1" x14ac:dyDescent="0.25">
      <c r="A129" s="788"/>
      <c r="B129" s="1097" t="s">
        <v>2161</v>
      </c>
      <c r="C129" s="645"/>
      <c r="D129" s="788"/>
      <c r="E129" s="645"/>
    </row>
    <row r="130" spans="1:5" s="434" customFormat="1" ht="98.25" customHeight="1" x14ac:dyDescent="0.25">
      <c r="A130" s="788"/>
      <c r="B130" s="420" t="s">
        <v>1187</v>
      </c>
      <c r="C130" s="645" t="s">
        <v>22</v>
      </c>
      <c r="D130" s="788" t="s">
        <v>1188</v>
      </c>
      <c r="E130" s="645" t="s">
        <v>22</v>
      </c>
    </row>
    <row r="131" spans="1:5" s="434" customFormat="1" x14ac:dyDescent="0.25">
      <c r="A131" s="416">
        <v>60</v>
      </c>
      <c r="B131" s="413" t="s">
        <v>1189</v>
      </c>
      <c r="C131" s="796">
        <v>125778.99326165312</v>
      </c>
      <c r="D131" s="416"/>
      <c r="E131" s="796" t="s">
        <v>22</v>
      </c>
    </row>
    <row r="132" spans="1:5" s="996" customFormat="1" x14ac:dyDescent="0.25">
      <c r="A132" s="1211"/>
      <c r="B132" s="422"/>
      <c r="C132" s="1212"/>
      <c r="D132" s="1211"/>
      <c r="E132" s="1212"/>
    </row>
    <row r="133" spans="1:5" s="434" customFormat="1" ht="15" x14ac:dyDescent="0.25">
      <c r="A133" s="1483" t="s">
        <v>1190</v>
      </c>
      <c r="B133" s="1484"/>
      <c r="C133" s="797" t="s">
        <v>22</v>
      </c>
      <c r="D133" s="565"/>
      <c r="E133" s="797" t="s">
        <v>22</v>
      </c>
    </row>
    <row r="134" spans="1:5" s="434" customFormat="1" ht="28.5" x14ac:dyDescent="0.25">
      <c r="A134" s="416">
        <v>61</v>
      </c>
      <c r="B134" s="413" t="s">
        <v>1191</v>
      </c>
      <c r="C134" s="1255">
        <v>0.19490804107321888</v>
      </c>
      <c r="D134" s="416" t="s">
        <v>1192</v>
      </c>
      <c r="E134" s="796" t="s">
        <v>22</v>
      </c>
    </row>
    <row r="135" spans="1:5" s="434" customFormat="1" x14ac:dyDescent="0.25">
      <c r="A135" s="416">
        <v>62</v>
      </c>
      <c r="B135" s="413" t="s">
        <v>1193</v>
      </c>
      <c r="C135" s="1255">
        <v>0.22267916715564504</v>
      </c>
      <c r="D135" s="416" t="s">
        <v>1194</v>
      </c>
      <c r="E135" s="796" t="s">
        <v>22</v>
      </c>
    </row>
    <row r="136" spans="1:5" s="434" customFormat="1" x14ac:dyDescent="0.25">
      <c r="A136" s="416">
        <v>63</v>
      </c>
      <c r="B136" s="413" t="s">
        <v>1195</v>
      </c>
      <c r="C136" s="1255">
        <v>0.2524013657084121</v>
      </c>
      <c r="D136" s="416" t="s">
        <v>1196</v>
      </c>
      <c r="E136" s="796" t="s">
        <v>22</v>
      </c>
    </row>
    <row r="137" spans="1:5" s="434" customFormat="1" ht="73.5" customHeight="1" x14ac:dyDescent="0.25">
      <c r="A137" s="416">
        <v>64</v>
      </c>
      <c r="B137" s="413" t="s">
        <v>2162</v>
      </c>
      <c r="C137" s="1255">
        <v>6.2992872496138275E-2</v>
      </c>
      <c r="D137" s="416" t="s">
        <v>1197</v>
      </c>
      <c r="E137" s="796" t="s">
        <v>22</v>
      </c>
    </row>
    <row r="138" spans="1:5" s="434" customFormat="1" x14ac:dyDescent="0.3">
      <c r="A138" s="416"/>
      <c r="B138" s="1107" t="s">
        <v>2163</v>
      </c>
      <c r="C138" s="1255"/>
      <c r="D138" s="416"/>
      <c r="E138" s="796"/>
    </row>
    <row r="139" spans="1:5" s="434" customFormat="1" x14ac:dyDescent="0.25">
      <c r="A139" s="788">
        <v>65</v>
      </c>
      <c r="B139" s="420" t="s">
        <v>1198</v>
      </c>
      <c r="C139" s="1256">
        <v>2.5000000000000001E-2</v>
      </c>
      <c r="D139" s="788"/>
      <c r="E139" s="645" t="s">
        <v>22</v>
      </c>
    </row>
    <row r="140" spans="1:5" s="434" customFormat="1" x14ac:dyDescent="0.25">
      <c r="A140" s="788">
        <v>66</v>
      </c>
      <c r="B140" s="420" t="s">
        <v>1199</v>
      </c>
      <c r="C140" s="1256">
        <v>7.9928724961382709E-3</v>
      </c>
      <c r="D140" s="788"/>
      <c r="E140" s="645" t="s">
        <v>22</v>
      </c>
    </row>
    <row r="141" spans="1:5" s="434" customFormat="1" x14ac:dyDescent="0.25">
      <c r="A141" s="788">
        <v>67</v>
      </c>
      <c r="B141" s="420" t="s">
        <v>1200</v>
      </c>
      <c r="C141" s="1256">
        <v>0.03</v>
      </c>
      <c r="D141" s="788"/>
      <c r="E141" s="645" t="s">
        <v>22</v>
      </c>
    </row>
    <row r="142" spans="1:5" s="434" customFormat="1" ht="29.25" customHeight="1" x14ac:dyDescent="0.25">
      <c r="A142" s="788" t="s">
        <v>1201</v>
      </c>
      <c r="B142" s="420" t="s">
        <v>1202</v>
      </c>
      <c r="C142" s="1256">
        <v>0.02</v>
      </c>
      <c r="D142" s="788" t="s">
        <v>1203</v>
      </c>
      <c r="E142" s="645" t="s">
        <v>22</v>
      </c>
    </row>
    <row r="143" spans="1:5" s="434" customFormat="1" ht="28.5" x14ac:dyDescent="0.25">
      <c r="A143" s="788">
        <v>68</v>
      </c>
      <c r="B143" s="420" t="s">
        <v>1204</v>
      </c>
      <c r="C143" s="1256">
        <v>0.15</v>
      </c>
      <c r="D143" s="788" t="s">
        <v>1205</v>
      </c>
      <c r="E143" s="645" t="s">
        <v>22</v>
      </c>
    </row>
    <row r="144" spans="1:5" s="434" customFormat="1" x14ac:dyDescent="0.25">
      <c r="A144" s="788">
        <v>69</v>
      </c>
      <c r="B144" s="420" t="s">
        <v>1206</v>
      </c>
      <c r="C144" s="645" t="s">
        <v>1060</v>
      </c>
      <c r="D144" s="788"/>
      <c r="E144" s="645" t="s">
        <v>22</v>
      </c>
    </row>
    <row r="145" spans="1:5" s="434" customFormat="1" x14ac:dyDescent="0.25">
      <c r="A145" s="788">
        <v>70</v>
      </c>
      <c r="B145" s="420" t="s">
        <v>1206</v>
      </c>
      <c r="C145" s="645" t="s">
        <v>1060</v>
      </c>
      <c r="D145" s="788"/>
      <c r="E145" s="645" t="s">
        <v>22</v>
      </c>
    </row>
    <row r="146" spans="1:5" s="434" customFormat="1" x14ac:dyDescent="0.25">
      <c r="A146" s="788">
        <v>71</v>
      </c>
      <c r="B146" s="420" t="s">
        <v>1206</v>
      </c>
      <c r="C146" s="645" t="s">
        <v>1060</v>
      </c>
      <c r="D146" s="788"/>
      <c r="E146" s="645" t="s">
        <v>22</v>
      </c>
    </row>
    <row r="147" spans="1:5" s="434" customFormat="1" x14ac:dyDescent="0.25">
      <c r="A147" s="788"/>
      <c r="B147" s="1097"/>
      <c r="C147" s="645"/>
      <c r="D147" s="788"/>
      <c r="E147" s="645"/>
    </row>
    <row r="148" spans="1:5" s="434" customFormat="1" ht="15" x14ac:dyDescent="0.25">
      <c r="A148" s="1483" t="s">
        <v>1207</v>
      </c>
      <c r="B148" s="1484"/>
      <c r="C148" s="645" t="s">
        <v>22</v>
      </c>
      <c r="D148" s="788"/>
      <c r="E148" s="645" t="s">
        <v>22</v>
      </c>
    </row>
    <row r="149" spans="1:5" s="434" customFormat="1" ht="57" x14ac:dyDescent="0.25">
      <c r="A149" s="788">
        <v>72</v>
      </c>
      <c r="B149" s="420" t="s">
        <v>1208</v>
      </c>
      <c r="C149" s="645">
        <v>210.55025666</v>
      </c>
      <c r="D149" s="788" t="s">
        <v>1209</v>
      </c>
      <c r="E149" s="645" t="s">
        <v>22</v>
      </c>
    </row>
    <row r="150" spans="1:5" s="434" customFormat="1" ht="59.25" customHeight="1" x14ac:dyDescent="0.25">
      <c r="A150" s="788">
        <v>73</v>
      </c>
      <c r="B150" s="420" t="s">
        <v>1210</v>
      </c>
      <c r="C150" s="645">
        <v>946.34282027999996</v>
      </c>
      <c r="D150" s="788" t="s">
        <v>1211</v>
      </c>
      <c r="E150" s="645" t="s">
        <v>22</v>
      </c>
    </row>
    <row r="151" spans="1:5" s="434" customFormat="1" x14ac:dyDescent="0.25">
      <c r="A151" s="788">
        <v>74</v>
      </c>
      <c r="B151" s="420" t="s">
        <v>1059</v>
      </c>
      <c r="C151" s="645" t="s">
        <v>22</v>
      </c>
      <c r="D151" s="788"/>
      <c r="E151" s="645" t="s">
        <v>22</v>
      </c>
    </row>
    <row r="152" spans="1:5" s="434" customFormat="1" ht="45.75" customHeight="1" x14ac:dyDescent="0.25">
      <c r="A152" s="788">
        <v>75</v>
      </c>
      <c r="B152" s="420" t="s">
        <v>1212</v>
      </c>
      <c r="C152" s="645" t="s">
        <v>22</v>
      </c>
      <c r="D152" s="788" t="s">
        <v>1213</v>
      </c>
      <c r="E152" s="645" t="s">
        <v>22</v>
      </c>
    </row>
    <row r="153" spans="1:5" s="434" customFormat="1" ht="15" x14ac:dyDescent="0.25">
      <c r="A153" s="1483" t="s">
        <v>1214</v>
      </c>
      <c r="B153" s="1484"/>
      <c r="C153" s="645" t="s">
        <v>22</v>
      </c>
      <c r="D153" s="788"/>
      <c r="E153" s="645" t="s">
        <v>22</v>
      </c>
    </row>
    <row r="154" spans="1:5" s="434" customFormat="1" ht="42.75" x14ac:dyDescent="0.25">
      <c r="A154" s="788">
        <v>76</v>
      </c>
      <c r="B154" s="420" t="s">
        <v>1215</v>
      </c>
      <c r="C154" s="645" t="s">
        <v>22</v>
      </c>
      <c r="D154" s="788">
        <v>62</v>
      </c>
      <c r="E154" s="645" t="s">
        <v>22</v>
      </c>
    </row>
    <row r="155" spans="1:5" s="434" customFormat="1" ht="28.5" x14ac:dyDescent="0.25">
      <c r="A155" s="788">
        <v>77</v>
      </c>
      <c r="B155" s="420" t="s">
        <v>1216</v>
      </c>
      <c r="C155" s="645" t="s">
        <v>22</v>
      </c>
      <c r="D155" s="788">
        <v>62</v>
      </c>
      <c r="E155" s="645" t="s">
        <v>22</v>
      </c>
    </row>
    <row r="156" spans="1:5" s="434" customFormat="1" ht="42.75" x14ac:dyDescent="0.25">
      <c r="A156" s="788">
        <v>78</v>
      </c>
      <c r="B156" s="420" t="s">
        <v>1217</v>
      </c>
      <c r="C156" s="645">
        <v>94.556914710000157</v>
      </c>
      <c r="D156" s="788">
        <v>62</v>
      </c>
      <c r="E156" s="645" t="s">
        <v>22</v>
      </c>
    </row>
    <row r="157" spans="1:5" s="434" customFormat="1" ht="28.5" x14ac:dyDescent="0.25">
      <c r="A157" s="788">
        <v>79</v>
      </c>
      <c r="B157" s="420" t="s">
        <v>1218</v>
      </c>
      <c r="C157" s="645">
        <v>532.84697838270017</v>
      </c>
      <c r="D157" s="788">
        <v>62</v>
      </c>
      <c r="E157" s="645" t="s">
        <v>22</v>
      </c>
    </row>
    <row r="158" spans="1:5" s="434" customFormat="1" x14ac:dyDescent="0.25">
      <c r="A158" s="788"/>
      <c r="B158" s="1097"/>
      <c r="C158" s="645"/>
      <c r="D158" s="788"/>
      <c r="E158" s="645"/>
    </row>
    <row r="159" spans="1:5" s="434" customFormat="1" ht="15" x14ac:dyDescent="0.25">
      <c r="A159" s="1483" t="s">
        <v>1219</v>
      </c>
      <c r="B159" s="1484"/>
      <c r="C159" s="645" t="s">
        <v>22</v>
      </c>
      <c r="D159" s="788"/>
      <c r="E159" s="645" t="s">
        <v>22</v>
      </c>
    </row>
    <row r="160" spans="1:5" s="434" customFormat="1" ht="28.5" x14ac:dyDescent="0.25">
      <c r="A160" s="788">
        <v>80</v>
      </c>
      <c r="B160" s="420" t="s">
        <v>1220</v>
      </c>
      <c r="C160" s="645" t="s">
        <v>22</v>
      </c>
      <c r="D160" s="788" t="s">
        <v>1221</v>
      </c>
      <c r="E160" s="645" t="s">
        <v>22</v>
      </c>
    </row>
    <row r="161" spans="1:5" s="434" customFormat="1" ht="28.5" x14ac:dyDescent="0.25">
      <c r="A161" s="788">
        <v>81</v>
      </c>
      <c r="B161" s="420" t="s">
        <v>1222</v>
      </c>
      <c r="C161" s="645" t="s">
        <v>22</v>
      </c>
      <c r="D161" s="788" t="s">
        <v>1221</v>
      </c>
      <c r="E161" s="645" t="s">
        <v>22</v>
      </c>
    </row>
    <row r="162" spans="1:5" s="434" customFormat="1" ht="28.5" x14ac:dyDescent="0.25">
      <c r="A162" s="788">
        <v>82</v>
      </c>
      <c r="B162" s="420" t="s">
        <v>1223</v>
      </c>
      <c r="C162" s="645">
        <v>788.22364114800007</v>
      </c>
      <c r="D162" s="788" t="s">
        <v>1224</v>
      </c>
      <c r="E162" s="645" t="s">
        <v>22</v>
      </c>
    </row>
    <row r="163" spans="1:5" s="434" customFormat="1" ht="28.5" x14ac:dyDescent="0.25">
      <c r="A163" s="788">
        <v>83</v>
      </c>
      <c r="B163" s="420" t="s">
        <v>1225</v>
      </c>
      <c r="C163" s="645" t="s">
        <v>22</v>
      </c>
      <c r="D163" s="788" t="s">
        <v>1224</v>
      </c>
      <c r="E163" s="645" t="s">
        <v>22</v>
      </c>
    </row>
    <row r="164" spans="1:5" s="434" customFormat="1" ht="28.5" x14ac:dyDescent="0.25">
      <c r="A164" s="788">
        <v>84</v>
      </c>
      <c r="B164" s="420" t="s">
        <v>1226</v>
      </c>
      <c r="C164" s="645">
        <v>442.62386812399996</v>
      </c>
      <c r="D164" s="788" t="s">
        <v>1227</v>
      </c>
      <c r="E164" s="645" t="s">
        <v>22</v>
      </c>
    </row>
    <row r="165" spans="1:5" s="434" customFormat="1" ht="28.5" x14ac:dyDescent="0.25">
      <c r="A165" s="788">
        <v>85</v>
      </c>
      <c r="B165" s="420" t="s">
        <v>1228</v>
      </c>
      <c r="C165" s="645" t="s">
        <v>22</v>
      </c>
      <c r="D165" s="788" t="s">
        <v>1227</v>
      </c>
      <c r="E165" s="645" t="s">
        <v>22</v>
      </c>
    </row>
  </sheetData>
  <mergeCells count="11">
    <mergeCell ref="A153:B153"/>
    <mergeCell ref="A159:B159"/>
    <mergeCell ref="A1:E1"/>
    <mergeCell ref="A3:B3"/>
    <mergeCell ref="A18:B18"/>
    <mergeCell ref="A58:B58"/>
    <mergeCell ref="A69:B69"/>
    <mergeCell ref="A91:B91"/>
    <mergeCell ref="A101:B101"/>
    <mergeCell ref="A133:B133"/>
    <mergeCell ref="A148:B148"/>
  </mergeCells>
  <pageMargins left="0.43307086614173229" right="0.23622047244094491" top="0.74803149606299213" bottom="0.74803149606299213" header="0.31496062992125984" footer="0.31496062992125984"/>
  <pageSetup paperSize="9" scale="98" orientation="portrait" r:id="rId1"/>
  <rowBreaks count="5" manualBreakCount="5">
    <brk id="31" max="4" man="1"/>
    <brk id="56" max="16383" man="1"/>
    <brk id="57" max="16383" man="1"/>
    <brk id="129" max="4" man="1"/>
    <brk id="150" max="16383"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rgb="FF0070C0"/>
  </sheetPr>
  <dimension ref="A1:D74"/>
  <sheetViews>
    <sheetView showGridLines="0" zoomScale="84" zoomScaleNormal="84" zoomScaleSheetLayoutView="85" workbookViewId="0">
      <selection activeCell="I6" sqref="I6"/>
    </sheetView>
  </sheetViews>
  <sheetFormatPr defaultRowHeight="14.25" x14ac:dyDescent="0.3"/>
  <cols>
    <col min="1" max="1" width="8.28515625" style="788" customWidth="1"/>
    <col min="2" max="2" width="45.28515625" style="428" customWidth="1"/>
    <col min="3" max="3" width="29.42578125" style="427" customWidth="1"/>
    <col min="4" max="4" width="12.140625" style="427" customWidth="1"/>
    <col min="5" max="16384" width="9.140625" style="5"/>
  </cols>
  <sheetData>
    <row r="1" spans="1:4" x14ac:dyDescent="0.3">
      <c r="A1" s="1353" t="s">
        <v>1649</v>
      </c>
      <c r="B1" s="1354"/>
      <c r="C1" s="787"/>
      <c r="D1" s="5"/>
    </row>
    <row r="2" spans="1:4" ht="34.5" customHeight="1" x14ac:dyDescent="0.3">
      <c r="A2" s="1489" t="s">
        <v>1356</v>
      </c>
      <c r="B2" s="1490"/>
      <c r="C2" s="1491"/>
      <c r="D2" s="5"/>
    </row>
    <row r="3" spans="1:4" s="434" customFormat="1" ht="27" customHeight="1" x14ac:dyDescent="0.3">
      <c r="A3" s="795" t="s">
        <v>116</v>
      </c>
      <c r="B3" s="791"/>
      <c r="C3" s="423"/>
      <c r="D3" s="423" t="s">
        <v>1355</v>
      </c>
    </row>
    <row r="4" spans="1:4" s="434" customFormat="1" ht="14.25" customHeight="1" x14ac:dyDescent="0.25">
      <c r="A4" s="790">
        <v>1</v>
      </c>
      <c r="B4" s="711" t="s">
        <v>1354</v>
      </c>
      <c r="C4" s="788"/>
      <c r="D4" s="788">
        <v>581612.44200000004</v>
      </c>
    </row>
    <row r="5" spans="1:4" s="434" customFormat="1" x14ac:dyDescent="0.25">
      <c r="A5" s="790">
        <v>2</v>
      </c>
      <c r="B5" s="445" t="s">
        <v>2194</v>
      </c>
      <c r="C5" s="788"/>
      <c r="D5" s="788">
        <v>-57746.023999999998</v>
      </c>
    </row>
    <row r="6" spans="1:4" s="434" customFormat="1" x14ac:dyDescent="0.25">
      <c r="A6" s="790"/>
      <c r="B6" s="445" t="s">
        <v>2195</v>
      </c>
      <c r="C6" s="788"/>
      <c r="D6" s="788"/>
    </row>
    <row r="7" spans="1:4" s="434" customFormat="1" ht="71.25" x14ac:dyDescent="0.25">
      <c r="A7" s="790">
        <v>3</v>
      </c>
      <c r="B7" s="437" t="s">
        <v>1353</v>
      </c>
      <c r="C7" s="788"/>
      <c r="D7" s="788" t="s">
        <v>22</v>
      </c>
    </row>
    <row r="8" spans="1:4" s="434" customFormat="1" ht="14.25" customHeight="1" x14ac:dyDescent="0.25">
      <c r="A8" s="790">
        <v>4</v>
      </c>
      <c r="B8" s="437" t="s">
        <v>1352</v>
      </c>
      <c r="C8" s="790"/>
      <c r="D8" s="790">
        <v>-15606.573738527932</v>
      </c>
    </row>
    <row r="9" spans="1:4" s="434" customFormat="1" ht="14.25" customHeight="1" x14ac:dyDescent="0.25">
      <c r="A9" s="739">
        <v>5</v>
      </c>
      <c r="B9" s="445" t="s">
        <v>1351</v>
      </c>
      <c r="C9" s="788"/>
      <c r="D9" s="788">
        <v>-3166.6955148442612</v>
      </c>
    </row>
    <row r="10" spans="1:4" s="434" customFormat="1" x14ac:dyDescent="0.25">
      <c r="A10" s="788">
        <v>6</v>
      </c>
      <c r="B10" s="434" t="s">
        <v>2196</v>
      </c>
      <c r="C10" s="788"/>
      <c r="D10" s="788">
        <v>37861.694508981745</v>
      </c>
    </row>
    <row r="11" spans="1:4" s="434" customFormat="1" x14ac:dyDescent="0.25">
      <c r="A11" s="788"/>
      <c r="B11" s="434" t="s">
        <v>2197</v>
      </c>
      <c r="C11" s="788"/>
      <c r="D11" s="788"/>
    </row>
    <row r="12" spans="1:4" s="434" customFormat="1" ht="42.75" x14ac:dyDescent="0.25">
      <c r="A12" s="788" t="s">
        <v>1350</v>
      </c>
      <c r="B12" s="420" t="s">
        <v>1349</v>
      </c>
      <c r="C12" s="788"/>
      <c r="D12" s="788" t="s">
        <v>22</v>
      </c>
    </row>
    <row r="13" spans="1:4" s="434" customFormat="1" ht="42.75" x14ac:dyDescent="0.25">
      <c r="A13" s="788" t="s">
        <v>1348</v>
      </c>
      <c r="B13" s="420" t="s">
        <v>1347</v>
      </c>
      <c r="C13" s="788"/>
      <c r="D13" s="788" t="s">
        <v>22</v>
      </c>
    </row>
    <row r="14" spans="1:4" s="434" customFormat="1" x14ac:dyDescent="0.25">
      <c r="A14" s="788">
        <v>7</v>
      </c>
      <c r="B14" s="420" t="s">
        <v>146</v>
      </c>
      <c r="C14" s="788"/>
      <c r="D14" s="788">
        <v>-4616.7001517367362</v>
      </c>
    </row>
    <row r="15" spans="1:4" s="434" customFormat="1" x14ac:dyDescent="0.25">
      <c r="A15" s="779">
        <v>8</v>
      </c>
      <c r="B15" s="793" t="s">
        <v>1346</v>
      </c>
      <c r="C15" s="779"/>
      <c r="D15" s="779">
        <v>538338.14310387278</v>
      </c>
    </row>
    <row r="16" spans="1:4" s="434" customFormat="1" x14ac:dyDescent="0.25">
      <c r="A16" s="565"/>
      <c r="B16" s="733"/>
      <c r="C16" s="565"/>
      <c r="D16" s="565"/>
    </row>
    <row r="17" spans="1:4" s="434" customFormat="1" ht="14.25" customHeight="1" x14ac:dyDescent="0.25">
      <c r="A17" s="1483" t="s">
        <v>1345</v>
      </c>
      <c r="B17" s="1488"/>
      <c r="C17" s="640"/>
      <c r="D17" s="640"/>
    </row>
    <row r="18" spans="1:4" s="434" customFormat="1" ht="42.75" x14ac:dyDescent="0.3">
      <c r="A18" s="795" t="s">
        <v>116</v>
      </c>
      <c r="B18" s="794"/>
      <c r="C18" s="423"/>
      <c r="D18" s="423" t="s">
        <v>1300</v>
      </c>
    </row>
    <row r="19" spans="1:4" s="434" customFormat="1" x14ac:dyDescent="0.25">
      <c r="A19" s="1487" t="s">
        <v>1344</v>
      </c>
      <c r="B19" s="1488"/>
    </row>
    <row r="20" spans="1:4" s="434" customFormat="1" ht="28.5" x14ac:dyDescent="0.25">
      <c r="A20" s="788">
        <v>1</v>
      </c>
      <c r="B20" s="420" t="s">
        <v>1343</v>
      </c>
      <c r="C20" s="788"/>
      <c r="D20" s="788">
        <v>449364.984</v>
      </c>
    </row>
    <row r="21" spans="1:4" s="434" customFormat="1" x14ac:dyDescent="0.25">
      <c r="A21" s="788">
        <v>2</v>
      </c>
      <c r="B21" s="434" t="s">
        <v>1342</v>
      </c>
      <c r="C21" s="788"/>
      <c r="D21" s="788">
        <v>-4616.7001517367062</v>
      </c>
    </row>
    <row r="22" spans="1:4" s="434" customFormat="1" ht="42.75" x14ac:dyDescent="0.25">
      <c r="A22" s="788">
        <v>3</v>
      </c>
      <c r="B22" s="420" t="s">
        <v>1341</v>
      </c>
      <c r="C22" s="788"/>
      <c r="D22" s="788">
        <v>444748.28384826327</v>
      </c>
    </row>
    <row r="23" spans="1:4" s="434" customFormat="1" x14ac:dyDescent="0.25">
      <c r="A23" s="1487" t="s">
        <v>1340</v>
      </c>
      <c r="B23" s="1488"/>
    </row>
    <row r="24" spans="1:4" s="434" customFormat="1" ht="28.5" x14ac:dyDescent="0.25">
      <c r="A24" s="788">
        <v>4</v>
      </c>
      <c r="B24" s="420" t="s">
        <v>1339</v>
      </c>
      <c r="C24" s="788"/>
      <c r="D24" s="788">
        <v>7584.8046437955645</v>
      </c>
    </row>
    <row r="25" spans="1:4" s="434" customFormat="1" ht="28.5" x14ac:dyDescent="0.25">
      <c r="A25" s="788">
        <v>5</v>
      </c>
      <c r="B25" s="420" t="s">
        <v>1338</v>
      </c>
      <c r="C25" s="788"/>
      <c r="D25" s="788">
        <v>26217.750857538384</v>
      </c>
    </row>
    <row r="26" spans="1:4" s="434" customFormat="1" x14ac:dyDescent="0.25">
      <c r="A26" s="788" t="s">
        <v>1337</v>
      </c>
      <c r="B26" s="434" t="s">
        <v>1336</v>
      </c>
      <c r="C26" s="788"/>
      <c r="D26" s="788" t="s">
        <v>22</v>
      </c>
    </row>
    <row r="27" spans="1:4" s="434" customFormat="1" ht="42.75" x14ac:dyDescent="0.25">
      <c r="A27" s="788">
        <v>6</v>
      </c>
      <c r="B27" s="420" t="s">
        <v>1335</v>
      </c>
      <c r="C27" s="788"/>
      <c r="D27" s="788" t="s">
        <v>22</v>
      </c>
    </row>
    <row r="28" spans="1:4" s="434" customFormat="1" ht="28.5" x14ac:dyDescent="0.25">
      <c r="A28" s="788">
        <v>7</v>
      </c>
      <c r="B28" s="420" t="s">
        <v>1334</v>
      </c>
      <c r="C28" s="788"/>
      <c r="D28" s="788">
        <v>-6339.9435127896004</v>
      </c>
    </row>
    <row r="29" spans="1:4" s="434" customFormat="1" x14ac:dyDescent="0.25">
      <c r="A29" s="788">
        <v>8</v>
      </c>
      <c r="B29" s="420" t="s">
        <v>1333</v>
      </c>
      <c r="C29" s="788"/>
      <c r="D29" s="788" t="s">
        <v>22</v>
      </c>
    </row>
    <row r="30" spans="1:4" s="434" customFormat="1" ht="28.5" x14ac:dyDescent="0.25">
      <c r="A30" s="788">
        <v>9</v>
      </c>
      <c r="B30" s="420" t="s">
        <v>1332</v>
      </c>
      <c r="C30" s="788"/>
      <c r="D30" s="788">
        <v>38794.208682550314</v>
      </c>
    </row>
    <row r="31" spans="1:4" s="434" customFormat="1" ht="28.5" x14ac:dyDescent="0.25">
      <c r="A31" s="788">
        <v>10</v>
      </c>
      <c r="B31" s="420" t="s">
        <v>1331</v>
      </c>
      <c r="C31" s="788"/>
      <c r="D31" s="788">
        <v>-34485.628409622594</v>
      </c>
    </row>
    <row r="32" spans="1:4" s="434" customFormat="1" x14ac:dyDescent="0.25">
      <c r="A32" s="788">
        <v>11</v>
      </c>
      <c r="B32" s="434" t="s">
        <v>1330</v>
      </c>
      <c r="C32" s="788"/>
      <c r="D32" s="788">
        <v>31771.192261472068</v>
      </c>
    </row>
    <row r="33" spans="1:4" s="434" customFormat="1" x14ac:dyDescent="0.25">
      <c r="A33" s="1487" t="s">
        <v>1329</v>
      </c>
      <c r="B33" s="1488"/>
    </row>
    <row r="34" spans="1:4" s="434" customFormat="1" ht="28.5" x14ac:dyDescent="0.25">
      <c r="A34" s="788">
        <v>12</v>
      </c>
      <c r="B34" s="420" t="s">
        <v>1328</v>
      </c>
      <c r="C34" s="788"/>
      <c r="D34" s="788">
        <v>37230.752020330001</v>
      </c>
    </row>
    <row r="35" spans="1:4" s="434" customFormat="1" ht="28.5" x14ac:dyDescent="0.25">
      <c r="A35" s="788">
        <v>13</v>
      </c>
      <c r="B35" s="420" t="s">
        <v>1327</v>
      </c>
      <c r="C35" s="788"/>
      <c r="D35" s="788">
        <v>-14003.287111343097</v>
      </c>
    </row>
    <row r="36" spans="1:4" s="434" customFormat="1" x14ac:dyDescent="0.25">
      <c r="A36" s="788">
        <v>14</v>
      </c>
      <c r="B36" s="434" t="s">
        <v>1326</v>
      </c>
      <c r="C36" s="788"/>
      <c r="D36" s="788">
        <v>729.50757616882993</v>
      </c>
    </row>
    <row r="37" spans="1:4" s="434" customFormat="1" ht="42.75" x14ac:dyDescent="0.25">
      <c r="A37" s="788" t="s">
        <v>1325</v>
      </c>
      <c r="B37" s="420" t="s">
        <v>1324</v>
      </c>
      <c r="C37" s="788"/>
      <c r="D37" s="788" t="s">
        <v>22</v>
      </c>
    </row>
    <row r="38" spans="1:4" s="434" customFormat="1" x14ac:dyDescent="0.25">
      <c r="A38" s="788">
        <v>15</v>
      </c>
      <c r="B38" s="420" t="s">
        <v>1323</v>
      </c>
      <c r="C38" s="788"/>
      <c r="D38" s="788" t="s">
        <v>22</v>
      </c>
    </row>
    <row r="39" spans="1:4" s="434" customFormat="1" x14ac:dyDescent="0.25">
      <c r="A39" s="788" t="s">
        <v>1322</v>
      </c>
      <c r="B39" s="420" t="s">
        <v>1321</v>
      </c>
      <c r="C39" s="788"/>
      <c r="D39" s="788" t="s">
        <v>22</v>
      </c>
    </row>
    <row r="40" spans="1:4" s="434" customFormat="1" ht="28.5" x14ac:dyDescent="0.25">
      <c r="A40" s="788">
        <v>16</v>
      </c>
      <c r="B40" s="420" t="s">
        <v>1320</v>
      </c>
      <c r="C40" s="788"/>
      <c r="D40" s="788">
        <v>23956.97248515574</v>
      </c>
    </row>
    <row r="41" spans="1:4" s="434" customFormat="1" x14ac:dyDescent="0.25">
      <c r="A41" s="1487" t="s">
        <v>1319</v>
      </c>
      <c r="B41" s="1488"/>
    </row>
    <row r="42" spans="1:4" s="434" customFormat="1" x14ac:dyDescent="0.25">
      <c r="A42" s="788">
        <v>17</v>
      </c>
      <c r="B42" s="434" t="s">
        <v>1318</v>
      </c>
      <c r="C42" s="788"/>
      <c r="D42" s="788">
        <v>99873.69257970083</v>
      </c>
    </row>
    <row r="43" spans="1:4" s="434" customFormat="1" x14ac:dyDescent="0.25">
      <c r="A43" s="788">
        <v>18</v>
      </c>
      <c r="B43" s="434" t="s">
        <v>1317</v>
      </c>
      <c r="C43" s="788"/>
      <c r="D43" s="788">
        <v>-62011.998070719084</v>
      </c>
    </row>
    <row r="44" spans="1:4" s="434" customFormat="1" x14ac:dyDescent="0.25">
      <c r="A44" s="788">
        <v>19</v>
      </c>
      <c r="B44" s="434" t="s">
        <v>1316</v>
      </c>
      <c r="C44" s="788"/>
      <c r="D44" s="788">
        <v>37861.694508981745</v>
      </c>
    </row>
    <row r="45" spans="1:4" s="434" customFormat="1" ht="31.5" customHeight="1" x14ac:dyDescent="0.25">
      <c r="A45" s="1487" t="s">
        <v>1315</v>
      </c>
      <c r="B45" s="1488"/>
    </row>
    <row r="46" spans="1:4" s="434" customFormat="1" ht="42.75" x14ac:dyDescent="0.25">
      <c r="A46" s="788" t="s">
        <v>1314</v>
      </c>
      <c r="B46" s="420" t="s">
        <v>1313</v>
      </c>
      <c r="C46" s="788"/>
      <c r="D46" s="788" t="s">
        <v>22</v>
      </c>
    </row>
    <row r="47" spans="1:4" s="434" customFormat="1" ht="42.75" x14ac:dyDescent="0.25">
      <c r="A47" s="788" t="s">
        <v>1312</v>
      </c>
      <c r="B47" s="420" t="s">
        <v>1311</v>
      </c>
      <c r="C47" s="788"/>
      <c r="D47" s="788" t="s">
        <v>22</v>
      </c>
    </row>
    <row r="48" spans="1:4" s="434" customFormat="1" x14ac:dyDescent="0.25">
      <c r="A48" s="1487" t="s">
        <v>1310</v>
      </c>
      <c r="B48" s="1488"/>
    </row>
    <row r="49" spans="1:4" s="434" customFormat="1" x14ac:dyDescent="0.25">
      <c r="A49" s="788">
        <v>20</v>
      </c>
      <c r="B49" s="420" t="s">
        <v>8</v>
      </c>
      <c r="C49" s="788"/>
      <c r="D49" s="788">
        <v>28008.361465180406</v>
      </c>
    </row>
    <row r="50" spans="1:4" s="434" customFormat="1" ht="28.5" x14ac:dyDescent="0.25">
      <c r="A50" s="788">
        <v>21</v>
      </c>
      <c r="B50" s="420" t="s">
        <v>1309</v>
      </c>
      <c r="C50" s="788"/>
      <c r="D50" s="788">
        <v>538338.14310387278</v>
      </c>
    </row>
    <row r="51" spans="1:4" s="434" customFormat="1" x14ac:dyDescent="0.25">
      <c r="A51" s="1487" t="s">
        <v>1308</v>
      </c>
      <c r="B51" s="1488"/>
      <c r="C51" s="788"/>
      <c r="D51" s="788"/>
    </row>
    <row r="52" spans="1:4" s="434" customFormat="1" x14ac:dyDescent="0.25">
      <c r="A52" s="779">
        <v>22</v>
      </c>
      <c r="B52" s="793" t="s">
        <v>1308</v>
      </c>
      <c r="C52" s="779"/>
      <c r="D52" s="792">
        <v>5.2027451192096133E-2</v>
      </c>
    </row>
    <row r="53" spans="1:4" s="434" customFormat="1" x14ac:dyDescent="0.25">
      <c r="A53" s="1487" t="s">
        <v>1307</v>
      </c>
      <c r="B53" s="1488"/>
    </row>
    <row r="54" spans="1:4" s="434" customFormat="1" ht="14.25" customHeight="1" x14ac:dyDescent="0.25">
      <c r="A54" s="789" t="s">
        <v>1306</v>
      </c>
      <c r="B54" s="420" t="s">
        <v>1305</v>
      </c>
      <c r="C54" s="788"/>
      <c r="D54" s="788" t="s">
        <v>1304</v>
      </c>
    </row>
    <row r="55" spans="1:4" s="434" customFormat="1" ht="42.75" x14ac:dyDescent="0.25">
      <c r="A55" s="788" t="s">
        <v>1303</v>
      </c>
      <c r="B55" s="420" t="s">
        <v>1302</v>
      </c>
      <c r="C55" s="788"/>
      <c r="D55" s="788"/>
    </row>
    <row r="56" spans="1:4" s="434" customFormat="1" x14ac:dyDescent="0.25">
      <c r="A56" s="788"/>
      <c r="B56" s="420"/>
      <c r="C56" s="788"/>
      <c r="D56" s="788"/>
    </row>
    <row r="57" spans="1:4" s="434" customFormat="1" ht="14.25" customHeight="1" x14ac:dyDescent="0.25">
      <c r="A57" s="1483" t="s">
        <v>1301</v>
      </c>
      <c r="B57" s="1488"/>
      <c r="C57" s="1495"/>
    </row>
    <row r="58" spans="1:4" s="434" customFormat="1" ht="42.75" x14ac:dyDescent="0.3">
      <c r="A58" s="423"/>
      <c r="B58" s="791"/>
      <c r="C58" s="423"/>
      <c r="D58" s="423" t="s">
        <v>1300</v>
      </c>
    </row>
    <row r="59" spans="1:4" s="434" customFormat="1" ht="28.5" x14ac:dyDescent="0.25">
      <c r="A59" s="788" t="s">
        <v>1299</v>
      </c>
      <c r="B59" s="420" t="s">
        <v>1298</v>
      </c>
      <c r="C59" s="788"/>
      <c r="D59" s="788">
        <v>449364.984</v>
      </c>
    </row>
    <row r="60" spans="1:4" s="434" customFormat="1" x14ac:dyDescent="0.25">
      <c r="A60" s="788" t="s">
        <v>1297</v>
      </c>
      <c r="B60" s="434" t="s">
        <v>1249</v>
      </c>
      <c r="C60" s="788"/>
      <c r="D60" s="788">
        <v>42237.80867305291</v>
      </c>
    </row>
    <row r="61" spans="1:4" s="434" customFormat="1" x14ac:dyDescent="0.25">
      <c r="A61" s="788" t="s">
        <v>1296</v>
      </c>
      <c r="B61" s="420" t="s">
        <v>1295</v>
      </c>
      <c r="C61" s="788"/>
      <c r="D61" s="788">
        <v>407127.17532694706</v>
      </c>
    </row>
    <row r="62" spans="1:4" s="434" customFormat="1" x14ac:dyDescent="0.25">
      <c r="A62" s="790" t="s">
        <v>1294</v>
      </c>
      <c r="B62" s="437" t="s">
        <v>1293</v>
      </c>
      <c r="C62" s="790"/>
      <c r="D62" s="790">
        <v>29097.304497849997</v>
      </c>
    </row>
    <row r="63" spans="1:4" s="434" customFormat="1" ht="14.25" customHeight="1" x14ac:dyDescent="0.25">
      <c r="A63" s="789" t="s">
        <v>1292</v>
      </c>
      <c r="B63" s="434" t="s">
        <v>1291</v>
      </c>
      <c r="C63" s="788"/>
      <c r="D63" s="788">
        <v>74984.660174892357</v>
      </c>
    </row>
    <row r="64" spans="1:4" s="434" customFormat="1" ht="29.25" customHeight="1" x14ac:dyDescent="0.25">
      <c r="A64" s="788" t="s">
        <v>1290</v>
      </c>
      <c r="B64" s="420" t="s">
        <v>1289</v>
      </c>
      <c r="C64" s="788"/>
      <c r="D64" s="788">
        <v>157.29024132144002</v>
      </c>
    </row>
    <row r="65" spans="1:4" s="434" customFormat="1" x14ac:dyDescent="0.25">
      <c r="A65" s="788" t="s">
        <v>1288</v>
      </c>
      <c r="B65" s="434" t="s">
        <v>1287</v>
      </c>
      <c r="C65" s="788"/>
      <c r="D65" s="788">
        <v>4597.9981397282399</v>
      </c>
    </row>
    <row r="66" spans="1:4" s="434" customFormat="1" x14ac:dyDescent="0.25">
      <c r="A66" s="788" t="s">
        <v>1286</v>
      </c>
      <c r="B66" s="434" t="s">
        <v>1285</v>
      </c>
      <c r="C66" s="788"/>
      <c r="D66" s="788">
        <v>139963.77139906629</v>
      </c>
    </row>
    <row r="67" spans="1:4" s="434" customFormat="1" x14ac:dyDescent="0.25">
      <c r="A67" s="788" t="s">
        <v>1284</v>
      </c>
      <c r="B67" s="420" t="s">
        <v>1283</v>
      </c>
      <c r="C67" s="788"/>
      <c r="D67" s="788">
        <v>28619.367121939973</v>
      </c>
    </row>
    <row r="68" spans="1:4" s="434" customFormat="1" x14ac:dyDescent="0.25">
      <c r="A68" s="788" t="s">
        <v>1282</v>
      </c>
      <c r="B68" s="420" t="s">
        <v>1281</v>
      </c>
      <c r="C68" s="788"/>
      <c r="D68" s="788">
        <v>107990.07203774732</v>
      </c>
    </row>
    <row r="69" spans="1:4" s="434" customFormat="1" x14ac:dyDescent="0.25">
      <c r="A69" s="788" t="s">
        <v>1280</v>
      </c>
      <c r="B69" s="420" t="s">
        <v>1279</v>
      </c>
      <c r="C69" s="788"/>
      <c r="D69" s="788">
        <v>5456.1419599071996</v>
      </c>
    </row>
    <row r="70" spans="1:4" s="434" customFormat="1" ht="28.5" x14ac:dyDescent="0.25">
      <c r="A70" s="788" t="s">
        <v>1278</v>
      </c>
      <c r="B70" s="420" t="s">
        <v>1277</v>
      </c>
      <c r="C70" s="788"/>
      <c r="D70" s="788">
        <v>16260.569754494312</v>
      </c>
    </row>
    <row r="71" spans="1:4" s="434" customFormat="1" x14ac:dyDescent="0.25">
      <c r="A71" s="788"/>
      <c r="B71" s="420"/>
      <c r="C71" s="788"/>
      <c r="D71" s="788"/>
    </row>
    <row r="72" spans="1:4" s="434" customFormat="1" ht="14.25" customHeight="1" x14ac:dyDescent="0.25">
      <c r="A72" s="1492" t="s">
        <v>1276</v>
      </c>
      <c r="B72" s="1493"/>
      <c r="C72" s="744"/>
      <c r="D72" s="744"/>
    </row>
    <row r="73" spans="1:4" s="434" customFormat="1" ht="122.25" customHeight="1" x14ac:dyDescent="0.25">
      <c r="A73" s="788">
        <v>1</v>
      </c>
      <c r="B73" s="420" t="s">
        <v>1275</v>
      </c>
      <c r="C73" s="1494" t="s">
        <v>1274</v>
      </c>
      <c r="D73" s="1438"/>
    </row>
    <row r="74" spans="1:4" s="434" customFormat="1" ht="127.5" customHeight="1" x14ac:dyDescent="0.25">
      <c r="A74" s="788">
        <v>2</v>
      </c>
      <c r="B74" s="420" t="s">
        <v>1273</v>
      </c>
      <c r="C74" s="1494" t="s">
        <v>1272</v>
      </c>
      <c r="D74" s="1438"/>
    </row>
  </sheetData>
  <mergeCells count="15">
    <mergeCell ref="A72:B72"/>
    <mergeCell ref="C73:D73"/>
    <mergeCell ref="C74:D74"/>
    <mergeCell ref="A41:B41"/>
    <mergeCell ref="A45:B45"/>
    <mergeCell ref="A48:B48"/>
    <mergeCell ref="A51:B51"/>
    <mergeCell ref="A53:B53"/>
    <mergeCell ref="A57:C57"/>
    <mergeCell ref="A33:B33"/>
    <mergeCell ref="A1:B1"/>
    <mergeCell ref="A2:C2"/>
    <mergeCell ref="A17:B17"/>
    <mergeCell ref="A19:B19"/>
    <mergeCell ref="A23:B23"/>
  </mergeCells>
  <pageMargins left="0.43307086614173229" right="0.23622047244094491" top="0.74803149606299213" bottom="0.74803149606299213" header="0.31496062992125984" footer="0.31496062992125984"/>
  <pageSetup paperSize="9" orientation="portrait" r:id="rId1"/>
  <rowBreaks count="1" manualBreakCount="1">
    <brk id="56" max="16383" man="1"/>
  </rowBreak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sheetPr>
  <dimension ref="A1:D35"/>
  <sheetViews>
    <sheetView showGridLines="0" zoomScale="84" zoomScaleNormal="84" zoomScaleSheetLayoutView="100" zoomScalePageLayoutView="85" workbookViewId="0">
      <selection activeCell="I6" sqref="I6"/>
    </sheetView>
  </sheetViews>
  <sheetFormatPr defaultRowHeight="14.25" x14ac:dyDescent="0.3"/>
  <cols>
    <col min="1" max="1" width="27.42578125" style="1097" customWidth="1"/>
    <col min="2" max="2" width="19.7109375" style="1096" customWidth="1"/>
    <col min="3" max="3" width="22.140625" style="1096" customWidth="1"/>
    <col min="4" max="4" width="25.5703125" style="1096" customWidth="1"/>
    <col min="5" max="16384" width="9.140625" style="5"/>
  </cols>
  <sheetData>
    <row r="1" spans="1:4" x14ac:dyDescent="0.3">
      <c r="A1" s="1421" t="s">
        <v>2108</v>
      </c>
      <c r="B1" s="1355"/>
    </row>
    <row r="2" spans="1:4" x14ac:dyDescent="0.3">
      <c r="A2" s="1496"/>
      <c r="B2" s="1496"/>
    </row>
    <row r="3" spans="1:4" s="434" customFormat="1" ht="27" customHeight="1" x14ac:dyDescent="0.3">
      <c r="A3" s="791" t="s">
        <v>1732</v>
      </c>
      <c r="B3" s="791" t="s">
        <v>1733</v>
      </c>
      <c r="C3" s="791" t="s">
        <v>1734</v>
      </c>
      <c r="D3" s="791" t="s">
        <v>1735</v>
      </c>
    </row>
    <row r="4" spans="1:4" s="434" customFormat="1" ht="14.25" customHeight="1" x14ac:dyDescent="0.25">
      <c r="A4" s="1179" t="s">
        <v>1736</v>
      </c>
      <c r="B4" s="711"/>
      <c r="C4" s="1097"/>
      <c r="D4" s="1097"/>
    </row>
    <row r="5" spans="1:4" s="434" customFormat="1" ht="14.25" customHeight="1" x14ac:dyDescent="0.25">
      <c r="A5" s="793" t="s">
        <v>1737</v>
      </c>
      <c r="B5" s="793"/>
      <c r="C5" s="793"/>
      <c r="D5" s="793"/>
    </row>
    <row r="6" spans="1:4" s="434" customFormat="1" ht="14.25" customHeight="1" x14ac:dyDescent="0.25">
      <c r="A6" s="437" t="s">
        <v>1738</v>
      </c>
      <c r="B6" s="437" t="s">
        <v>1739</v>
      </c>
      <c r="C6" s="1097" t="s">
        <v>1740</v>
      </c>
      <c r="D6" s="1097"/>
    </row>
    <row r="7" spans="1:4" s="434" customFormat="1" ht="26.25" customHeight="1" x14ac:dyDescent="0.25">
      <c r="A7" s="437" t="s">
        <v>1741</v>
      </c>
      <c r="B7" s="437" t="s">
        <v>1742</v>
      </c>
      <c r="C7" s="1097" t="s">
        <v>1743</v>
      </c>
      <c r="D7" s="1097" t="s">
        <v>1744</v>
      </c>
    </row>
    <row r="8" spans="1:4" s="434" customFormat="1" ht="14.25" customHeight="1" x14ac:dyDescent="0.25">
      <c r="A8" s="437" t="s">
        <v>1745</v>
      </c>
      <c r="B8" s="437" t="s">
        <v>1746</v>
      </c>
      <c r="C8" s="1097" t="s">
        <v>1747</v>
      </c>
      <c r="D8" s="1097"/>
    </row>
    <row r="9" spans="1:4" s="434" customFormat="1" x14ac:dyDescent="0.25">
      <c r="A9" s="437" t="s">
        <v>1748</v>
      </c>
      <c r="B9" s="437" t="s">
        <v>1749</v>
      </c>
      <c r="C9" s="1097" t="s">
        <v>1750</v>
      </c>
      <c r="D9" s="1097"/>
    </row>
    <row r="10" spans="1:4" s="434" customFormat="1" ht="28.5" x14ac:dyDescent="0.25">
      <c r="A10" s="437" t="s">
        <v>97</v>
      </c>
      <c r="B10" s="437" t="s">
        <v>1751</v>
      </c>
      <c r="C10" s="1097" t="s">
        <v>1752</v>
      </c>
      <c r="D10" s="1097"/>
    </row>
    <row r="11" spans="1:4" s="434" customFormat="1" x14ac:dyDescent="0.25">
      <c r="A11" s="437" t="s">
        <v>1308</v>
      </c>
      <c r="B11" s="437" t="s">
        <v>1753</v>
      </c>
      <c r="C11" s="1097" t="s">
        <v>1754</v>
      </c>
      <c r="D11" s="1097"/>
    </row>
    <row r="12" spans="1:4" s="434" customFormat="1" ht="28.5" x14ac:dyDescent="0.25">
      <c r="A12" s="793" t="s">
        <v>1755</v>
      </c>
      <c r="B12" s="793"/>
      <c r="C12" s="793"/>
      <c r="D12" s="793"/>
    </row>
    <row r="13" spans="1:4" s="434" customFormat="1" x14ac:dyDescent="0.25">
      <c r="A13" s="437" t="s">
        <v>1756</v>
      </c>
      <c r="B13" s="437" t="s">
        <v>1757</v>
      </c>
      <c r="C13" s="1097" t="s">
        <v>1758</v>
      </c>
      <c r="D13" s="1097"/>
    </row>
    <row r="14" spans="1:4" s="434" customFormat="1" x14ac:dyDescent="0.25">
      <c r="A14" s="437" t="s">
        <v>1759</v>
      </c>
      <c r="B14" s="437" t="s">
        <v>1760</v>
      </c>
      <c r="C14" s="434" t="s">
        <v>1761</v>
      </c>
      <c r="D14" s="1097"/>
    </row>
    <row r="15" spans="1:4" s="434" customFormat="1" ht="14.25" customHeight="1" x14ac:dyDescent="0.25">
      <c r="A15" s="437" t="s">
        <v>1762</v>
      </c>
      <c r="B15" s="437" t="s">
        <v>1763</v>
      </c>
      <c r="C15" s="1097" t="s">
        <v>1764</v>
      </c>
      <c r="D15" s="1097"/>
    </row>
    <row r="16" spans="1:4" s="434" customFormat="1" x14ac:dyDescent="0.25">
      <c r="A16" s="437" t="s">
        <v>1765</v>
      </c>
      <c r="B16" s="437" t="s">
        <v>1766</v>
      </c>
      <c r="C16" s="1097" t="s">
        <v>1767</v>
      </c>
      <c r="D16" s="1097"/>
    </row>
    <row r="17" spans="1:4" s="434" customFormat="1" ht="14.25" customHeight="1" x14ac:dyDescent="0.25">
      <c r="A17" s="437" t="s">
        <v>1768</v>
      </c>
      <c r="B17" s="437" t="s">
        <v>1769</v>
      </c>
      <c r="C17" s="1097" t="s">
        <v>1770</v>
      </c>
      <c r="D17" s="1097"/>
    </row>
    <row r="18" spans="1:4" s="434" customFormat="1" ht="14.25" customHeight="1" x14ac:dyDescent="0.25">
      <c r="A18" s="437" t="s">
        <v>1771</v>
      </c>
      <c r="B18" s="437" t="s">
        <v>1772</v>
      </c>
      <c r="C18" s="1097" t="s">
        <v>1773</v>
      </c>
      <c r="D18" s="1097"/>
    </row>
    <row r="19" spans="1:4" s="434" customFormat="1" ht="14.25" customHeight="1" x14ac:dyDescent="0.25">
      <c r="A19" s="437"/>
      <c r="B19" s="437"/>
      <c r="C19" s="1097"/>
      <c r="D19" s="1097"/>
    </row>
    <row r="20" spans="1:4" s="434" customFormat="1" x14ac:dyDescent="0.25">
      <c r="A20" s="1179" t="s">
        <v>1774</v>
      </c>
      <c r="B20" s="437"/>
      <c r="C20" s="1097"/>
      <c r="D20" s="1097"/>
    </row>
    <row r="21" spans="1:4" s="434" customFormat="1" ht="42.75" x14ac:dyDescent="0.25">
      <c r="A21" s="793" t="s">
        <v>1775</v>
      </c>
      <c r="B21" s="793"/>
      <c r="C21" s="793"/>
      <c r="D21" s="793" t="s">
        <v>1776</v>
      </c>
    </row>
    <row r="22" spans="1:4" s="434" customFormat="1" x14ac:dyDescent="0.25">
      <c r="A22" s="437" t="s">
        <v>1756</v>
      </c>
      <c r="B22" s="437" t="s">
        <v>1777</v>
      </c>
      <c r="C22" s="1097" t="s">
        <v>1778</v>
      </c>
      <c r="D22" s="1097"/>
    </row>
    <row r="23" spans="1:4" s="434" customFormat="1" ht="14.25" customHeight="1" x14ac:dyDescent="0.25">
      <c r="A23" s="437" t="s">
        <v>1759</v>
      </c>
      <c r="B23" s="437" t="s">
        <v>1779</v>
      </c>
      <c r="C23" s="1097" t="s">
        <v>1780</v>
      </c>
      <c r="D23" s="1097"/>
    </row>
    <row r="24" spans="1:4" s="434" customFormat="1" x14ac:dyDescent="0.25">
      <c r="A24" s="437" t="s">
        <v>1762</v>
      </c>
      <c r="B24" s="437" t="s">
        <v>1781</v>
      </c>
      <c r="C24" s="1097" t="s">
        <v>1764</v>
      </c>
      <c r="D24" s="1097"/>
    </row>
    <row r="25" spans="1:4" s="434" customFormat="1" x14ac:dyDescent="0.25">
      <c r="A25" s="437" t="s">
        <v>1765</v>
      </c>
      <c r="B25" s="437" t="s">
        <v>1782</v>
      </c>
      <c r="C25" s="1097" t="s">
        <v>1783</v>
      </c>
      <c r="D25" s="1097"/>
    </row>
    <row r="26" spans="1:4" s="434" customFormat="1" x14ac:dyDescent="0.25">
      <c r="A26" s="437" t="s">
        <v>1784</v>
      </c>
      <c r="B26" s="437" t="s">
        <v>1782</v>
      </c>
      <c r="C26" s="1097" t="s">
        <v>1785</v>
      </c>
      <c r="D26" s="1097"/>
    </row>
    <row r="27" spans="1:4" s="434" customFormat="1" x14ac:dyDescent="0.25">
      <c r="A27" s="437" t="s">
        <v>1771</v>
      </c>
      <c r="B27" s="437" t="s">
        <v>1786</v>
      </c>
      <c r="C27" s="1097" t="s">
        <v>1773</v>
      </c>
      <c r="D27" s="1097"/>
    </row>
    <row r="28" spans="1:4" s="434" customFormat="1" x14ac:dyDescent="0.25">
      <c r="A28" s="437" t="s">
        <v>1768</v>
      </c>
      <c r="B28" s="437" t="s">
        <v>1787</v>
      </c>
      <c r="C28" s="1097" t="s">
        <v>1788</v>
      </c>
      <c r="D28" s="1097"/>
    </row>
    <row r="29" spans="1:4" s="434" customFormat="1" x14ac:dyDescent="0.25">
      <c r="A29" s="437" t="s">
        <v>1789</v>
      </c>
      <c r="B29" s="437" t="s">
        <v>1790</v>
      </c>
      <c r="C29" s="1097" t="s">
        <v>1791</v>
      </c>
      <c r="D29" s="1097"/>
    </row>
    <row r="30" spans="1:4" s="434" customFormat="1" x14ac:dyDescent="0.25">
      <c r="A30" s="437" t="s">
        <v>1792</v>
      </c>
      <c r="B30" s="437" t="s">
        <v>1793</v>
      </c>
      <c r="C30" s="1097" t="s">
        <v>1794</v>
      </c>
      <c r="D30" s="1097"/>
    </row>
    <row r="31" spans="1:4" s="434" customFormat="1" ht="71.25" x14ac:dyDescent="0.25">
      <c r="A31" s="437" t="s">
        <v>1795</v>
      </c>
      <c r="B31" s="437"/>
      <c r="C31" s="1097" t="s">
        <v>3</v>
      </c>
      <c r="D31" s="1097" t="s">
        <v>1796</v>
      </c>
    </row>
    <row r="32" spans="1:4" s="434" customFormat="1" ht="57" x14ac:dyDescent="0.25">
      <c r="A32" s="437" t="s">
        <v>1797</v>
      </c>
      <c r="B32" s="437"/>
      <c r="C32" s="1097"/>
      <c r="D32" s="1097" t="s">
        <v>1798</v>
      </c>
    </row>
    <row r="33" spans="1:4" s="434" customFormat="1" x14ac:dyDescent="0.25">
      <c r="A33" s="437" t="s">
        <v>1799</v>
      </c>
      <c r="B33" s="437" t="s">
        <v>1800</v>
      </c>
      <c r="C33" s="1097" t="s">
        <v>1801</v>
      </c>
    </row>
    <row r="34" spans="1:4" s="434" customFormat="1" ht="57" x14ac:dyDescent="0.25">
      <c r="A34" s="437" t="s">
        <v>1802</v>
      </c>
      <c r="B34" s="437" t="s">
        <v>1803</v>
      </c>
      <c r="C34" s="1097" t="s">
        <v>1804</v>
      </c>
      <c r="D34" s="1097" t="s">
        <v>1805</v>
      </c>
    </row>
    <row r="35" spans="1:4" s="434" customFormat="1" ht="14.25" customHeight="1" x14ac:dyDescent="0.3">
      <c r="A35" s="1097"/>
      <c r="B35" s="1096"/>
      <c r="C35" s="1097" t="s">
        <v>3</v>
      </c>
    </row>
  </sheetData>
  <mergeCells count="1">
    <mergeCell ref="A1:B2"/>
  </mergeCells>
  <pageMargins left="0.43307086614173229" right="0.23622047244094491" top="0.74803149606299213" bottom="0.74803149606299213" header="0.31496062992125984" footer="0.31496062992125984"/>
  <pageSetup paperSize="9"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rgb="FF0070C0"/>
  </sheetPr>
  <dimension ref="A1:C157"/>
  <sheetViews>
    <sheetView showGridLines="0" zoomScale="84" zoomScaleNormal="84" zoomScaleSheetLayoutView="70" zoomScalePageLayoutView="115" workbookViewId="0">
      <selection activeCell="F5" sqref="F5"/>
    </sheetView>
  </sheetViews>
  <sheetFormatPr defaultRowHeight="14.25" x14ac:dyDescent="0.3"/>
  <cols>
    <col min="1" max="1" width="11.42578125" style="1160" customWidth="1"/>
    <col min="2" max="2" width="39.140625" style="1096" customWidth="1"/>
    <col min="3" max="3" width="43.5703125" style="1096" customWidth="1"/>
    <col min="4" max="16384" width="9.140625" style="5"/>
  </cols>
  <sheetData>
    <row r="1" spans="1:3" x14ac:dyDescent="0.3">
      <c r="A1" s="1421" t="s">
        <v>2109</v>
      </c>
      <c r="B1" s="1355"/>
      <c r="C1" s="1313"/>
    </row>
    <row r="2" spans="1:3" x14ac:dyDescent="0.3">
      <c r="A2" s="1496"/>
      <c r="B2" s="1496"/>
      <c r="C2" s="1313"/>
    </row>
    <row r="3" spans="1:3" s="434" customFormat="1" ht="14.25" customHeight="1" x14ac:dyDescent="0.25">
      <c r="A3" s="1180" t="s">
        <v>1806</v>
      </c>
      <c r="B3" s="1181" t="s">
        <v>1807</v>
      </c>
      <c r="C3" s="1181" t="s">
        <v>1732</v>
      </c>
    </row>
    <row r="4" spans="1:3" s="434" customFormat="1" ht="14.25" customHeight="1" x14ac:dyDescent="0.25">
      <c r="A4" s="1497" t="s">
        <v>1808</v>
      </c>
      <c r="B4" s="1498"/>
      <c r="C4" s="1159"/>
    </row>
    <row r="5" spans="1:3" s="434" customFormat="1" ht="14.25" customHeight="1" x14ac:dyDescent="0.3">
      <c r="A5" s="1182" t="s">
        <v>1809</v>
      </c>
      <c r="B5" s="679" t="s">
        <v>1810</v>
      </c>
      <c r="C5" s="679"/>
    </row>
    <row r="6" spans="1:3" s="434" customFormat="1" ht="27.75" customHeight="1" x14ac:dyDescent="0.25">
      <c r="A6" s="1176">
        <v>1</v>
      </c>
      <c r="B6" s="437" t="s">
        <v>1811</v>
      </c>
      <c r="C6" s="1097" t="s">
        <v>1812</v>
      </c>
    </row>
    <row r="7" spans="1:3" s="434" customFormat="1" ht="28.5" x14ac:dyDescent="0.25">
      <c r="A7" s="1176">
        <v>2</v>
      </c>
      <c r="B7" s="437" t="s">
        <v>1813</v>
      </c>
      <c r="C7" s="1097" t="s">
        <v>1814</v>
      </c>
    </row>
    <row r="8" spans="1:3" s="434" customFormat="1" ht="71.25" x14ac:dyDescent="0.25">
      <c r="A8" s="1176">
        <v>3</v>
      </c>
      <c r="B8" s="437" t="s">
        <v>1815</v>
      </c>
      <c r="C8" s="1097" t="s">
        <v>1816</v>
      </c>
    </row>
    <row r="9" spans="1:3" s="434" customFormat="1" ht="28.5" x14ac:dyDescent="0.25">
      <c r="A9" s="1176">
        <v>4</v>
      </c>
      <c r="B9" s="437" t="s">
        <v>1817</v>
      </c>
      <c r="C9" s="1097" t="s">
        <v>1818</v>
      </c>
    </row>
    <row r="10" spans="1:3" s="434" customFormat="1" x14ac:dyDescent="0.25">
      <c r="A10" s="779" t="s">
        <v>1819</v>
      </c>
      <c r="B10" s="638" t="s">
        <v>1820</v>
      </c>
      <c r="C10" s="793"/>
    </row>
    <row r="11" spans="1:3" s="434" customFormat="1" ht="42.75" x14ac:dyDescent="0.25">
      <c r="A11" s="1176" t="s">
        <v>1821</v>
      </c>
      <c r="B11" s="437" t="s">
        <v>1822</v>
      </c>
      <c r="C11" s="1097" t="s">
        <v>1823</v>
      </c>
    </row>
    <row r="12" spans="1:3" s="434" customFormat="1" x14ac:dyDescent="0.3">
      <c r="A12" s="1182" t="s">
        <v>1824</v>
      </c>
      <c r="B12" s="679" t="s">
        <v>1825</v>
      </c>
      <c r="C12" s="679"/>
    </row>
    <row r="13" spans="1:3" s="434" customFormat="1" ht="99.75" x14ac:dyDescent="0.25">
      <c r="A13" s="1176"/>
      <c r="B13" s="437" t="s">
        <v>1826</v>
      </c>
      <c r="C13" s="1097" t="s">
        <v>1827</v>
      </c>
    </row>
    <row r="14" spans="1:3" s="434" customFormat="1" x14ac:dyDescent="0.3">
      <c r="A14" s="1182" t="s">
        <v>1828</v>
      </c>
      <c r="B14" s="679" t="s">
        <v>1829</v>
      </c>
      <c r="C14" s="679"/>
    </row>
    <row r="15" spans="1:3" s="434" customFormat="1" ht="28.5" x14ac:dyDescent="0.25">
      <c r="A15" s="1176">
        <v>1</v>
      </c>
      <c r="B15" s="437" t="s">
        <v>1830</v>
      </c>
      <c r="C15" s="1097" t="s">
        <v>1831</v>
      </c>
    </row>
    <row r="16" spans="1:3" s="434" customFormat="1" ht="31.5" customHeight="1" x14ac:dyDescent="0.25">
      <c r="A16" s="1176">
        <v>2</v>
      </c>
      <c r="B16" s="437" t="s">
        <v>1832</v>
      </c>
      <c r="C16" s="1097" t="s">
        <v>1833</v>
      </c>
    </row>
    <row r="17" spans="1:3" s="434" customFormat="1" ht="9" customHeight="1" x14ac:dyDescent="0.25">
      <c r="A17" s="1177"/>
      <c r="B17" s="437"/>
      <c r="C17" s="1097"/>
    </row>
    <row r="18" spans="1:3" s="434" customFormat="1" ht="15" x14ac:dyDescent="0.25">
      <c r="A18" s="1497" t="s">
        <v>1834</v>
      </c>
      <c r="B18" s="1498"/>
      <c r="C18" s="1159"/>
    </row>
    <row r="19" spans="1:3" s="434" customFormat="1" ht="14.25" customHeight="1" x14ac:dyDescent="0.3">
      <c r="A19" s="1182" t="s">
        <v>1835</v>
      </c>
      <c r="B19" s="679" t="s">
        <v>1836</v>
      </c>
      <c r="C19" s="679"/>
    </row>
    <row r="20" spans="1:3" s="434" customFormat="1" x14ac:dyDescent="0.25">
      <c r="A20" s="1176" t="s">
        <v>1837</v>
      </c>
      <c r="B20" s="437" t="s">
        <v>1838</v>
      </c>
      <c r="C20" s="1097" t="s">
        <v>1839</v>
      </c>
    </row>
    <row r="21" spans="1:3" s="434" customFormat="1" ht="28.5" x14ac:dyDescent="0.25">
      <c r="A21" s="1176" t="s">
        <v>1840</v>
      </c>
      <c r="B21" s="437" t="s">
        <v>1841</v>
      </c>
      <c r="C21" s="1097" t="s">
        <v>1842</v>
      </c>
    </row>
    <row r="22" spans="1:3" s="434" customFormat="1" ht="28.5" x14ac:dyDescent="0.25">
      <c r="A22" s="1176" t="s">
        <v>1843</v>
      </c>
      <c r="B22" s="437" t="s">
        <v>1844</v>
      </c>
      <c r="C22" s="1097" t="s">
        <v>1845</v>
      </c>
    </row>
    <row r="23" spans="1:3" s="434" customFormat="1" x14ac:dyDescent="0.25">
      <c r="A23" s="1176" t="s">
        <v>1846</v>
      </c>
      <c r="B23" s="437" t="s">
        <v>1847</v>
      </c>
      <c r="C23" s="1097" t="s">
        <v>1848</v>
      </c>
    </row>
    <row r="24" spans="1:3" s="434" customFormat="1" x14ac:dyDescent="0.25">
      <c r="A24" s="1176" t="s">
        <v>1849</v>
      </c>
      <c r="B24" s="437" t="s">
        <v>1850</v>
      </c>
      <c r="C24" s="1097" t="s">
        <v>1851</v>
      </c>
    </row>
    <row r="25" spans="1:3" s="434" customFormat="1" x14ac:dyDescent="0.25">
      <c r="A25" s="1176" t="s">
        <v>1852</v>
      </c>
      <c r="B25" s="437" t="s">
        <v>1853</v>
      </c>
      <c r="C25" s="1097" t="s">
        <v>1854</v>
      </c>
    </row>
    <row r="26" spans="1:3" s="434" customFormat="1" ht="28.5" x14ac:dyDescent="0.25">
      <c r="A26" s="1176" t="s">
        <v>1855</v>
      </c>
      <c r="B26" s="437" t="s">
        <v>1856</v>
      </c>
      <c r="C26" s="1097" t="s">
        <v>1857</v>
      </c>
    </row>
    <row r="27" spans="1:3" s="434" customFormat="1" x14ac:dyDescent="0.3">
      <c r="A27" s="1182" t="s">
        <v>1858</v>
      </c>
      <c r="B27" s="679" t="s">
        <v>1859</v>
      </c>
      <c r="C27" s="679"/>
    </row>
    <row r="28" spans="1:3" s="434" customFormat="1" x14ac:dyDescent="0.25">
      <c r="A28" s="1176" t="s">
        <v>1860</v>
      </c>
      <c r="B28" s="437" t="s">
        <v>1861</v>
      </c>
      <c r="C28" s="1097" t="s">
        <v>1862</v>
      </c>
    </row>
    <row r="29" spans="1:3" s="434" customFormat="1" x14ac:dyDescent="0.25">
      <c r="A29" s="1176" t="s">
        <v>1863</v>
      </c>
      <c r="B29" s="1200" t="s">
        <v>2198</v>
      </c>
      <c r="C29" s="1097" t="s">
        <v>1864</v>
      </c>
    </row>
    <row r="30" spans="1:3" s="434" customFormat="1" x14ac:dyDescent="0.25">
      <c r="A30" s="1176"/>
      <c r="B30" s="1248" t="s">
        <v>2199</v>
      </c>
      <c r="C30" s="1097"/>
    </row>
    <row r="31" spans="1:3" ht="28.5" x14ac:dyDescent="0.3">
      <c r="A31" s="1176" t="s">
        <v>1865</v>
      </c>
      <c r="B31" s="1097" t="s">
        <v>1866</v>
      </c>
      <c r="C31" s="1097" t="s">
        <v>1867</v>
      </c>
    </row>
    <row r="32" spans="1:3" ht="28.5" x14ac:dyDescent="0.3">
      <c r="A32" s="1176" t="s">
        <v>1868</v>
      </c>
      <c r="B32" s="1097" t="s">
        <v>1869</v>
      </c>
      <c r="C32" s="1097" t="s">
        <v>1870</v>
      </c>
    </row>
    <row r="33" spans="1:3" ht="57" x14ac:dyDescent="0.3">
      <c r="A33" s="1176" t="s">
        <v>1871</v>
      </c>
      <c r="B33" s="1097" t="s">
        <v>1872</v>
      </c>
      <c r="C33" s="1097" t="s">
        <v>1870</v>
      </c>
    </row>
    <row r="34" spans="1:3" x14ac:dyDescent="0.3">
      <c r="A34" s="1182" t="s">
        <v>1873</v>
      </c>
      <c r="B34" s="679" t="s">
        <v>7</v>
      </c>
      <c r="C34" s="679"/>
    </row>
    <row r="35" spans="1:3" ht="28.5" x14ac:dyDescent="0.3">
      <c r="A35" s="1176" t="s">
        <v>1837</v>
      </c>
      <c r="B35" s="1097" t="s">
        <v>1874</v>
      </c>
      <c r="C35" s="1097" t="s">
        <v>1875</v>
      </c>
    </row>
    <row r="36" spans="1:3" ht="28.5" x14ac:dyDescent="0.3">
      <c r="A36" s="1176" t="s">
        <v>1840</v>
      </c>
      <c r="B36" s="1097"/>
      <c r="C36" s="1097" t="s">
        <v>1798</v>
      </c>
    </row>
    <row r="37" spans="1:3" ht="28.5" x14ac:dyDescent="0.3">
      <c r="A37" s="1176" t="s">
        <v>1843</v>
      </c>
      <c r="B37" s="1097"/>
      <c r="C37" s="1097" t="s">
        <v>1798</v>
      </c>
    </row>
    <row r="38" spans="1:3" ht="28.5" x14ac:dyDescent="0.3">
      <c r="A38" s="1176" t="s">
        <v>1876</v>
      </c>
      <c r="B38" s="1097"/>
      <c r="C38" s="1097" t="s">
        <v>1877</v>
      </c>
    </row>
    <row r="39" spans="1:3" x14ac:dyDescent="0.3">
      <c r="A39" s="1176" t="s">
        <v>1849</v>
      </c>
      <c r="B39" s="1097"/>
      <c r="C39" s="1097" t="s">
        <v>1877</v>
      </c>
    </row>
    <row r="40" spans="1:3" x14ac:dyDescent="0.3">
      <c r="A40" s="1176" t="s">
        <v>1852</v>
      </c>
      <c r="B40" s="1097"/>
      <c r="C40" s="1097" t="s">
        <v>1870</v>
      </c>
    </row>
    <row r="41" spans="1:3" x14ac:dyDescent="0.3">
      <c r="A41" s="1182" t="s">
        <v>1878</v>
      </c>
      <c r="B41" s="679" t="s">
        <v>697</v>
      </c>
      <c r="C41" s="679"/>
    </row>
    <row r="42" spans="1:3" ht="28.5" x14ac:dyDescent="0.3">
      <c r="A42" s="1176" t="s">
        <v>1860</v>
      </c>
      <c r="B42" s="1097" t="s">
        <v>1879</v>
      </c>
      <c r="C42" s="1097" t="s">
        <v>1880</v>
      </c>
    </row>
    <row r="43" spans="1:3" ht="28.5" x14ac:dyDescent="0.3">
      <c r="A43" s="1176" t="s">
        <v>1881</v>
      </c>
      <c r="B43" s="1097" t="s">
        <v>1882</v>
      </c>
      <c r="C43" s="1097" t="s">
        <v>1883</v>
      </c>
    </row>
    <row r="44" spans="1:3" ht="42.75" x14ac:dyDescent="0.3">
      <c r="A44" s="1176" t="s">
        <v>1884</v>
      </c>
      <c r="B44" s="1097" t="s">
        <v>1885</v>
      </c>
      <c r="C44" s="1097" t="s">
        <v>1886</v>
      </c>
    </row>
    <row r="45" spans="1:3" x14ac:dyDescent="0.3">
      <c r="A45" s="1182" t="s">
        <v>1887</v>
      </c>
      <c r="B45" s="679" t="s">
        <v>1888</v>
      </c>
      <c r="C45" s="679"/>
    </row>
    <row r="46" spans="1:3" ht="28.5" x14ac:dyDescent="0.3">
      <c r="A46" s="1176" t="s">
        <v>1860</v>
      </c>
      <c r="B46" s="1097" t="s">
        <v>1889</v>
      </c>
      <c r="C46" s="1097" t="s">
        <v>1890</v>
      </c>
    </row>
    <row r="47" spans="1:3" ht="28.5" x14ac:dyDescent="0.3">
      <c r="A47" s="1176" t="s">
        <v>1881</v>
      </c>
      <c r="B47" s="1097" t="s">
        <v>1891</v>
      </c>
      <c r="C47" s="1097" t="s">
        <v>1892</v>
      </c>
    </row>
    <row r="48" spans="1:3" x14ac:dyDescent="0.3">
      <c r="A48" s="1176" t="s">
        <v>1865</v>
      </c>
      <c r="B48" s="1097" t="s">
        <v>1893</v>
      </c>
      <c r="C48" s="1097" t="s">
        <v>1894</v>
      </c>
    </row>
    <row r="49" spans="1:3" ht="28.5" x14ac:dyDescent="0.3">
      <c r="A49" s="1176" t="s">
        <v>1868</v>
      </c>
      <c r="B49" s="1097" t="s">
        <v>1895</v>
      </c>
      <c r="C49" s="1097" t="s">
        <v>1896</v>
      </c>
    </row>
    <row r="50" spans="1:3" x14ac:dyDescent="0.3">
      <c r="A50" s="1176" t="s">
        <v>1871</v>
      </c>
      <c r="B50" s="1097" t="s">
        <v>1897</v>
      </c>
      <c r="C50" s="1097" t="s">
        <v>1898</v>
      </c>
    </row>
    <row r="51" spans="1:3" x14ac:dyDescent="0.3">
      <c r="A51" s="1176" t="s">
        <v>1899</v>
      </c>
      <c r="B51" s="1097" t="s">
        <v>1900</v>
      </c>
      <c r="C51" s="1097" t="s">
        <v>1901</v>
      </c>
    </row>
    <row r="52" spans="1:3" ht="42.75" x14ac:dyDescent="0.3">
      <c r="A52" s="1176" t="s">
        <v>1902</v>
      </c>
      <c r="B52" s="1097" t="s">
        <v>1903</v>
      </c>
      <c r="C52" s="1097" t="s">
        <v>1904</v>
      </c>
    </row>
    <row r="53" spans="1:3" ht="29.25" customHeight="1" x14ac:dyDescent="0.3">
      <c r="A53" s="1176" t="s">
        <v>1905</v>
      </c>
      <c r="B53" s="1097" t="s">
        <v>1906</v>
      </c>
      <c r="C53" s="1097" t="s">
        <v>1904</v>
      </c>
    </row>
    <row r="54" spans="1:3" ht="42.75" x14ac:dyDescent="0.3">
      <c r="A54" s="1176" t="s">
        <v>1907</v>
      </c>
      <c r="B54" s="1097" t="s">
        <v>1908</v>
      </c>
      <c r="C54" s="1097" t="s">
        <v>1870</v>
      </c>
    </row>
    <row r="55" spans="1:3" x14ac:dyDescent="0.3">
      <c r="A55" s="1182" t="s">
        <v>1909</v>
      </c>
      <c r="B55" s="679" t="s">
        <v>1910</v>
      </c>
      <c r="C55" s="679"/>
    </row>
    <row r="56" spans="1:3" ht="42.75" x14ac:dyDescent="0.3">
      <c r="A56" s="1176" t="s">
        <v>1911</v>
      </c>
      <c r="B56" s="1097" t="s">
        <v>1912</v>
      </c>
      <c r="C56" s="1097" t="s">
        <v>1913</v>
      </c>
    </row>
    <row r="57" spans="1:3" x14ac:dyDescent="0.3">
      <c r="A57" s="1182" t="s">
        <v>1914</v>
      </c>
      <c r="B57" s="679" t="s">
        <v>1795</v>
      </c>
      <c r="C57" s="679"/>
    </row>
    <row r="58" spans="1:3" ht="42.75" x14ac:dyDescent="0.3">
      <c r="A58" s="1176" t="s">
        <v>1911</v>
      </c>
      <c r="B58" s="1097" t="s">
        <v>1915</v>
      </c>
      <c r="C58" s="1097" t="s">
        <v>1796</v>
      </c>
    </row>
    <row r="59" spans="1:3" x14ac:dyDescent="0.3">
      <c r="A59" s="1182" t="s">
        <v>1916</v>
      </c>
      <c r="B59" s="679" t="s">
        <v>1917</v>
      </c>
      <c r="C59" s="679"/>
    </row>
    <row r="60" spans="1:3" x14ac:dyDescent="0.3">
      <c r="A60" s="1176" t="s">
        <v>1860</v>
      </c>
      <c r="B60" s="1097" t="s">
        <v>1918</v>
      </c>
      <c r="C60" s="1097" t="s">
        <v>1919</v>
      </c>
    </row>
    <row r="61" spans="1:3" ht="28.5" x14ac:dyDescent="0.3">
      <c r="A61" s="1176" t="s">
        <v>1881</v>
      </c>
      <c r="B61" s="1097" t="s">
        <v>1920</v>
      </c>
      <c r="C61" s="1097" t="s">
        <v>1919</v>
      </c>
    </row>
    <row r="62" spans="1:3" ht="42.75" x14ac:dyDescent="0.3">
      <c r="A62" s="1176" t="s">
        <v>1865</v>
      </c>
      <c r="B62" s="1097" t="s">
        <v>1921</v>
      </c>
      <c r="C62" s="1097" t="s">
        <v>1922</v>
      </c>
    </row>
    <row r="63" spans="1:3" ht="28.5" x14ac:dyDescent="0.3">
      <c r="A63" s="1176" t="s">
        <v>1868</v>
      </c>
      <c r="B63" s="1097" t="s">
        <v>1923</v>
      </c>
      <c r="C63" s="1097" t="s">
        <v>1924</v>
      </c>
    </row>
    <row r="64" spans="1:3" ht="28.5" x14ac:dyDescent="0.3">
      <c r="A64" s="1176" t="s">
        <v>1871</v>
      </c>
      <c r="B64" s="1097" t="s">
        <v>1925</v>
      </c>
      <c r="C64" s="1097" t="s">
        <v>1926</v>
      </c>
    </row>
    <row r="65" spans="1:3" ht="28.5" x14ac:dyDescent="0.3">
      <c r="A65" s="1176" t="s">
        <v>1899</v>
      </c>
      <c r="B65" s="1097" t="s">
        <v>1927</v>
      </c>
      <c r="C65" s="1097" t="s">
        <v>1928</v>
      </c>
    </row>
    <row r="66" spans="1:3" ht="57" x14ac:dyDescent="0.3">
      <c r="A66" s="1176" t="s">
        <v>1929</v>
      </c>
      <c r="B66" s="1097" t="s">
        <v>1930</v>
      </c>
      <c r="C66" s="1097" t="s">
        <v>1931</v>
      </c>
    </row>
    <row r="67" spans="1:3" ht="28.5" x14ac:dyDescent="0.3">
      <c r="A67" s="1176" t="s">
        <v>1905</v>
      </c>
      <c r="B67" s="1097" t="s">
        <v>1932</v>
      </c>
      <c r="C67" s="1097" t="s">
        <v>1933</v>
      </c>
    </row>
    <row r="68" spans="1:3" ht="114" x14ac:dyDescent="0.3">
      <c r="A68" s="1176" t="s">
        <v>1934</v>
      </c>
      <c r="B68" s="1097" t="s">
        <v>1935</v>
      </c>
      <c r="C68" s="1097" t="s">
        <v>1936</v>
      </c>
    </row>
    <row r="69" spans="1:3" x14ac:dyDescent="0.3">
      <c r="A69" s="1182" t="s">
        <v>1937</v>
      </c>
      <c r="B69" s="679" t="s">
        <v>1938</v>
      </c>
      <c r="C69" s="679"/>
    </row>
    <row r="70" spans="1:3" ht="28.5" x14ac:dyDescent="0.3">
      <c r="A70" s="1176"/>
      <c r="B70" s="1097" t="s">
        <v>1939</v>
      </c>
      <c r="C70" s="1097" t="s">
        <v>1940</v>
      </c>
    </row>
    <row r="71" spans="1:3" x14ac:dyDescent="0.3">
      <c r="A71" s="1182" t="s">
        <v>1941</v>
      </c>
      <c r="B71" s="679" t="s">
        <v>1942</v>
      </c>
      <c r="C71" s="679"/>
    </row>
    <row r="72" spans="1:3" x14ac:dyDescent="0.3">
      <c r="A72" s="1176" t="s">
        <v>1860</v>
      </c>
      <c r="B72" s="1097" t="s">
        <v>1943</v>
      </c>
      <c r="C72" s="1097" t="s">
        <v>1944</v>
      </c>
    </row>
    <row r="73" spans="1:3" x14ac:dyDescent="0.3">
      <c r="A73" s="1176" t="s">
        <v>1881</v>
      </c>
      <c r="B73" s="434" t="s">
        <v>1945</v>
      </c>
      <c r="C73" s="1097" t="s">
        <v>1870</v>
      </c>
    </row>
    <row r="74" spans="1:3" ht="28.5" x14ac:dyDescent="0.3">
      <c r="A74" s="1176" t="s">
        <v>1865</v>
      </c>
      <c r="B74" s="1097" t="s">
        <v>1946</v>
      </c>
      <c r="C74" s="1097" t="s">
        <v>1944</v>
      </c>
    </row>
    <row r="75" spans="1:3" ht="28.5" x14ac:dyDescent="0.3">
      <c r="A75" s="1176" t="s">
        <v>1868</v>
      </c>
      <c r="B75" s="1097" t="s">
        <v>1947</v>
      </c>
      <c r="C75" s="1097" t="s">
        <v>1948</v>
      </c>
    </row>
    <row r="76" spans="1:3" ht="42.75" x14ac:dyDescent="0.3">
      <c r="A76" s="1176" t="s">
        <v>1871</v>
      </c>
      <c r="B76" s="1097" t="s">
        <v>1949</v>
      </c>
      <c r="C76" s="1097" t="s">
        <v>1950</v>
      </c>
    </row>
    <row r="77" spans="1:3" x14ac:dyDescent="0.3">
      <c r="A77" s="1182" t="s">
        <v>1951</v>
      </c>
      <c r="B77" s="679" t="s">
        <v>1952</v>
      </c>
      <c r="C77" s="679"/>
    </row>
    <row r="78" spans="1:3" x14ac:dyDescent="0.3">
      <c r="A78" s="1176"/>
      <c r="B78" s="1097" t="s">
        <v>1953</v>
      </c>
      <c r="C78" s="1097" t="s">
        <v>1954</v>
      </c>
    </row>
    <row r="79" spans="1:3" x14ac:dyDescent="0.3">
      <c r="A79" s="1182" t="s">
        <v>1955</v>
      </c>
      <c r="B79" s="679" t="s">
        <v>25</v>
      </c>
      <c r="C79" s="679"/>
    </row>
    <row r="80" spans="1:3" ht="28.5" x14ac:dyDescent="0.3">
      <c r="A80" s="1176"/>
      <c r="B80" s="1097" t="s">
        <v>1956</v>
      </c>
      <c r="C80" s="1097" t="s">
        <v>1957</v>
      </c>
    </row>
    <row r="81" spans="1:3" x14ac:dyDescent="0.3">
      <c r="A81" s="649" t="s">
        <v>1958</v>
      </c>
      <c r="B81" s="638" t="s">
        <v>1959</v>
      </c>
      <c r="C81" s="638"/>
    </row>
    <row r="82" spans="1:3" ht="28.5" x14ac:dyDescent="0.3">
      <c r="A82" s="1176" t="s">
        <v>1860</v>
      </c>
      <c r="B82" s="1097" t="s">
        <v>1960</v>
      </c>
      <c r="C82" s="1097" t="s">
        <v>1961</v>
      </c>
    </row>
    <row r="83" spans="1:3" ht="43.5" customHeight="1" x14ac:dyDescent="0.3">
      <c r="A83" s="1176" t="s">
        <v>1881</v>
      </c>
      <c r="B83" s="1097" t="s">
        <v>1962</v>
      </c>
      <c r="C83" s="1097" t="s">
        <v>1961</v>
      </c>
    </row>
    <row r="84" spans="1:3" x14ac:dyDescent="0.3">
      <c r="A84" s="1176" t="s">
        <v>1865</v>
      </c>
      <c r="B84" s="434" t="s">
        <v>1963</v>
      </c>
      <c r="C84" s="1097" t="s">
        <v>1961</v>
      </c>
    </row>
    <row r="85" spans="1:3" ht="28.5" x14ac:dyDescent="0.3">
      <c r="A85" s="1176" t="s">
        <v>1868</v>
      </c>
      <c r="B85" s="1097" t="s">
        <v>1964</v>
      </c>
      <c r="C85" s="1097" t="s">
        <v>1961</v>
      </c>
    </row>
    <row r="86" spans="1:3" x14ac:dyDescent="0.3">
      <c r="A86" s="1176" t="s">
        <v>1871</v>
      </c>
      <c r="B86" s="1097" t="s">
        <v>1965</v>
      </c>
      <c r="C86" s="1097" t="s">
        <v>1961</v>
      </c>
    </row>
    <row r="87" spans="1:3" x14ac:dyDescent="0.3">
      <c r="A87" s="779" t="s">
        <v>1966</v>
      </c>
      <c r="B87" s="638" t="s">
        <v>1967</v>
      </c>
      <c r="C87" s="793"/>
    </row>
    <row r="88" spans="1:3" ht="28.5" x14ac:dyDescent="0.3">
      <c r="A88" s="1176" t="s">
        <v>1860</v>
      </c>
      <c r="B88" s="1097" t="s">
        <v>1968</v>
      </c>
      <c r="C88" s="1097" t="s">
        <v>1969</v>
      </c>
    </row>
    <row r="89" spans="1:3" ht="57" x14ac:dyDescent="0.3">
      <c r="A89" s="1176" t="s">
        <v>1881</v>
      </c>
      <c r="B89" s="1097" t="s">
        <v>1970</v>
      </c>
      <c r="C89" s="1097" t="s">
        <v>1971</v>
      </c>
    </row>
    <row r="90" spans="1:3" x14ac:dyDescent="0.3">
      <c r="A90" s="779" t="s">
        <v>1972</v>
      </c>
      <c r="B90" s="793" t="s">
        <v>1973</v>
      </c>
      <c r="C90" s="793"/>
    </row>
    <row r="91" spans="1:3" x14ac:dyDescent="0.3">
      <c r="A91" s="1176" t="s">
        <v>1860</v>
      </c>
      <c r="B91" s="1097" t="s">
        <v>1974</v>
      </c>
      <c r="C91" s="1097" t="s">
        <v>1975</v>
      </c>
    </row>
    <row r="92" spans="1:3" ht="28.5" x14ac:dyDescent="0.3">
      <c r="A92" s="1176" t="s">
        <v>1881</v>
      </c>
      <c r="B92" s="1097" t="s">
        <v>1976</v>
      </c>
      <c r="C92" s="1097" t="s">
        <v>1975</v>
      </c>
    </row>
    <row r="93" spans="1:3" ht="58.5" customHeight="1" x14ac:dyDescent="0.3">
      <c r="A93" s="1176" t="s">
        <v>1865</v>
      </c>
      <c r="B93" s="1097" t="s">
        <v>2200</v>
      </c>
      <c r="C93" s="1097" t="s">
        <v>1977</v>
      </c>
    </row>
    <row r="94" spans="1:3" x14ac:dyDescent="0.3">
      <c r="A94" s="1176"/>
      <c r="B94" s="1097" t="s">
        <v>2201</v>
      </c>
      <c r="C94" s="1097"/>
    </row>
    <row r="95" spans="1:3" ht="42.75" x14ac:dyDescent="0.3">
      <c r="A95" s="1176" t="s">
        <v>1978</v>
      </c>
      <c r="B95" s="1097" t="s">
        <v>1979</v>
      </c>
      <c r="C95" s="1097" t="s">
        <v>1980</v>
      </c>
    </row>
    <row r="96" spans="1:3" ht="42.75" x14ac:dyDescent="0.3">
      <c r="A96" s="1176" t="s">
        <v>1899</v>
      </c>
      <c r="B96" s="1097" t="s">
        <v>1981</v>
      </c>
      <c r="C96" s="1097" t="s">
        <v>1982</v>
      </c>
    </row>
    <row r="97" spans="1:3" ht="57" x14ac:dyDescent="0.3">
      <c r="A97" s="1176" t="s">
        <v>1902</v>
      </c>
      <c r="B97" s="1097" t="s">
        <v>1983</v>
      </c>
      <c r="C97" s="1097" t="s">
        <v>1870</v>
      </c>
    </row>
    <row r="98" spans="1:3" ht="28.5" x14ac:dyDescent="0.3">
      <c r="A98" s="1176" t="s">
        <v>1905</v>
      </c>
      <c r="B98" s="1097" t="s">
        <v>1984</v>
      </c>
      <c r="C98" s="1097" t="s">
        <v>1975</v>
      </c>
    </row>
    <row r="99" spans="1:3" ht="28.5" x14ac:dyDescent="0.3">
      <c r="A99" s="1176" t="s">
        <v>1907</v>
      </c>
      <c r="B99" s="1097" t="s">
        <v>1985</v>
      </c>
      <c r="C99" s="1097" t="s">
        <v>1986</v>
      </c>
    </row>
    <row r="100" spans="1:3" ht="28.5" x14ac:dyDescent="0.3">
      <c r="A100" s="1176" t="s">
        <v>1987</v>
      </c>
      <c r="B100" s="1097" t="s">
        <v>1988</v>
      </c>
      <c r="C100" s="1097" t="s">
        <v>1975</v>
      </c>
    </row>
    <row r="101" spans="1:3" x14ac:dyDescent="0.3">
      <c r="A101" s="1176" t="s">
        <v>1989</v>
      </c>
      <c r="B101" s="1097" t="s">
        <v>1990</v>
      </c>
      <c r="C101" s="1097" t="s">
        <v>1944</v>
      </c>
    </row>
    <row r="102" spans="1:3" x14ac:dyDescent="0.3">
      <c r="A102" s="1176" t="s">
        <v>1991</v>
      </c>
      <c r="B102" s="1097" t="s">
        <v>1992</v>
      </c>
      <c r="C102" s="1097" t="s">
        <v>1870</v>
      </c>
    </row>
    <row r="103" spans="1:3" ht="28.5" x14ac:dyDescent="0.3">
      <c r="A103" s="1176" t="s">
        <v>1993</v>
      </c>
      <c r="B103" s="1097" t="s">
        <v>1994</v>
      </c>
      <c r="C103" s="1097" t="s">
        <v>1870</v>
      </c>
    </row>
    <row r="104" spans="1:3" ht="42.75" x14ac:dyDescent="0.3">
      <c r="A104" s="1176" t="s">
        <v>1995</v>
      </c>
      <c r="B104" s="1097" t="s">
        <v>1996</v>
      </c>
      <c r="C104" s="1097" t="s">
        <v>1997</v>
      </c>
    </row>
    <row r="105" spans="1:3" ht="28.5" x14ac:dyDescent="0.3">
      <c r="A105" s="1176" t="s">
        <v>1998</v>
      </c>
      <c r="B105" s="1097" t="s">
        <v>1999</v>
      </c>
      <c r="C105" s="1097" t="s">
        <v>2000</v>
      </c>
    </row>
    <row r="106" spans="1:3" ht="45" customHeight="1" x14ac:dyDescent="0.3">
      <c r="A106" s="1176" t="s">
        <v>2001</v>
      </c>
      <c r="B106" s="1097" t="s">
        <v>2002</v>
      </c>
      <c r="C106" s="1097" t="s">
        <v>1870</v>
      </c>
    </row>
    <row r="107" spans="1:3" ht="57" x14ac:dyDescent="0.3">
      <c r="A107" s="1176" t="s">
        <v>2003</v>
      </c>
      <c r="B107" s="1097" t="s">
        <v>2004</v>
      </c>
      <c r="C107" s="1097" t="s">
        <v>1870</v>
      </c>
    </row>
    <row r="108" spans="1:3" ht="42.75" x14ac:dyDescent="0.3">
      <c r="A108" s="1176" t="s">
        <v>2005</v>
      </c>
      <c r="B108" s="1097" t="s">
        <v>2006</v>
      </c>
      <c r="C108" s="1097" t="s">
        <v>1870</v>
      </c>
    </row>
    <row r="109" spans="1:3" x14ac:dyDescent="0.3">
      <c r="A109" s="779" t="s">
        <v>2007</v>
      </c>
      <c r="B109" s="793" t="s">
        <v>2008</v>
      </c>
      <c r="C109" s="793"/>
    </row>
    <row r="110" spans="1:3" ht="45.75" customHeight="1" x14ac:dyDescent="0.3">
      <c r="A110" s="1176">
        <v>1</v>
      </c>
      <c r="B110" s="1097" t="s">
        <v>2009</v>
      </c>
      <c r="C110" s="1097" t="s">
        <v>2010</v>
      </c>
    </row>
    <row r="111" spans="1:3" x14ac:dyDescent="0.3">
      <c r="A111" s="1176" t="s">
        <v>1837</v>
      </c>
      <c r="B111" s="1097" t="s">
        <v>2011</v>
      </c>
      <c r="C111" s="1097" t="s">
        <v>2012</v>
      </c>
    </row>
    <row r="112" spans="1:3" x14ac:dyDescent="0.3">
      <c r="A112" s="1176" t="s">
        <v>1840</v>
      </c>
      <c r="B112" s="1097" t="s">
        <v>2013</v>
      </c>
      <c r="C112" s="1097" t="s">
        <v>2012</v>
      </c>
    </row>
    <row r="113" spans="1:3" ht="28.5" x14ac:dyDescent="0.3">
      <c r="A113" s="1176" t="s">
        <v>2014</v>
      </c>
      <c r="B113" s="1097" t="s">
        <v>2015</v>
      </c>
      <c r="C113" s="1097" t="s">
        <v>2012</v>
      </c>
    </row>
    <row r="114" spans="1:3" ht="28.5" x14ac:dyDescent="0.3">
      <c r="A114" s="1176" t="s">
        <v>2016</v>
      </c>
      <c r="B114" s="1097" t="s">
        <v>2017</v>
      </c>
      <c r="C114" s="1097" t="s">
        <v>2018</v>
      </c>
    </row>
    <row r="115" spans="1:3" ht="28.5" x14ac:dyDescent="0.3">
      <c r="A115" s="1176" t="s">
        <v>2019</v>
      </c>
      <c r="B115" s="1097" t="s">
        <v>2020</v>
      </c>
      <c r="C115" s="1097" t="s">
        <v>2021</v>
      </c>
    </row>
    <row r="116" spans="1:3" ht="28.5" x14ac:dyDescent="0.3">
      <c r="A116" s="1176">
        <v>2</v>
      </c>
      <c r="B116" s="1097" t="s">
        <v>2022</v>
      </c>
      <c r="C116" s="1097" t="s">
        <v>2021</v>
      </c>
    </row>
    <row r="117" spans="1:3" x14ac:dyDescent="0.3">
      <c r="A117" s="779" t="s">
        <v>2023</v>
      </c>
      <c r="B117" s="793" t="s">
        <v>2024</v>
      </c>
      <c r="C117" s="793"/>
    </row>
    <row r="118" spans="1:3" ht="28.5" x14ac:dyDescent="0.3">
      <c r="A118" s="1176" t="s">
        <v>2025</v>
      </c>
      <c r="B118" s="434" t="s">
        <v>2026</v>
      </c>
      <c r="C118" s="1097" t="s">
        <v>2027</v>
      </c>
    </row>
    <row r="119" spans="1:3" ht="6" customHeight="1" x14ac:dyDescent="0.3">
      <c r="A119" s="790"/>
      <c r="B119" s="1097"/>
      <c r="C119" s="1097"/>
    </row>
    <row r="120" spans="1:3" s="1178" customFormat="1" ht="15" x14ac:dyDescent="0.3">
      <c r="A120" s="1497" t="s">
        <v>2028</v>
      </c>
      <c r="B120" s="1498"/>
      <c r="C120" s="1498"/>
    </row>
    <row r="121" spans="1:3" x14ac:dyDescent="0.3">
      <c r="A121" s="779" t="s">
        <v>2029</v>
      </c>
      <c r="B121" s="793" t="s">
        <v>2030</v>
      </c>
      <c r="C121" s="793"/>
    </row>
    <row r="122" spans="1:3" x14ac:dyDescent="0.3">
      <c r="A122" s="1176" t="s">
        <v>1860</v>
      </c>
      <c r="B122" s="434" t="s">
        <v>2031</v>
      </c>
      <c r="C122" s="1097" t="s">
        <v>2032</v>
      </c>
    </row>
    <row r="123" spans="1:3" x14ac:dyDescent="0.3">
      <c r="A123" s="1176" t="s">
        <v>1881</v>
      </c>
      <c r="B123" s="1097" t="s">
        <v>2033</v>
      </c>
      <c r="C123" s="1097"/>
    </row>
    <row r="124" spans="1:3" x14ac:dyDescent="0.3">
      <c r="A124" s="1176" t="s">
        <v>2034</v>
      </c>
      <c r="B124" s="434" t="s">
        <v>2035</v>
      </c>
      <c r="C124" s="1097" t="s">
        <v>1944</v>
      </c>
    </row>
    <row r="125" spans="1:3" x14ac:dyDescent="0.3">
      <c r="A125" s="1176" t="s">
        <v>2036</v>
      </c>
      <c r="B125" s="434" t="s">
        <v>2202</v>
      </c>
      <c r="C125" s="1097" t="s">
        <v>2037</v>
      </c>
    </row>
    <row r="126" spans="1:3" x14ac:dyDescent="0.3">
      <c r="A126" s="1176"/>
      <c r="B126" s="434" t="s">
        <v>2203</v>
      </c>
      <c r="C126" s="1097"/>
    </row>
    <row r="127" spans="1:3" ht="28.5" x14ac:dyDescent="0.3">
      <c r="A127" s="1176" t="s">
        <v>2038</v>
      </c>
      <c r="B127" s="1097" t="s">
        <v>2039</v>
      </c>
      <c r="C127" s="1097" t="s">
        <v>2040</v>
      </c>
    </row>
    <row r="128" spans="1:3" x14ac:dyDescent="0.3">
      <c r="A128" s="1176" t="s">
        <v>2041</v>
      </c>
      <c r="B128" s="1097" t="s">
        <v>2042</v>
      </c>
      <c r="C128" s="1097" t="s">
        <v>2043</v>
      </c>
    </row>
    <row r="129" spans="1:3" ht="28.5" x14ac:dyDescent="0.3">
      <c r="A129" s="1176" t="s">
        <v>2044</v>
      </c>
      <c r="B129" s="1097" t="s">
        <v>2045</v>
      </c>
      <c r="C129" s="1097" t="s">
        <v>2046</v>
      </c>
    </row>
    <row r="130" spans="1:3" ht="28.5" x14ac:dyDescent="0.3">
      <c r="A130" s="1176" t="s">
        <v>1868</v>
      </c>
      <c r="B130" s="1097" t="s">
        <v>2047</v>
      </c>
      <c r="C130" s="1097" t="s">
        <v>2048</v>
      </c>
    </row>
    <row r="131" spans="1:3" ht="57" x14ac:dyDescent="0.3">
      <c r="A131" s="1176" t="s">
        <v>2049</v>
      </c>
      <c r="B131" s="1097" t="s">
        <v>2050</v>
      </c>
      <c r="C131" s="1097" t="s">
        <v>2051</v>
      </c>
    </row>
    <row r="132" spans="1:3" ht="28.5" x14ac:dyDescent="0.3">
      <c r="A132" s="1176" t="s">
        <v>1899</v>
      </c>
      <c r="B132" s="1097" t="s">
        <v>2052</v>
      </c>
      <c r="C132" s="1097" t="s">
        <v>2051</v>
      </c>
    </row>
    <row r="133" spans="1:3" ht="28.5" x14ac:dyDescent="0.3">
      <c r="A133" s="1176" t="s">
        <v>1902</v>
      </c>
      <c r="B133" s="1097" t="s">
        <v>2053</v>
      </c>
      <c r="C133" s="1097" t="s">
        <v>2054</v>
      </c>
    </row>
    <row r="134" spans="1:3" ht="28.5" x14ac:dyDescent="0.3">
      <c r="A134" s="1176" t="s">
        <v>1905</v>
      </c>
      <c r="B134" s="1097" t="s">
        <v>2055</v>
      </c>
      <c r="C134" s="1097" t="s">
        <v>2056</v>
      </c>
    </row>
    <row r="135" spans="1:3" ht="28.5" x14ac:dyDescent="0.3">
      <c r="A135" s="1176" t="s">
        <v>1907</v>
      </c>
      <c r="B135" s="1097" t="s">
        <v>2057</v>
      </c>
      <c r="C135" s="1097" t="s">
        <v>2058</v>
      </c>
    </row>
    <row r="136" spans="1:3" ht="28.5" x14ac:dyDescent="0.3">
      <c r="A136" s="1176" t="s">
        <v>2059</v>
      </c>
      <c r="B136" s="1097" t="s">
        <v>2060</v>
      </c>
      <c r="C136" s="1097" t="s">
        <v>2061</v>
      </c>
    </row>
    <row r="137" spans="1:3" x14ac:dyDescent="0.3">
      <c r="A137" s="779" t="s">
        <v>2062</v>
      </c>
      <c r="B137" s="793" t="s">
        <v>2063</v>
      </c>
      <c r="C137" s="793"/>
    </row>
    <row r="138" spans="1:3" ht="28.5" x14ac:dyDescent="0.3">
      <c r="A138" s="1176" t="s">
        <v>1860</v>
      </c>
      <c r="B138" s="1097" t="s">
        <v>2064</v>
      </c>
      <c r="C138" s="1097" t="s">
        <v>2040</v>
      </c>
    </row>
    <row r="139" spans="1:3" ht="28.5" x14ac:dyDescent="0.3">
      <c r="A139" s="1176" t="s">
        <v>1881</v>
      </c>
      <c r="B139" s="1097" t="s">
        <v>2065</v>
      </c>
      <c r="C139" s="1097" t="s">
        <v>2066</v>
      </c>
    </row>
    <row r="140" spans="1:3" x14ac:dyDescent="0.3">
      <c r="A140" s="1176" t="s">
        <v>1865</v>
      </c>
      <c r="B140" s="1097" t="s">
        <v>2067</v>
      </c>
      <c r="C140" s="1097" t="s">
        <v>2068</v>
      </c>
    </row>
    <row r="141" spans="1:3" ht="28.5" x14ac:dyDescent="0.3">
      <c r="A141" s="1176" t="s">
        <v>1868</v>
      </c>
      <c r="B141" s="1097" t="s">
        <v>2069</v>
      </c>
      <c r="C141" s="1097" t="s">
        <v>2066</v>
      </c>
    </row>
    <row r="142" spans="1:3" ht="30.75" customHeight="1" x14ac:dyDescent="0.3">
      <c r="A142" s="1176" t="s">
        <v>1871</v>
      </c>
      <c r="B142" s="1097" t="s">
        <v>2070</v>
      </c>
      <c r="C142" s="1097" t="s">
        <v>2066</v>
      </c>
    </row>
    <row r="143" spans="1:3" ht="42.75" x14ac:dyDescent="0.3">
      <c r="A143" s="1176" t="s">
        <v>1899</v>
      </c>
      <c r="B143" s="1097" t="s">
        <v>2071</v>
      </c>
      <c r="C143" s="1097" t="s">
        <v>2072</v>
      </c>
    </row>
    <row r="144" spans="1:3" ht="28.5" x14ac:dyDescent="0.3">
      <c r="A144" s="1176" t="s">
        <v>1902</v>
      </c>
      <c r="B144" s="1097" t="s">
        <v>2073</v>
      </c>
      <c r="C144" s="1097" t="s">
        <v>2074</v>
      </c>
    </row>
    <row r="145" spans="1:3" x14ac:dyDescent="0.3">
      <c r="A145" s="649" t="s">
        <v>2075</v>
      </c>
      <c r="B145" s="638" t="s">
        <v>2076</v>
      </c>
      <c r="C145" s="638"/>
    </row>
    <row r="146" spans="1:3" ht="42.75" x14ac:dyDescent="0.3">
      <c r="A146" s="1176"/>
      <c r="B146" s="1097" t="s">
        <v>2077</v>
      </c>
      <c r="C146" s="1097" t="s">
        <v>1870</v>
      </c>
    </row>
    <row r="147" spans="1:3" x14ac:dyDescent="0.3">
      <c r="A147" s="779" t="s">
        <v>2078</v>
      </c>
      <c r="B147" s="793" t="s">
        <v>2079</v>
      </c>
      <c r="C147" s="793"/>
    </row>
    <row r="148" spans="1:3" x14ac:dyDescent="0.3">
      <c r="A148" s="1176" t="s">
        <v>2080</v>
      </c>
      <c r="B148" s="1097" t="s">
        <v>2081</v>
      </c>
      <c r="C148" s="1097" t="s">
        <v>2082</v>
      </c>
    </row>
    <row r="149" spans="1:3" ht="42.75" x14ac:dyDescent="0.3">
      <c r="A149" s="1176" t="s">
        <v>2083</v>
      </c>
      <c r="B149" s="1097" t="s">
        <v>2084</v>
      </c>
      <c r="C149" s="1097" t="s">
        <v>2085</v>
      </c>
    </row>
    <row r="150" spans="1:3" ht="28.5" x14ac:dyDescent="0.3">
      <c r="A150" s="1176" t="s">
        <v>2086</v>
      </c>
      <c r="B150" s="1097" t="s">
        <v>2087</v>
      </c>
      <c r="C150" s="1097" t="s">
        <v>2088</v>
      </c>
    </row>
    <row r="151" spans="1:3" ht="30" customHeight="1" x14ac:dyDescent="0.3">
      <c r="A151" s="1176" t="s">
        <v>2089</v>
      </c>
      <c r="B151" s="1097" t="s">
        <v>2090</v>
      </c>
      <c r="C151" s="1097" t="s">
        <v>2091</v>
      </c>
    </row>
    <row r="152" spans="1:3" x14ac:dyDescent="0.3">
      <c r="A152" s="1176" t="s">
        <v>1881</v>
      </c>
      <c r="B152" s="434" t="s">
        <v>2092</v>
      </c>
      <c r="C152" s="1097" t="s">
        <v>2093</v>
      </c>
    </row>
    <row r="153" spans="1:3" ht="42.75" x14ac:dyDescent="0.3">
      <c r="A153" s="1176" t="s">
        <v>1865</v>
      </c>
      <c r="B153" s="1097" t="s">
        <v>2094</v>
      </c>
      <c r="C153" s="1097" t="s">
        <v>2095</v>
      </c>
    </row>
    <row r="154" spans="1:3" ht="42.75" x14ac:dyDescent="0.3">
      <c r="A154" s="1176" t="s">
        <v>2096</v>
      </c>
      <c r="B154" s="1097" t="s">
        <v>2097</v>
      </c>
      <c r="C154" s="1097" t="s">
        <v>2098</v>
      </c>
    </row>
    <row r="155" spans="1:3" ht="28.5" x14ac:dyDescent="0.3">
      <c r="A155" s="1176" t="s">
        <v>1871</v>
      </c>
      <c r="B155" s="1097" t="s">
        <v>2099</v>
      </c>
      <c r="C155" s="1097" t="s">
        <v>2100</v>
      </c>
    </row>
    <row r="156" spans="1:3" ht="28.5" x14ac:dyDescent="0.3">
      <c r="A156" s="1176" t="s">
        <v>1899</v>
      </c>
      <c r="B156" s="1097" t="s">
        <v>2101</v>
      </c>
      <c r="C156" s="1097" t="s">
        <v>2085</v>
      </c>
    </row>
    <row r="157" spans="1:3" ht="42.75" x14ac:dyDescent="0.3">
      <c r="A157" s="1176" t="s">
        <v>1902</v>
      </c>
      <c r="B157" s="1097" t="s">
        <v>2102</v>
      </c>
      <c r="C157" s="1097" t="s">
        <v>2103</v>
      </c>
    </row>
  </sheetData>
  <mergeCells count="4">
    <mergeCell ref="A1:C2"/>
    <mergeCell ref="A4:B4"/>
    <mergeCell ref="A18:B18"/>
    <mergeCell ref="A120:C120"/>
  </mergeCells>
  <pageMargins left="0.43307086614173229" right="0.23622047244094491" top="0.74803149606299213" bottom="0.74803149606299213" header="0.31496062992125984" footer="0.31496062992125984"/>
  <pageSetup paperSize="9" orientation="portrait" r:id="rId1"/>
  <rowBreaks count="5" manualBreakCount="5">
    <brk id="58" max="16383" man="1"/>
    <brk id="80" max="16383" man="1"/>
    <brk id="103" max="16383" man="1"/>
    <brk id="130" max="16383" man="1"/>
    <brk id="152" max="16383" man="1"/>
  </rowBreak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rgb="FF0070C0"/>
  </sheetPr>
  <dimension ref="A1:E155"/>
  <sheetViews>
    <sheetView showGridLines="0" zoomScale="84" zoomScaleNormal="84" zoomScaleSheetLayoutView="100" workbookViewId="0">
      <selection activeCell="I6" sqref="I6"/>
    </sheetView>
  </sheetViews>
  <sheetFormatPr defaultRowHeight="14.25" x14ac:dyDescent="0.3"/>
  <cols>
    <col min="1" max="1" width="24.5703125" style="1160" customWidth="1"/>
    <col min="2" max="2" width="14" style="1096" customWidth="1"/>
    <col min="3" max="3" width="36.5703125" style="1096" customWidth="1"/>
    <col min="4" max="4" width="17.7109375" style="5" customWidth="1"/>
    <col min="5" max="16384" width="9.140625" style="5"/>
  </cols>
  <sheetData>
    <row r="1" spans="1:5" ht="14.25" customHeight="1" x14ac:dyDescent="0.3">
      <c r="A1" s="1421" t="s">
        <v>2110</v>
      </c>
      <c r="B1" s="1355"/>
      <c r="C1" s="1313"/>
    </row>
    <row r="2" spans="1:5" ht="14.25" customHeight="1" x14ac:dyDescent="0.3">
      <c r="A2" s="1496"/>
      <c r="B2" s="1496"/>
      <c r="C2" s="1313"/>
    </row>
    <row r="3" spans="1:5" ht="14.25" customHeight="1" x14ac:dyDescent="0.3">
      <c r="A3" s="1161"/>
      <c r="B3" s="1161"/>
      <c r="C3" s="1158"/>
    </row>
    <row r="4" spans="1:5" s="434" customFormat="1" ht="42.75" x14ac:dyDescent="0.3">
      <c r="A4" s="1252" t="s">
        <v>2104</v>
      </c>
      <c r="B4" s="424" t="s">
        <v>2105</v>
      </c>
      <c r="C4" s="424" t="s">
        <v>2106</v>
      </c>
      <c r="D4" s="424" t="s">
        <v>2107</v>
      </c>
      <c r="E4" s="1097"/>
    </row>
    <row r="5" spans="1:5" s="434" customFormat="1" ht="61.5" customHeight="1" x14ac:dyDescent="0.25">
      <c r="A5" s="1249" t="s">
        <v>2204</v>
      </c>
      <c r="B5" s="1250" t="s">
        <v>2205</v>
      </c>
      <c r="C5" s="1251" t="s">
        <v>2206</v>
      </c>
      <c r="D5" s="1251" t="s">
        <v>2214</v>
      </c>
    </row>
    <row r="6" spans="1:5" s="434" customFormat="1" ht="62.25" customHeight="1" x14ac:dyDescent="0.25">
      <c r="A6" s="1249" t="s">
        <v>2207</v>
      </c>
      <c r="B6" s="1251" t="s">
        <v>2208</v>
      </c>
      <c r="C6" s="1250" t="s">
        <v>2212</v>
      </c>
      <c r="D6" s="1251" t="s">
        <v>2209</v>
      </c>
    </row>
    <row r="7" spans="1:5" s="434" customFormat="1" ht="85.5" x14ac:dyDescent="0.25">
      <c r="A7" s="1249" t="s">
        <v>2210</v>
      </c>
      <c r="B7" s="1250" t="s">
        <v>2208</v>
      </c>
      <c r="C7" s="1251" t="s">
        <v>2213</v>
      </c>
      <c r="D7" s="1251" t="s">
        <v>2211</v>
      </c>
    </row>
    <row r="8" spans="1:5" s="434" customFormat="1" x14ac:dyDescent="0.25">
      <c r="A8" s="1176"/>
      <c r="B8" s="1250"/>
      <c r="C8" s="1251"/>
      <c r="D8" s="1253"/>
    </row>
    <row r="9" spans="1:5" s="434" customFormat="1" ht="14.25" customHeight="1" x14ac:dyDescent="0.25">
      <c r="A9" s="1176"/>
      <c r="B9" s="437"/>
      <c r="C9" s="1097"/>
    </row>
    <row r="10" spans="1:5" s="434" customFormat="1" x14ac:dyDescent="0.25">
      <c r="A10" s="1176"/>
      <c r="B10" s="437"/>
      <c r="C10" s="1097"/>
    </row>
    <row r="11" spans="1:5" s="434" customFormat="1" x14ac:dyDescent="0.25">
      <c r="A11" s="1176"/>
      <c r="B11" s="437"/>
      <c r="C11" s="1097"/>
    </row>
    <row r="12" spans="1:5" s="434" customFormat="1" x14ac:dyDescent="0.25">
      <c r="A12" s="1176"/>
      <c r="B12" s="437"/>
      <c r="C12" s="1097"/>
    </row>
    <row r="13" spans="1:5" s="434" customFormat="1" x14ac:dyDescent="0.25">
      <c r="A13" s="1176"/>
      <c r="B13" s="437"/>
      <c r="C13" s="1097"/>
    </row>
    <row r="14" spans="1:5" s="434" customFormat="1" ht="14.25" customHeight="1" x14ac:dyDescent="0.25">
      <c r="A14" s="1176"/>
      <c r="B14" s="437"/>
      <c r="C14" s="1097"/>
    </row>
    <row r="15" spans="1:5" s="434" customFormat="1" x14ac:dyDescent="0.25">
      <c r="A15" s="1176"/>
      <c r="B15" s="437"/>
      <c r="C15" s="1097"/>
    </row>
    <row r="16" spans="1:5" s="434" customFormat="1" ht="14.25" customHeight="1" x14ac:dyDescent="0.25">
      <c r="A16" s="1176"/>
      <c r="B16" s="437"/>
      <c r="C16" s="1097"/>
    </row>
    <row r="17" spans="1:3" s="434" customFormat="1" x14ac:dyDescent="0.25">
      <c r="A17" s="1176"/>
      <c r="B17" s="437"/>
      <c r="C17" s="1097"/>
    </row>
    <row r="18" spans="1:3" s="434" customFormat="1" x14ac:dyDescent="0.25">
      <c r="A18" s="1177"/>
      <c r="B18" s="437"/>
      <c r="C18" s="1097"/>
    </row>
    <row r="19" spans="1:3" s="434" customFormat="1" ht="15" x14ac:dyDescent="0.25">
      <c r="A19" s="1499"/>
      <c r="B19" s="1500"/>
      <c r="C19" s="1097"/>
    </row>
    <row r="20" spans="1:3" s="434" customFormat="1" ht="14.25" customHeight="1" x14ac:dyDescent="0.25">
      <c r="A20" s="1176"/>
      <c r="B20" s="437"/>
      <c r="C20" s="1097"/>
    </row>
    <row r="21" spans="1:3" s="434" customFormat="1" x14ac:dyDescent="0.25">
      <c r="A21" s="1176"/>
      <c r="B21" s="437"/>
      <c r="C21" s="1097"/>
    </row>
    <row r="22" spans="1:3" s="434" customFormat="1" x14ac:dyDescent="0.25">
      <c r="A22" s="1176"/>
      <c r="B22" s="437"/>
      <c r="C22" s="1097"/>
    </row>
    <row r="23" spans="1:3" s="434" customFormat="1" x14ac:dyDescent="0.25">
      <c r="A23" s="1176"/>
      <c r="B23" s="437"/>
      <c r="C23" s="1097"/>
    </row>
    <row r="24" spans="1:3" s="434" customFormat="1" x14ac:dyDescent="0.25">
      <c r="A24" s="1176"/>
      <c r="B24" s="437"/>
      <c r="C24" s="1097"/>
    </row>
    <row r="25" spans="1:3" s="434" customFormat="1" x14ac:dyDescent="0.25">
      <c r="A25" s="1176"/>
      <c r="B25" s="437"/>
      <c r="C25" s="1097"/>
    </row>
    <row r="26" spans="1:3" s="434" customFormat="1" x14ac:dyDescent="0.25">
      <c r="A26" s="1176"/>
      <c r="B26" s="437"/>
      <c r="C26" s="1097"/>
    </row>
    <row r="27" spans="1:3" s="434" customFormat="1" x14ac:dyDescent="0.25">
      <c r="A27" s="1176"/>
      <c r="B27" s="437"/>
      <c r="C27" s="1097"/>
    </row>
    <row r="28" spans="1:3" s="434" customFormat="1" x14ac:dyDescent="0.25">
      <c r="A28" s="1176"/>
      <c r="B28" s="437"/>
      <c r="C28" s="1097"/>
    </row>
    <row r="29" spans="1:3" s="434" customFormat="1" x14ac:dyDescent="0.25">
      <c r="A29" s="1176"/>
      <c r="B29" s="437"/>
      <c r="C29" s="1097"/>
    </row>
    <row r="30" spans="1:3" s="434" customFormat="1" ht="14.25" customHeight="1" x14ac:dyDescent="0.25">
      <c r="A30" s="1176"/>
      <c r="B30" s="437"/>
      <c r="C30" s="1097"/>
    </row>
    <row r="31" spans="1:3" x14ac:dyDescent="0.3">
      <c r="A31" s="1176"/>
      <c r="B31" s="1097"/>
      <c r="C31" s="1097"/>
    </row>
    <row r="32" spans="1:3" x14ac:dyDescent="0.3">
      <c r="A32" s="1176"/>
      <c r="B32" s="1097"/>
      <c r="C32" s="1097"/>
    </row>
    <row r="33" spans="1:3" x14ac:dyDescent="0.3">
      <c r="A33" s="1176"/>
      <c r="B33" s="1097"/>
      <c r="C33" s="1097"/>
    </row>
    <row r="34" spans="1:3" x14ac:dyDescent="0.3">
      <c r="A34" s="1176"/>
      <c r="B34" s="1097"/>
      <c r="C34" s="1097"/>
    </row>
    <row r="35" spans="1:3" x14ac:dyDescent="0.3">
      <c r="A35" s="1176"/>
      <c r="B35" s="1097"/>
      <c r="C35" s="1097"/>
    </row>
    <row r="36" spans="1:3" x14ac:dyDescent="0.3">
      <c r="A36" s="1176"/>
      <c r="B36" s="1097"/>
      <c r="C36" s="1097"/>
    </row>
    <row r="37" spans="1:3" x14ac:dyDescent="0.3">
      <c r="A37" s="1176"/>
      <c r="B37" s="1097"/>
      <c r="C37" s="1097"/>
    </row>
    <row r="38" spans="1:3" x14ac:dyDescent="0.3">
      <c r="A38" s="1176"/>
      <c r="B38" s="1097"/>
      <c r="C38" s="1097"/>
    </row>
    <row r="39" spans="1:3" x14ac:dyDescent="0.3">
      <c r="A39" s="1176"/>
      <c r="B39" s="1097"/>
      <c r="C39" s="1097"/>
    </row>
    <row r="40" spans="1:3" x14ac:dyDescent="0.3">
      <c r="A40" s="1176"/>
      <c r="B40" s="1097"/>
      <c r="C40" s="1097"/>
    </row>
    <row r="41" spans="1:3" x14ac:dyDescent="0.3">
      <c r="A41" s="1176"/>
      <c r="B41" s="1097"/>
      <c r="C41" s="1097"/>
    </row>
    <row r="42" spans="1:3" x14ac:dyDescent="0.3">
      <c r="A42" s="1176"/>
      <c r="B42" s="1097"/>
      <c r="C42" s="1097"/>
    </row>
    <row r="43" spans="1:3" x14ac:dyDescent="0.3">
      <c r="A43" s="1176"/>
      <c r="B43" s="1097"/>
      <c r="C43" s="1097"/>
    </row>
    <row r="44" spans="1:3" x14ac:dyDescent="0.3">
      <c r="A44" s="1176"/>
      <c r="B44" s="1097"/>
      <c r="C44" s="1097"/>
    </row>
    <row r="45" spans="1:3" x14ac:dyDescent="0.3">
      <c r="A45" s="1176"/>
      <c r="B45" s="1097"/>
      <c r="C45" s="1097"/>
    </row>
    <row r="46" spans="1:3" x14ac:dyDescent="0.3">
      <c r="A46" s="1176"/>
      <c r="B46" s="1097"/>
      <c r="C46" s="1097"/>
    </row>
    <row r="47" spans="1:3" x14ac:dyDescent="0.3">
      <c r="A47" s="1176"/>
      <c r="B47" s="1097"/>
      <c r="C47" s="1097"/>
    </row>
    <row r="48" spans="1:3" x14ac:dyDescent="0.3">
      <c r="A48" s="1176"/>
      <c r="B48" s="1097"/>
      <c r="C48" s="1097"/>
    </row>
    <row r="49" spans="1:3" x14ac:dyDescent="0.3">
      <c r="A49" s="1176"/>
      <c r="B49" s="1097"/>
      <c r="C49" s="1097"/>
    </row>
    <row r="50" spans="1:3" x14ac:dyDescent="0.3">
      <c r="A50" s="1176"/>
      <c r="B50" s="1097"/>
      <c r="C50" s="1097"/>
    </row>
    <row r="51" spans="1:3" x14ac:dyDescent="0.3">
      <c r="A51" s="1176"/>
      <c r="B51" s="1097"/>
      <c r="C51" s="1097"/>
    </row>
    <row r="52" spans="1:3" x14ac:dyDescent="0.3">
      <c r="A52" s="1176"/>
      <c r="B52" s="1097"/>
      <c r="C52" s="1097"/>
    </row>
    <row r="53" spans="1:3" x14ac:dyDescent="0.3">
      <c r="A53" s="1176"/>
      <c r="B53" s="1097"/>
      <c r="C53" s="1097"/>
    </row>
    <row r="54" spans="1:3" x14ac:dyDescent="0.3">
      <c r="A54" s="1176"/>
      <c r="B54" s="1097"/>
      <c r="C54" s="1097"/>
    </row>
    <row r="55" spans="1:3" x14ac:dyDescent="0.3">
      <c r="A55" s="1176"/>
      <c r="B55" s="1097"/>
      <c r="C55" s="1097"/>
    </row>
    <row r="56" spans="1:3" x14ac:dyDescent="0.3">
      <c r="A56" s="1176"/>
      <c r="B56" s="1097"/>
      <c r="C56" s="1097"/>
    </row>
    <row r="57" spans="1:3" x14ac:dyDescent="0.3">
      <c r="A57" s="1176"/>
      <c r="B57" s="1097"/>
      <c r="C57" s="1097"/>
    </row>
    <row r="58" spans="1:3" x14ac:dyDescent="0.3">
      <c r="A58" s="1176"/>
      <c r="B58" s="1097"/>
      <c r="C58" s="1097"/>
    </row>
    <row r="59" spans="1:3" x14ac:dyDescent="0.3">
      <c r="A59" s="1176"/>
      <c r="B59" s="1097"/>
      <c r="C59" s="1097"/>
    </row>
    <row r="60" spans="1:3" x14ac:dyDescent="0.3">
      <c r="A60" s="1176"/>
      <c r="B60" s="1097"/>
      <c r="C60" s="1097"/>
    </row>
    <row r="61" spans="1:3" x14ac:dyDescent="0.3">
      <c r="A61" s="1176"/>
      <c r="B61" s="1097"/>
      <c r="C61" s="1097"/>
    </row>
    <row r="62" spans="1:3" x14ac:dyDescent="0.3">
      <c r="A62" s="1176"/>
      <c r="B62" s="1097"/>
      <c r="C62" s="1097"/>
    </row>
    <row r="63" spans="1:3" x14ac:dyDescent="0.3">
      <c r="A63" s="1176"/>
      <c r="B63" s="1097"/>
      <c r="C63" s="1097"/>
    </row>
    <row r="64" spans="1:3" x14ac:dyDescent="0.3">
      <c r="A64" s="1176"/>
      <c r="B64" s="1097"/>
      <c r="C64" s="1097"/>
    </row>
    <row r="65" spans="1:3" x14ac:dyDescent="0.3">
      <c r="A65" s="1176"/>
      <c r="B65" s="1097"/>
      <c r="C65" s="1097"/>
    </row>
    <row r="66" spans="1:3" x14ac:dyDescent="0.3">
      <c r="A66" s="1176"/>
      <c r="B66" s="1097"/>
      <c r="C66" s="1097"/>
    </row>
    <row r="67" spans="1:3" x14ac:dyDescent="0.3">
      <c r="A67" s="1176"/>
      <c r="B67" s="1097"/>
      <c r="C67" s="1097"/>
    </row>
    <row r="68" spans="1:3" x14ac:dyDescent="0.3">
      <c r="A68" s="1176"/>
      <c r="B68" s="1097"/>
      <c r="C68" s="1097"/>
    </row>
    <row r="69" spans="1:3" x14ac:dyDescent="0.3">
      <c r="A69" s="1176"/>
      <c r="B69" s="1097"/>
      <c r="C69" s="1097"/>
    </row>
    <row r="70" spans="1:3" x14ac:dyDescent="0.3">
      <c r="A70" s="1176"/>
      <c r="B70" s="1097"/>
      <c r="C70" s="1097"/>
    </row>
    <row r="71" spans="1:3" x14ac:dyDescent="0.3">
      <c r="A71" s="1176"/>
      <c r="B71" s="1097"/>
      <c r="C71" s="1097"/>
    </row>
    <row r="72" spans="1:3" x14ac:dyDescent="0.3">
      <c r="A72" s="1176"/>
      <c r="B72" s="1097"/>
      <c r="C72" s="1097"/>
    </row>
    <row r="73" spans="1:3" x14ac:dyDescent="0.3">
      <c r="A73" s="1176"/>
      <c r="B73" s="1097"/>
      <c r="C73" s="1097"/>
    </row>
    <row r="74" spans="1:3" x14ac:dyDescent="0.3">
      <c r="A74" s="1176"/>
      <c r="B74" s="1097"/>
      <c r="C74" s="1097"/>
    </row>
    <row r="75" spans="1:3" x14ac:dyDescent="0.3">
      <c r="A75" s="1176"/>
      <c r="B75" s="1097"/>
      <c r="C75" s="1097"/>
    </row>
    <row r="76" spans="1:3" x14ac:dyDescent="0.3">
      <c r="A76" s="1176"/>
      <c r="B76" s="1097"/>
      <c r="C76" s="1097"/>
    </row>
    <row r="77" spans="1:3" x14ac:dyDescent="0.3">
      <c r="A77" s="1176"/>
      <c r="B77" s="1097"/>
      <c r="C77" s="1097"/>
    </row>
    <row r="78" spans="1:3" x14ac:dyDescent="0.3">
      <c r="A78" s="1176"/>
      <c r="B78" s="1097"/>
      <c r="C78" s="1097"/>
    </row>
    <row r="79" spans="1:3" x14ac:dyDescent="0.3">
      <c r="A79" s="1176"/>
      <c r="B79" s="1097"/>
      <c r="C79" s="1097"/>
    </row>
    <row r="80" spans="1:3" x14ac:dyDescent="0.3">
      <c r="A80" s="1176"/>
      <c r="B80" s="1097"/>
      <c r="C80" s="1097"/>
    </row>
    <row r="81" spans="1:3" x14ac:dyDescent="0.3">
      <c r="A81" s="1176"/>
      <c r="B81" s="1097"/>
      <c r="C81" s="1097"/>
    </row>
    <row r="82" spans="1:3" x14ac:dyDescent="0.3">
      <c r="A82" s="1176"/>
      <c r="B82" s="1097"/>
      <c r="C82" s="1097"/>
    </row>
    <row r="83" spans="1:3" x14ac:dyDescent="0.3">
      <c r="A83" s="1176"/>
      <c r="B83" s="1097"/>
      <c r="C83" s="1097"/>
    </row>
    <row r="84" spans="1:3" x14ac:dyDescent="0.3">
      <c r="A84" s="1176"/>
      <c r="B84" s="1097"/>
      <c r="C84" s="1097"/>
    </row>
    <row r="85" spans="1:3" x14ac:dyDescent="0.3">
      <c r="A85" s="1176"/>
      <c r="B85" s="1097"/>
      <c r="C85" s="1097"/>
    </row>
    <row r="86" spans="1:3" x14ac:dyDescent="0.3">
      <c r="A86" s="1176"/>
      <c r="B86" s="1097"/>
      <c r="C86" s="1097"/>
    </row>
    <row r="87" spans="1:3" x14ac:dyDescent="0.3">
      <c r="A87" s="1176"/>
      <c r="B87" s="1097"/>
      <c r="C87" s="1097"/>
    </row>
    <row r="88" spans="1:3" x14ac:dyDescent="0.3">
      <c r="A88" s="1176"/>
      <c r="B88" s="1097"/>
      <c r="C88" s="1097"/>
    </row>
    <row r="89" spans="1:3" x14ac:dyDescent="0.3">
      <c r="A89" s="1176"/>
      <c r="B89" s="1097"/>
      <c r="C89" s="1097"/>
    </row>
    <row r="90" spans="1:3" x14ac:dyDescent="0.3">
      <c r="A90" s="1176"/>
      <c r="B90" s="1097"/>
      <c r="C90" s="1097"/>
    </row>
    <row r="91" spans="1:3" x14ac:dyDescent="0.3">
      <c r="A91" s="1176"/>
      <c r="B91" s="1097"/>
      <c r="C91" s="1097"/>
    </row>
    <row r="92" spans="1:3" x14ac:dyDescent="0.3">
      <c r="A92" s="1176"/>
      <c r="B92" s="1097"/>
      <c r="C92" s="1097"/>
    </row>
    <row r="93" spans="1:3" x14ac:dyDescent="0.3">
      <c r="A93" s="1176"/>
      <c r="B93" s="1097"/>
      <c r="C93" s="1097"/>
    </row>
    <row r="94" spans="1:3" x14ac:dyDescent="0.3">
      <c r="A94" s="1176"/>
      <c r="B94" s="1097"/>
      <c r="C94" s="1097"/>
    </row>
    <row r="95" spans="1:3" x14ac:dyDescent="0.3">
      <c r="A95" s="1176"/>
      <c r="B95" s="1097"/>
      <c r="C95" s="1097"/>
    </row>
    <row r="96" spans="1:3" x14ac:dyDescent="0.3">
      <c r="A96" s="1176"/>
      <c r="B96" s="1097"/>
      <c r="C96" s="1097"/>
    </row>
    <row r="97" spans="1:3" x14ac:dyDescent="0.3">
      <c r="A97" s="1176"/>
      <c r="B97" s="1097"/>
      <c r="C97" s="1097"/>
    </row>
    <row r="98" spans="1:3" x14ac:dyDescent="0.3">
      <c r="A98" s="1176"/>
      <c r="B98" s="1097"/>
      <c r="C98" s="1097"/>
    </row>
    <row r="99" spans="1:3" x14ac:dyDescent="0.3">
      <c r="A99" s="1176"/>
      <c r="B99" s="1097"/>
      <c r="C99" s="1097"/>
    </row>
    <row r="100" spans="1:3" x14ac:dyDescent="0.3">
      <c r="A100" s="1176"/>
      <c r="B100" s="1097"/>
      <c r="C100" s="1097"/>
    </row>
    <row r="101" spans="1:3" x14ac:dyDescent="0.3">
      <c r="A101" s="1176"/>
      <c r="B101" s="1097"/>
      <c r="C101" s="1097"/>
    </row>
    <row r="102" spans="1:3" x14ac:dyDescent="0.3">
      <c r="A102" s="1176"/>
      <c r="B102" s="1097"/>
      <c r="C102" s="1097"/>
    </row>
    <row r="103" spans="1:3" x14ac:dyDescent="0.3">
      <c r="A103" s="1176"/>
      <c r="B103" s="1097"/>
      <c r="C103" s="1097"/>
    </row>
    <row r="104" spans="1:3" x14ac:dyDescent="0.3">
      <c r="A104" s="1176"/>
      <c r="B104" s="1097"/>
      <c r="C104" s="1097"/>
    </row>
    <row r="105" spans="1:3" x14ac:dyDescent="0.3">
      <c r="A105" s="1176"/>
      <c r="B105" s="1097"/>
      <c r="C105" s="1097"/>
    </row>
    <row r="106" spans="1:3" x14ac:dyDescent="0.3">
      <c r="A106" s="1176"/>
      <c r="B106" s="1097"/>
      <c r="C106" s="1097"/>
    </row>
    <row r="107" spans="1:3" x14ac:dyDescent="0.3">
      <c r="A107" s="1176"/>
      <c r="B107" s="1097"/>
      <c r="C107" s="1097"/>
    </row>
    <row r="108" spans="1:3" x14ac:dyDescent="0.3">
      <c r="A108" s="1176"/>
      <c r="B108" s="1097"/>
      <c r="C108" s="1097"/>
    </row>
    <row r="109" spans="1:3" x14ac:dyDescent="0.3">
      <c r="A109" s="1176"/>
      <c r="B109" s="1097"/>
      <c r="C109" s="1097"/>
    </row>
    <row r="110" spans="1:3" x14ac:dyDescent="0.3">
      <c r="A110" s="1176"/>
      <c r="B110" s="1097"/>
      <c r="C110" s="1097"/>
    </row>
    <row r="111" spans="1:3" x14ac:dyDescent="0.3">
      <c r="A111" s="1176"/>
      <c r="B111" s="1097"/>
      <c r="C111" s="1097"/>
    </row>
    <row r="112" spans="1:3" x14ac:dyDescent="0.3">
      <c r="A112" s="1176"/>
      <c r="B112" s="1097"/>
      <c r="C112" s="1097"/>
    </row>
    <row r="113" spans="1:3" x14ac:dyDescent="0.3">
      <c r="A113" s="1176"/>
      <c r="B113" s="1097"/>
      <c r="C113" s="1097"/>
    </row>
    <row r="114" spans="1:3" x14ac:dyDescent="0.3">
      <c r="A114" s="1176"/>
      <c r="B114" s="1097"/>
      <c r="C114" s="1097"/>
    </row>
    <row r="115" spans="1:3" x14ac:dyDescent="0.3">
      <c r="A115" s="1176"/>
      <c r="B115" s="1097"/>
      <c r="C115" s="1097"/>
    </row>
    <row r="116" spans="1:3" x14ac:dyDescent="0.3">
      <c r="A116" s="1176"/>
      <c r="B116" s="1097"/>
      <c r="C116" s="1097"/>
    </row>
    <row r="117" spans="1:3" x14ac:dyDescent="0.3">
      <c r="A117" s="1176"/>
      <c r="B117" s="1097"/>
      <c r="C117" s="1097"/>
    </row>
    <row r="118" spans="1:3" x14ac:dyDescent="0.3">
      <c r="A118" s="790"/>
      <c r="B118" s="1097"/>
      <c r="C118" s="1097"/>
    </row>
    <row r="119" spans="1:3" ht="15" x14ac:dyDescent="0.3">
      <c r="A119" s="1499"/>
      <c r="B119" s="1500"/>
      <c r="C119" s="1364"/>
    </row>
    <row r="120" spans="1:3" x14ac:dyDescent="0.3">
      <c r="A120" s="1176"/>
      <c r="B120" s="1097"/>
      <c r="C120" s="1097"/>
    </row>
    <row r="121" spans="1:3" x14ac:dyDescent="0.3">
      <c r="A121" s="1176"/>
      <c r="B121" s="1097"/>
      <c r="C121" s="1097"/>
    </row>
    <row r="122" spans="1:3" x14ac:dyDescent="0.3">
      <c r="A122" s="1176"/>
      <c r="B122" s="1097"/>
      <c r="C122" s="1097"/>
    </row>
    <row r="123" spans="1:3" x14ac:dyDescent="0.3">
      <c r="A123" s="1176"/>
      <c r="B123" s="1097"/>
      <c r="C123" s="1097"/>
    </row>
    <row r="124" spans="1:3" x14ac:dyDescent="0.3">
      <c r="A124" s="1176"/>
      <c r="B124" s="1097"/>
      <c r="C124" s="1097"/>
    </row>
    <row r="125" spans="1:3" x14ac:dyDescent="0.3">
      <c r="A125" s="1176"/>
      <c r="B125" s="1097"/>
      <c r="C125" s="1097"/>
    </row>
    <row r="126" spans="1:3" x14ac:dyDescent="0.3">
      <c r="A126" s="1176"/>
      <c r="B126" s="1097"/>
      <c r="C126" s="1097"/>
    </row>
    <row r="127" spans="1:3" x14ac:dyDescent="0.3">
      <c r="A127" s="1176"/>
      <c r="B127" s="1097"/>
      <c r="C127" s="1097"/>
    </row>
    <row r="128" spans="1:3" x14ac:dyDescent="0.3">
      <c r="A128" s="1176"/>
      <c r="B128" s="1097"/>
      <c r="C128" s="1097"/>
    </row>
    <row r="129" spans="1:3" x14ac:dyDescent="0.3">
      <c r="A129" s="1176"/>
      <c r="B129" s="1097"/>
      <c r="C129" s="1097"/>
    </row>
    <row r="130" spans="1:3" x14ac:dyDescent="0.3">
      <c r="A130" s="1176"/>
      <c r="B130" s="1097"/>
      <c r="C130" s="1097"/>
    </row>
    <row r="131" spans="1:3" x14ac:dyDescent="0.3">
      <c r="A131" s="1176"/>
      <c r="B131" s="1097"/>
      <c r="C131" s="1097"/>
    </row>
    <row r="132" spans="1:3" x14ac:dyDescent="0.3">
      <c r="A132" s="1176"/>
      <c r="B132" s="1097"/>
      <c r="C132" s="1097"/>
    </row>
    <row r="133" spans="1:3" x14ac:dyDescent="0.3">
      <c r="A133" s="1176"/>
      <c r="B133" s="1097"/>
      <c r="C133" s="1097"/>
    </row>
    <row r="134" spans="1:3" x14ac:dyDescent="0.3">
      <c r="A134" s="1176"/>
      <c r="B134" s="1097"/>
      <c r="C134" s="1097"/>
    </row>
    <row r="135" spans="1:3" x14ac:dyDescent="0.3">
      <c r="A135" s="1176"/>
      <c r="B135" s="1097"/>
      <c r="C135" s="1097"/>
    </row>
    <row r="136" spans="1:3" x14ac:dyDescent="0.3">
      <c r="A136" s="1176"/>
      <c r="B136" s="1097"/>
      <c r="C136" s="1097"/>
    </row>
    <row r="137" spans="1:3" x14ac:dyDescent="0.3">
      <c r="A137" s="1176"/>
      <c r="B137" s="1097"/>
      <c r="C137" s="1097"/>
    </row>
    <row r="138" spans="1:3" x14ac:dyDescent="0.3">
      <c r="A138" s="1176"/>
      <c r="B138" s="1097"/>
      <c r="C138" s="1097"/>
    </row>
    <row r="139" spans="1:3" x14ac:dyDescent="0.3">
      <c r="A139" s="1176"/>
      <c r="B139" s="1097"/>
      <c r="C139" s="1097"/>
    </row>
    <row r="140" spans="1:3" x14ac:dyDescent="0.3">
      <c r="A140" s="1176"/>
      <c r="B140" s="1097"/>
      <c r="C140" s="1097"/>
    </row>
    <row r="141" spans="1:3" x14ac:dyDescent="0.3">
      <c r="A141" s="1176"/>
      <c r="B141" s="1097"/>
      <c r="C141" s="1097"/>
    </row>
    <row r="142" spans="1:3" x14ac:dyDescent="0.3">
      <c r="A142" s="1176"/>
      <c r="B142" s="1097"/>
      <c r="C142" s="1097"/>
    </row>
    <row r="143" spans="1:3" x14ac:dyDescent="0.3">
      <c r="A143" s="1176"/>
      <c r="B143" s="1097"/>
      <c r="C143" s="1097"/>
    </row>
    <row r="144" spans="1:3" x14ac:dyDescent="0.3">
      <c r="A144" s="1176"/>
      <c r="B144" s="1097"/>
      <c r="C144" s="1097"/>
    </row>
    <row r="145" spans="1:3" x14ac:dyDescent="0.3">
      <c r="A145" s="1176"/>
      <c r="B145" s="1097"/>
      <c r="C145" s="1097"/>
    </row>
    <row r="146" spans="1:3" x14ac:dyDescent="0.3">
      <c r="A146" s="1176"/>
      <c r="B146" s="1097"/>
      <c r="C146" s="1097"/>
    </row>
    <row r="147" spans="1:3" x14ac:dyDescent="0.3">
      <c r="A147" s="1176"/>
      <c r="B147" s="1097"/>
      <c r="C147" s="1097"/>
    </row>
    <row r="148" spans="1:3" x14ac:dyDescent="0.3">
      <c r="A148" s="1176"/>
      <c r="B148" s="1097"/>
      <c r="C148" s="1097"/>
    </row>
    <row r="149" spans="1:3" x14ac:dyDescent="0.3">
      <c r="A149" s="1176"/>
      <c r="B149" s="1097"/>
      <c r="C149" s="1097"/>
    </row>
    <row r="150" spans="1:3" x14ac:dyDescent="0.3">
      <c r="A150" s="1176"/>
      <c r="B150" s="1097"/>
      <c r="C150" s="1097"/>
    </row>
    <row r="151" spans="1:3" x14ac:dyDescent="0.3">
      <c r="A151" s="1176"/>
      <c r="B151" s="1097"/>
      <c r="C151" s="1097"/>
    </row>
    <row r="152" spans="1:3" x14ac:dyDescent="0.3">
      <c r="A152" s="1176"/>
      <c r="B152" s="1097"/>
      <c r="C152" s="1097"/>
    </row>
    <row r="153" spans="1:3" x14ac:dyDescent="0.3">
      <c r="A153" s="1176"/>
      <c r="B153" s="1097"/>
      <c r="C153" s="1097"/>
    </row>
    <row r="154" spans="1:3" x14ac:dyDescent="0.3">
      <c r="A154" s="1176"/>
      <c r="B154" s="1097"/>
      <c r="C154" s="1097"/>
    </row>
    <row r="155" spans="1:3" x14ac:dyDescent="0.3">
      <c r="A155" s="1176"/>
      <c r="B155" s="1097"/>
      <c r="C155" s="1097"/>
    </row>
  </sheetData>
  <mergeCells count="3">
    <mergeCell ref="A1:C2"/>
    <mergeCell ref="A19:B19"/>
    <mergeCell ref="A119:C119"/>
  </mergeCells>
  <pageMargins left="0.43307086614173229" right="0.23622047244094491" top="0.74803149606299213" bottom="0.74803149606299213" header="0.31496062992125984" footer="0.31496062992125984"/>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70C0"/>
  </sheetPr>
  <dimension ref="A1:M14"/>
  <sheetViews>
    <sheetView showGridLines="0" zoomScale="84" zoomScaleNormal="84" workbookViewId="0">
      <selection activeCell="I6" sqref="I6"/>
    </sheetView>
  </sheetViews>
  <sheetFormatPr defaultColWidth="9.140625" defaultRowHeight="14.25" x14ac:dyDescent="0.3"/>
  <cols>
    <col min="1" max="1" width="39.5703125" style="428" customWidth="1"/>
    <col min="2" max="5" width="13.5703125" style="5" customWidth="1"/>
    <col min="6" max="16384" width="9.140625" style="5"/>
  </cols>
  <sheetData>
    <row r="1" spans="1:13" x14ac:dyDescent="0.3">
      <c r="A1" s="1353" t="s">
        <v>1650</v>
      </c>
      <c r="B1" s="1353"/>
      <c r="C1" s="1353"/>
      <c r="D1" s="1353"/>
      <c r="E1" s="1353"/>
    </row>
    <row r="2" spans="1:13" x14ac:dyDescent="0.3">
      <c r="A2" s="1359"/>
      <c r="B2" s="1359"/>
      <c r="C2" s="1359"/>
      <c r="D2" s="1359"/>
      <c r="E2" s="1359"/>
    </row>
    <row r="3" spans="1:13" ht="15.75" x14ac:dyDescent="0.3">
      <c r="A3" s="450"/>
      <c r="B3" s="1360" t="s">
        <v>98</v>
      </c>
      <c r="C3" s="1476"/>
      <c r="D3" s="1360" t="s">
        <v>99</v>
      </c>
      <c r="E3" s="1476"/>
    </row>
    <row r="4" spans="1:13" ht="28.5" customHeight="1" x14ac:dyDescent="0.3">
      <c r="A4" s="424" t="s">
        <v>116</v>
      </c>
      <c r="B4" s="1119" t="s">
        <v>412</v>
      </c>
      <c r="C4" s="1119" t="s">
        <v>35</v>
      </c>
      <c r="D4" s="1119" t="s">
        <v>412</v>
      </c>
      <c r="E4" s="1119" t="s">
        <v>35</v>
      </c>
      <c r="L4" s="441"/>
      <c r="M4" s="267"/>
    </row>
    <row r="5" spans="1:13" x14ac:dyDescent="0.3">
      <c r="A5" s="449" t="s">
        <v>492</v>
      </c>
      <c r="B5" s="447">
        <v>9489.7245199999998</v>
      </c>
      <c r="C5" s="446">
        <v>22.328238441319005</v>
      </c>
      <c r="D5" s="445">
        <v>9206</v>
      </c>
      <c r="E5" s="446">
        <v>22.376160614457248</v>
      </c>
      <c r="L5" s="441"/>
    </row>
    <row r="6" spans="1:13" x14ac:dyDescent="0.3">
      <c r="A6" s="448" t="s">
        <v>491</v>
      </c>
      <c r="B6" s="447">
        <v>7690.12417</v>
      </c>
      <c r="C6" s="446">
        <v>18.093984261527375</v>
      </c>
      <c r="D6" s="445">
        <v>7742</v>
      </c>
      <c r="E6" s="446">
        <v>18.81775314763502</v>
      </c>
      <c r="L6" s="441"/>
      <c r="M6" s="267"/>
    </row>
    <row r="7" spans="1:13" x14ac:dyDescent="0.3">
      <c r="A7" s="448" t="s">
        <v>490</v>
      </c>
      <c r="B7" s="447">
        <v>8750.1936000000005</v>
      </c>
      <c r="C7" s="446">
        <v>20.588206611976926</v>
      </c>
      <c r="D7" s="5">
        <v>9085</v>
      </c>
      <c r="E7" s="446">
        <v>22.082057265081911</v>
      </c>
      <c r="L7" s="441"/>
    </row>
    <row r="8" spans="1:13" x14ac:dyDescent="0.3">
      <c r="A8" s="448" t="s">
        <v>489</v>
      </c>
      <c r="B8" s="447">
        <v>15850.436169999999</v>
      </c>
      <c r="C8" s="446">
        <v>37.294266810040888</v>
      </c>
      <c r="D8" s="445">
        <v>14461</v>
      </c>
      <c r="E8" s="446">
        <v>35.148996159642216</v>
      </c>
      <c r="L8" s="441"/>
      <c r="M8" s="441"/>
    </row>
    <row r="9" spans="1:13" x14ac:dyDescent="0.3">
      <c r="A9" s="448" t="s">
        <v>367</v>
      </c>
      <c r="B9" s="447">
        <v>144.92711636199999</v>
      </c>
      <c r="C9" s="446">
        <v>0.34099695980885236</v>
      </c>
      <c r="D9" s="445">
        <v>648</v>
      </c>
      <c r="E9" s="446">
        <v>1.5750328131836082</v>
      </c>
      <c r="L9" s="441"/>
      <c r="M9" s="441"/>
    </row>
    <row r="10" spans="1:13" x14ac:dyDescent="0.3">
      <c r="A10" s="448" t="s">
        <v>160</v>
      </c>
      <c r="B10" s="447">
        <v>575.59397602100012</v>
      </c>
      <c r="C10" s="446">
        <v>1.3543069153269525</v>
      </c>
      <c r="D10" s="445"/>
      <c r="E10" s="444"/>
      <c r="L10" s="441"/>
      <c r="M10" s="441"/>
    </row>
    <row r="11" spans="1:13" x14ac:dyDescent="0.3">
      <c r="A11" s="413" t="s">
        <v>288</v>
      </c>
      <c r="B11" s="443">
        <v>42500.999552383</v>
      </c>
      <c r="C11" s="442">
        <v>1</v>
      </c>
      <c r="D11" s="443">
        <v>41142</v>
      </c>
      <c r="E11" s="442">
        <v>1</v>
      </c>
      <c r="L11" s="441"/>
      <c r="M11" s="441"/>
    </row>
    <row r="12" spans="1:13" x14ac:dyDescent="0.3">
      <c r="C12" s="267"/>
      <c r="E12" s="267"/>
    </row>
    <row r="13" spans="1:13" x14ac:dyDescent="0.3">
      <c r="C13" s="267"/>
      <c r="E13" s="267"/>
    </row>
    <row r="14" spans="1:13" x14ac:dyDescent="0.3">
      <c r="A14" s="379"/>
      <c r="C14" s="267"/>
    </row>
  </sheetData>
  <mergeCells count="3">
    <mergeCell ref="A1:E2"/>
    <mergeCell ref="B3:C3"/>
    <mergeCell ref="D3:E3"/>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rgb="FF0070C0"/>
  </sheetPr>
  <dimension ref="A1:M14"/>
  <sheetViews>
    <sheetView showGridLines="0" zoomScale="84" zoomScaleNormal="84" workbookViewId="0">
      <selection activeCell="I6" sqref="I6"/>
    </sheetView>
  </sheetViews>
  <sheetFormatPr defaultColWidth="9.140625" defaultRowHeight="14.25" x14ac:dyDescent="0.3"/>
  <cols>
    <col min="1" max="1" width="28" style="428" customWidth="1"/>
    <col min="2" max="5" width="16.7109375" style="5" customWidth="1"/>
    <col min="6" max="16384" width="9.140625" style="5"/>
  </cols>
  <sheetData>
    <row r="1" spans="1:13" x14ac:dyDescent="0.3">
      <c r="A1" s="1353" t="s">
        <v>1651</v>
      </c>
      <c r="B1" s="1353"/>
      <c r="C1" s="1353"/>
      <c r="D1" s="1353"/>
      <c r="E1" s="1353"/>
    </row>
    <row r="2" spans="1:13" ht="24" customHeight="1" x14ac:dyDescent="0.3">
      <c r="A2" s="450"/>
      <c r="B2" s="1360" t="s">
        <v>98</v>
      </c>
      <c r="C2" s="1476"/>
      <c r="D2" s="1360" t="s">
        <v>99</v>
      </c>
      <c r="E2" s="1476"/>
    </row>
    <row r="3" spans="1:13" ht="28.5" customHeight="1" x14ac:dyDescent="0.3">
      <c r="A3" s="424" t="s">
        <v>116</v>
      </c>
      <c r="B3" s="1119" t="s">
        <v>412</v>
      </c>
      <c r="C3" s="1119" t="s">
        <v>35</v>
      </c>
      <c r="D3" s="1119" t="s">
        <v>412</v>
      </c>
      <c r="E3" s="1119" t="s">
        <v>35</v>
      </c>
      <c r="L3" s="441"/>
      <c r="M3" s="267"/>
    </row>
    <row r="4" spans="1:13" x14ac:dyDescent="0.3">
      <c r="A4" s="449" t="s">
        <v>510</v>
      </c>
      <c r="B4" s="453">
        <v>1.1902787265792181</v>
      </c>
      <c r="C4" s="447">
        <v>14.203179045225195</v>
      </c>
      <c r="D4" s="453">
        <v>1.3536259027304645</v>
      </c>
      <c r="E4" s="447">
        <v>12.898613882125309</v>
      </c>
      <c r="L4" s="441"/>
    </row>
    <row r="5" spans="1:13" x14ac:dyDescent="0.3">
      <c r="A5" s="448" t="s">
        <v>509</v>
      </c>
      <c r="B5" s="453">
        <v>0.58582345126444468</v>
      </c>
      <c r="C5" s="447">
        <v>6.9904260081278498</v>
      </c>
      <c r="D5" s="453">
        <v>0.75749053138074074</v>
      </c>
      <c r="E5" s="447">
        <v>7.2180783951735803</v>
      </c>
      <c r="L5" s="441"/>
      <c r="M5" s="267"/>
    </row>
    <row r="6" spans="1:13" x14ac:dyDescent="0.3">
      <c r="A6" s="448" t="s">
        <v>508</v>
      </c>
      <c r="B6" s="454">
        <v>1.2979435837702551</v>
      </c>
      <c r="C6" s="447">
        <v>15.487906067069623</v>
      </c>
      <c r="D6" s="454">
        <v>1.443087117793654</v>
      </c>
      <c r="E6" s="447">
        <v>13.751084027826726</v>
      </c>
      <c r="L6" s="441"/>
    </row>
    <row r="7" spans="1:13" x14ac:dyDescent="0.3">
      <c r="A7" s="448" t="s">
        <v>507</v>
      </c>
      <c r="B7" s="453">
        <v>0.47053460450914308</v>
      </c>
      <c r="C7" s="447">
        <v>5.6147245897810283</v>
      </c>
      <c r="D7" s="453">
        <v>0.60512963072730541</v>
      </c>
      <c r="E7" s="447">
        <v>5.7662412041909565</v>
      </c>
      <c r="L7" s="441"/>
      <c r="M7" s="441"/>
    </row>
    <row r="8" spans="1:13" x14ac:dyDescent="0.3">
      <c r="A8" s="448" t="s">
        <v>506</v>
      </c>
      <c r="B8" s="453">
        <v>1.4218013692026314</v>
      </c>
      <c r="C8" s="447">
        <v>16.965857628631074</v>
      </c>
      <c r="D8" s="453">
        <v>1.831145275239368</v>
      </c>
      <c r="E8" s="447">
        <v>17.448865170020149</v>
      </c>
      <c r="L8" s="441"/>
      <c r="M8" s="441"/>
    </row>
    <row r="9" spans="1:13" x14ac:dyDescent="0.3">
      <c r="A9" s="448" t="s">
        <v>505</v>
      </c>
      <c r="B9" s="453">
        <v>1.3898554090352901</v>
      </c>
      <c r="C9" s="447">
        <v>16.584657677815866</v>
      </c>
      <c r="D9" s="453">
        <v>1.9249717215395077</v>
      </c>
      <c r="E9" s="447">
        <v>18.342931322504562</v>
      </c>
      <c r="L9" s="441"/>
      <c r="M9" s="441"/>
    </row>
    <row r="10" spans="1:13" x14ac:dyDescent="0.3">
      <c r="A10" s="448" t="s">
        <v>504</v>
      </c>
      <c r="B10" s="453">
        <v>2.0241312421050361</v>
      </c>
      <c r="C10" s="447">
        <v>24.153248983349378</v>
      </c>
      <c r="D10" s="453">
        <v>2.5789015013249594</v>
      </c>
      <c r="E10" s="447">
        <v>24.574185998158711</v>
      </c>
      <c r="L10" s="441"/>
      <c r="M10" s="441"/>
    </row>
    <row r="11" spans="1:13" x14ac:dyDescent="0.3">
      <c r="A11" s="413" t="s">
        <v>288</v>
      </c>
      <c r="B11" s="452">
        <v>8.3803683864660172</v>
      </c>
      <c r="C11" s="451">
        <v>1</v>
      </c>
      <c r="D11" s="452">
        <v>10.494351680736001</v>
      </c>
      <c r="E11" s="451">
        <v>1</v>
      </c>
      <c r="L11" s="441"/>
      <c r="M11" s="441"/>
    </row>
    <row r="12" spans="1:13" x14ac:dyDescent="0.3">
      <c r="C12" s="267"/>
      <c r="E12" s="267"/>
    </row>
    <row r="13" spans="1:13" x14ac:dyDescent="0.3">
      <c r="C13" s="267"/>
      <c r="E13" s="267"/>
    </row>
    <row r="14" spans="1:13" x14ac:dyDescent="0.3">
      <c r="A14" s="379"/>
      <c r="C14" s="267"/>
    </row>
  </sheetData>
  <mergeCells count="3">
    <mergeCell ref="A1:E1"/>
    <mergeCell ref="B2:C2"/>
    <mergeCell ref="D2:E2"/>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sheetPr>
  <dimension ref="A1:M13"/>
  <sheetViews>
    <sheetView showGridLines="0" zoomScale="84" zoomScaleNormal="84" workbookViewId="0">
      <selection activeCell="I6" sqref="I6"/>
    </sheetView>
  </sheetViews>
  <sheetFormatPr defaultColWidth="9.140625" defaultRowHeight="14.25" x14ac:dyDescent="0.3"/>
  <cols>
    <col min="1" max="1" width="29.5703125" style="428" customWidth="1"/>
    <col min="2" max="5" width="16.7109375" style="5" customWidth="1"/>
    <col min="6" max="16384" width="9.140625" style="5"/>
  </cols>
  <sheetData>
    <row r="1" spans="1:13" x14ac:dyDescent="0.3">
      <c r="A1" s="1353" t="s">
        <v>1652</v>
      </c>
      <c r="B1" s="1353"/>
      <c r="C1" s="1353"/>
      <c r="D1" s="1353"/>
      <c r="E1" s="1353"/>
    </row>
    <row r="2" spans="1:13" ht="38.25" customHeight="1" x14ac:dyDescent="0.3">
      <c r="A2" s="450"/>
      <c r="B2" s="1360" t="s">
        <v>98</v>
      </c>
      <c r="C2" s="1476"/>
      <c r="D2" s="1360" t="s">
        <v>99</v>
      </c>
      <c r="E2" s="1476"/>
    </row>
    <row r="3" spans="1:13" ht="28.5" customHeight="1" x14ac:dyDescent="0.3">
      <c r="A3" s="424" t="s">
        <v>517</v>
      </c>
      <c r="B3" s="1119" t="s">
        <v>412</v>
      </c>
      <c r="C3" s="1119" t="s">
        <v>35</v>
      </c>
      <c r="D3" s="1119" t="s">
        <v>412</v>
      </c>
      <c r="E3" s="1119" t="s">
        <v>35</v>
      </c>
      <c r="L3" s="441"/>
      <c r="M3" s="267"/>
    </row>
    <row r="4" spans="1:13" x14ac:dyDescent="0.3">
      <c r="A4" s="449" t="s">
        <v>516</v>
      </c>
      <c r="B4" s="447">
        <v>66768.730690047305</v>
      </c>
      <c r="C4" s="446">
        <v>44.450125962911876</v>
      </c>
      <c r="D4" s="445">
        <v>68265</v>
      </c>
      <c r="E4" s="446">
        <v>44.628147799482235</v>
      </c>
      <c r="L4" s="441"/>
    </row>
    <row r="5" spans="1:13" x14ac:dyDescent="0.3">
      <c r="A5" s="448" t="s">
        <v>515</v>
      </c>
      <c r="B5" s="447">
        <v>36362.798291264597</v>
      </c>
      <c r="C5" s="446">
        <v>24.207903126299836</v>
      </c>
      <c r="D5" s="445">
        <v>37309</v>
      </c>
      <c r="E5" s="446">
        <v>24.390706309981432</v>
      </c>
      <c r="L5" s="441"/>
      <c r="M5" s="267"/>
    </row>
    <row r="6" spans="1:13" x14ac:dyDescent="0.3">
      <c r="A6" s="448" t="s">
        <v>514</v>
      </c>
      <c r="B6" s="5">
        <v>19597.701488544502</v>
      </c>
      <c r="C6" s="446">
        <v>13.046830316323504</v>
      </c>
      <c r="D6" s="5">
        <v>19892</v>
      </c>
      <c r="E6" s="446">
        <v>13.004367040610862</v>
      </c>
      <c r="L6" s="441"/>
    </row>
    <row r="7" spans="1:13" x14ac:dyDescent="0.3">
      <c r="A7" s="448" t="s">
        <v>513</v>
      </c>
      <c r="B7" s="447">
        <v>17026.650484760001</v>
      </c>
      <c r="C7" s="446">
        <v>11.335197643451268</v>
      </c>
      <c r="D7" s="445">
        <v>17655</v>
      </c>
      <c r="E7" s="446">
        <v>11.541931434847415</v>
      </c>
      <c r="L7" s="441"/>
      <c r="M7" s="441"/>
    </row>
    <row r="8" spans="1:13" x14ac:dyDescent="0.3">
      <c r="A8" s="448" t="s">
        <v>512</v>
      </c>
      <c r="B8" s="447">
        <v>5896.7211851373704</v>
      </c>
      <c r="C8" s="446">
        <v>3.9256399925331786</v>
      </c>
      <c r="D8" s="445">
        <v>4727</v>
      </c>
      <c r="E8" s="446">
        <v>3.0902696059203474</v>
      </c>
      <c r="L8" s="441"/>
      <c r="M8" s="441"/>
    </row>
    <row r="9" spans="1:13" x14ac:dyDescent="0.3">
      <c r="A9" s="448" t="s">
        <v>511</v>
      </c>
      <c r="B9" s="447">
        <v>4557.8398863442799</v>
      </c>
      <c r="C9" s="446">
        <v>3.0343029584803336</v>
      </c>
      <c r="D9" s="445">
        <v>5116</v>
      </c>
      <c r="E9" s="446">
        <v>3.3445778091577103</v>
      </c>
      <c r="L9" s="441"/>
      <c r="M9" s="441"/>
    </row>
    <row r="10" spans="1:13" x14ac:dyDescent="0.3">
      <c r="A10" s="413" t="s">
        <v>288</v>
      </c>
      <c r="B10" s="443">
        <v>150210.44202609806</v>
      </c>
      <c r="C10" s="455">
        <v>100</v>
      </c>
      <c r="D10" s="443">
        <v>152964</v>
      </c>
      <c r="E10" s="455">
        <v>100</v>
      </c>
      <c r="L10" s="441"/>
      <c r="M10" s="441"/>
    </row>
    <row r="11" spans="1:13" x14ac:dyDescent="0.3">
      <c r="C11" s="267"/>
      <c r="E11" s="267"/>
    </row>
    <row r="12" spans="1:13" x14ac:dyDescent="0.3">
      <c r="C12" s="267"/>
      <c r="E12" s="267"/>
    </row>
    <row r="13" spans="1:13" x14ac:dyDescent="0.3">
      <c r="A13" s="379"/>
      <c r="C13" s="267"/>
    </row>
  </sheetData>
  <mergeCells count="3">
    <mergeCell ref="A1:E1"/>
    <mergeCell ref="B2:C2"/>
    <mergeCell ref="D2:E2"/>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G33"/>
  <sheetViews>
    <sheetView showGridLines="0" zoomScale="84" zoomScaleNormal="84" zoomScaleSheetLayoutView="80" workbookViewId="0">
      <selection activeCell="I6" sqref="I6"/>
    </sheetView>
  </sheetViews>
  <sheetFormatPr defaultRowHeight="14.25" x14ac:dyDescent="0.3"/>
  <cols>
    <col min="1" max="1" width="22.85546875" style="100" customWidth="1"/>
    <col min="2" max="2" width="6.7109375" style="101" customWidth="1"/>
    <col min="3" max="4" width="6.7109375" style="100" customWidth="1"/>
    <col min="5" max="5" width="15.28515625" style="100" customWidth="1"/>
    <col min="6" max="6" width="18.28515625" style="100" customWidth="1"/>
    <col min="7" max="7" width="18.28515625" style="99" customWidth="1"/>
    <col min="8" max="8" width="10.28515625" style="99" customWidth="1"/>
    <col min="9" max="9" width="14.42578125" style="99" customWidth="1"/>
    <col min="10" max="16384" width="9.140625" style="99"/>
  </cols>
  <sheetData>
    <row r="1" spans="1:7" s="78" customFormat="1" ht="15.75" customHeight="1" x14ac:dyDescent="0.25">
      <c r="A1" s="1274" t="s">
        <v>1496</v>
      </c>
      <c r="B1" s="1274"/>
      <c r="C1" s="1274"/>
      <c r="D1" s="1274"/>
      <c r="E1" s="1279"/>
      <c r="F1" s="1279"/>
      <c r="G1" s="1279"/>
    </row>
    <row r="2" spans="1:7" s="78" customFormat="1" ht="15.75" customHeight="1" x14ac:dyDescent="0.25">
      <c r="A2" s="1274"/>
      <c r="B2" s="1274"/>
      <c r="C2" s="1274"/>
      <c r="D2" s="1274"/>
      <c r="E2" s="1279"/>
      <c r="F2" s="1279"/>
      <c r="G2" s="1279"/>
    </row>
    <row r="3" spans="1:7" s="78" customFormat="1" ht="15.75" customHeight="1" x14ac:dyDescent="0.25">
      <c r="A3" s="1141"/>
      <c r="B3" s="1141"/>
      <c r="C3" s="1141"/>
      <c r="D3" s="1141"/>
      <c r="E3" s="1142"/>
      <c r="F3" s="1142"/>
      <c r="G3" s="1142"/>
    </row>
    <row r="4" spans="1:7" s="78" customFormat="1" x14ac:dyDescent="0.25">
      <c r="A4" s="79" t="s">
        <v>97</v>
      </c>
      <c r="B4" s="80"/>
      <c r="C4" s="80"/>
      <c r="D4" s="80"/>
      <c r="E4" s="80"/>
      <c r="F4" s="80"/>
      <c r="G4" s="80"/>
    </row>
    <row r="5" spans="1:7" s="78" customFormat="1" ht="4.5" customHeight="1" x14ac:dyDescent="0.25">
      <c r="A5" s="79"/>
      <c r="B5" s="80"/>
      <c r="C5" s="80"/>
      <c r="D5" s="80"/>
      <c r="E5" s="80"/>
      <c r="F5" s="80"/>
      <c r="G5" s="80"/>
    </row>
    <row r="6" spans="1:7" s="78" customFormat="1" x14ac:dyDescent="0.25">
      <c r="A6" s="81" t="s">
        <v>35</v>
      </c>
      <c r="B6" s="82"/>
      <c r="C6" s="83"/>
      <c r="D6" s="83"/>
      <c r="E6" s="83"/>
      <c r="F6" s="84" t="s">
        <v>98</v>
      </c>
      <c r="G6" s="84" t="s">
        <v>99</v>
      </c>
    </row>
    <row r="7" spans="1:7" s="78" customFormat="1" x14ac:dyDescent="0.25">
      <c r="A7" s="85" t="s">
        <v>100</v>
      </c>
      <c r="B7" s="69"/>
      <c r="C7" s="69"/>
      <c r="D7" s="69"/>
      <c r="E7" s="69"/>
      <c r="F7" s="69">
        <v>19.490804107009915</v>
      </c>
      <c r="G7" s="69">
        <v>18.427736126407375</v>
      </c>
    </row>
    <row r="8" spans="1:7" s="78" customFormat="1" x14ac:dyDescent="0.25">
      <c r="A8" s="86" t="s">
        <v>101</v>
      </c>
      <c r="B8" s="69"/>
      <c r="C8" s="69"/>
      <c r="D8" s="69"/>
      <c r="E8" s="69"/>
      <c r="F8" s="69">
        <v>22.267916715208084</v>
      </c>
      <c r="G8" s="69">
        <v>20.693531468034269</v>
      </c>
    </row>
    <row r="9" spans="1:7" s="78" customFormat="1" x14ac:dyDescent="0.25">
      <c r="A9" s="86" t="s">
        <v>102</v>
      </c>
      <c r="B9" s="69"/>
      <c r="C9" s="69"/>
      <c r="D9" s="69"/>
      <c r="E9" s="69"/>
      <c r="F9" s="69">
        <v>25.240136570437212</v>
      </c>
      <c r="G9" s="69">
        <v>24.710592476482947</v>
      </c>
    </row>
    <row r="10" spans="1:7" s="78" customFormat="1" x14ac:dyDescent="0.25">
      <c r="A10" s="86" t="s">
        <v>103</v>
      </c>
      <c r="B10" s="69"/>
      <c r="C10" s="69"/>
      <c r="D10" s="69"/>
      <c r="E10" s="69"/>
      <c r="F10" s="69">
        <v>18.965080101871084</v>
      </c>
      <c r="G10" s="69">
        <v>17.397995670372115</v>
      </c>
    </row>
    <row r="11" spans="1:7" s="78" customFormat="1" x14ac:dyDescent="0.25">
      <c r="A11" s="86" t="s">
        <v>104</v>
      </c>
      <c r="B11" s="69"/>
      <c r="C11" s="69"/>
      <c r="D11" s="69"/>
      <c r="E11" s="69"/>
      <c r="F11" s="69">
        <v>21.742192710069254</v>
      </c>
      <c r="G11" s="69">
        <v>19.663791011999006</v>
      </c>
    </row>
    <row r="12" spans="1:7" s="78" customFormat="1" x14ac:dyDescent="0.25">
      <c r="A12" s="86" t="s">
        <v>105</v>
      </c>
      <c r="B12" s="69"/>
      <c r="C12" s="69"/>
      <c r="D12" s="69"/>
      <c r="E12" s="69"/>
      <c r="F12" s="69">
        <v>24.714412565298382</v>
      </c>
      <c r="G12" s="69">
        <v>23.680852020447688</v>
      </c>
    </row>
    <row r="13" spans="1:7" s="78" customFormat="1" x14ac:dyDescent="0.25">
      <c r="A13" s="86"/>
      <c r="B13" s="69"/>
      <c r="C13" s="69"/>
      <c r="D13" s="69"/>
      <c r="E13" s="69"/>
      <c r="F13" s="69"/>
      <c r="G13" s="69"/>
    </row>
    <row r="14" spans="1:7" s="78" customFormat="1" x14ac:dyDescent="0.25">
      <c r="A14" s="87" t="s">
        <v>106</v>
      </c>
      <c r="B14" s="88"/>
      <c r="C14" s="88"/>
      <c r="D14" s="88"/>
      <c r="E14" s="88"/>
      <c r="F14" s="88"/>
      <c r="G14" s="88"/>
    </row>
    <row r="15" spans="1:7" s="78" customFormat="1" ht="4.5" customHeight="1" x14ac:dyDescent="0.25">
      <c r="A15" s="79"/>
      <c r="B15" s="80"/>
      <c r="C15" s="80"/>
      <c r="D15" s="80"/>
      <c r="E15" s="80"/>
      <c r="F15" s="80"/>
      <c r="G15" s="80"/>
    </row>
    <row r="16" spans="1:7" s="78" customFormat="1" x14ac:dyDescent="0.25">
      <c r="A16" s="89" t="s">
        <v>35</v>
      </c>
      <c r="B16" s="90"/>
      <c r="C16" s="91"/>
      <c r="D16" s="91"/>
      <c r="E16" s="83"/>
      <c r="F16" s="84" t="s">
        <v>98</v>
      </c>
      <c r="G16" s="84" t="s">
        <v>99</v>
      </c>
    </row>
    <row r="17" spans="1:7" s="78" customFormat="1" x14ac:dyDescent="0.25">
      <c r="A17" s="85" t="s">
        <v>100</v>
      </c>
      <c r="B17" s="92"/>
      <c r="C17" s="93"/>
      <c r="D17" s="69"/>
      <c r="E17" s="92"/>
      <c r="F17" s="92">
        <v>12.254656994633091</v>
      </c>
      <c r="G17" s="93">
        <v>11.468235118284941</v>
      </c>
    </row>
    <row r="18" spans="1:7" s="78" customFormat="1" x14ac:dyDescent="0.25">
      <c r="A18" s="86" t="s">
        <v>101</v>
      </c>
      <c r="B18" s="69"/>
      <c r="C18" s="71"/>
      <c r="D18" s="69"/>
      <c r="E18" s="69"/>
      <c r="F18" s="69">
        <v>13.980257957071901</v>
      </c>
      <c r="G18" s="71">
        <v>12.866244263269774</v>
      </c>
    </row>
    <row r="19" spans="1:7" s="78" customFormat="1" x14ac:dyDescent="0.25">
      <c r="A19" s="86" t="s">
        <v>102</v>
      </c>
      <c r="B19" s="69"/>
      <c r="C19" s="71"/>
      <c r="D19" s="69"/>
      <c r="E19" s="69"/>
      <c r="F19" s="69">
        <v>15.78037937392752</v>
      </c>
      <c r="G19" s="71">
        <v>15.308711634362574</v>
      </c>
    </row>
    <row r="20" spans="1:7" s="78" customFormat="1" x14ac:dyDescent="0.25">
      <c r="A20" s="86" t="s">
        <v>103</v>
      </c>
      <c r="B20" s="69"/>
      <c r="C20" s="71"/>
      <c r="D20" s="69"/>
      <c r="E20" s="69"/>
      <c r="F20" s="69">
        <v>11.92799042498565</v>
      </c>
      <c r="G20" s="71">
        <v>10.83287915826055</v>
      </c>
    </row>
    <row r="21" spans="1:7" s="78" customFormat="1" x14ac:dyDescent="0.25">
      <c r="A21" s="86" t="s">
        <v>104</v>
      </c>
      <c r="B21" s="69"/>
      <c r="C21" s="71"/>
      <c r="D21" s="69"/>
      <c r="E21" s="69"/>
      <c r="F21" s="69">
        <v>13.653591387424461</v>
      </c>
      <c r="G21" s="71">
        <v>12.230888303245381</v>
      </c>
    </row>
    <row r="22" spans="1:7" s="78" customFormat="1" x14ac:dyDescent="0.25">
      <c r="A22" s="86" t="s">
        <v>105</v>
      </c>
      <c r="B22" s="69"/>
      <c r="C22" s="71"/>
      <c r="D22" s="71"/>
      <c r="E22" s="69"/>
      <c r="F22" s="69">
        <v>15.453712804280082</v>
      </c>
      <c r="G22" s="71">
        <v>14.6733556743382</v>
      </c>
    </row>
    <row r="23" spans="1:7" s="78" customFormat="1" x14ac:dyDescent="0.25">
      <c r="A23" s="86"/>
      <c r="B23" s="69"/>
      <c r="C23" s="71"/>
      <c r="D23" s="71"/>
      <c r="E23" s="69"/>
      <c r="F23" s="69"/>
      <c r="G23" s="71"/>
    </row>
    <row r="24" spans="1:7" s="78" customFormat="1" x14ac:dyDescent="0.25">
      <c r="A24" s="87" t="s">
        <v>107</v>
      </c>
      <c r="B24" s="69"/>
      <c r="C24" s="71"/>
      <c r="D24" s="71"/>
      <c r="E24" s="69"/>
      <c r="F24" s="69"/>
      <c r="G24" s="71"/>
    </row>
    <row r="25" spans="1:7" s="78" customFormat="1" ht="3" customHeight="1" x14ac:dyDescent="0.25">
      <c r="A25" s="79"/>
      <c r="B25" s="80"/>
      <c r="C25" s="80"/>
      <c r="D25" s="80"/>
      <c r="E25" s="80"/>
      <c r="F25" s="80"/>
      <c r="G25" s="80"/>
    </row>
    <row r="26" spans="1:7" s="78" customFormat="1" x14ac:dyDescent="0.25">
      <c r="A26" s="94"/>
      <c r="B26" s="90"/>
      <c r="C26" s="91"/>
      <c r="D26" s="91"/>
      <c r="E26" s="83"/>
      <c r="F26" s="84" t="s">
        <v>98</v>
      </c>
      <c r="G26" s="84" t="s">
        <v>99</v>
      </c>
    </row>
    <row r="27" spans="1:7" s="78" customFormat="1" ht="15.75" x14ac:dyDescent="0.25">
      <c r="A27" s="86" t="s">
        <v>108</v>
      </c>
      <c r="B27" s="95"/>
      <c r="C27" s="95"/>
      <c r="D27" s="95"/>
      <c r="E27" s="95"/>
      <c r="F27" s="95">
        <v>27286.160689060405</v>
      </c>
      <c r="G27" s="95">
        <v>26811.792000000001</v>
      </c>
    </row>
    <row r="28" spans="1:7" s="78" customFormat="1" ht="15.75" x14ac:dyDescent="0.25">
      <c r="A28" s="86" t="s">
        <v>109</v>
      </c>
      <c r="B28" s="95"/>
      <c r="C28" s="95"/>
      <c r="D28" s="95"/>
      <c r="E28" s="95"/>
      <c r="F28" s="95">
        <v>28008.361465180406</v>
      </c>
      <c r="G28" s="95">
        <v>27554.901287119999</v>
      </c>
    </row>
    <row r="29" spans="1:7" s="78" customFormat="1" x14ac:dyDescent="0.25">
      <c r="A29" s="86" t="s">
        <v>110</v>
      </c>
      <c r="B29" s="95"/>
      <c r="C29" s="95"/>
      <c r="D29" s="95"/>
      <c r="E29" s="95"/>
      <c r="F29" s="95">
        <v>538338.14310387278</v>
      </c>
      <c r="G29" s="95">
        <v>555687.64879610098</v>
      </c>
    </row>
    <row r="30" spans="1:7" s="78" customFormat="1" x14ac:dyDescent="0.25">
      <c r="A30" s="86" t="s">
        <v>111</v>
      </c>
      <c r="B30" s="95"/>
      <c r="C30" s="95"/>
      <c r="D30" s="95"/>
      <c r="E30" s="95"/>
      <c r="F30" s="96">
        <v>5.202745119209613</v>
      </c>
      <c r="G30" s="96">
        <v>4.9587032115645862</v>
      </c>
    </row>
    <row r="31" spans="1:7" s="78" customFormat="1" x14ac:dyDescent="0.25">
      <c r="A31" s="86" t="s">
        <v>112</v>
      </c>
      <c r="B31" s="96"/>
      <c r="C31" s="96"/>
      <c r="D31" s="96"/>
      <c r="E31" s="96"/>
      <c r="F31" s="69">
        <v>5.0685913748815503</v>
      </c>
      <c r="G31" s="69">
        <v>4.82</v>
      </c>
    </row>
    <row r="32" spans="1:7" s="78" customFormat="1" x14ac:dyDescent="0.25">
      <c r="A32" s="86"/>
      <c r="B32" s="96"/>
      <c r="C32" s="96"/>
      <c r="D32" s="96"/>
      <c r="E32" s="96"/>
      <c r="F32" s="69"/>
      <c r="G32" s="69"/>
    </row>
    <row r="33" spans="1:7" x14ac:dyDescent="0.3">
      <c r="A33" s="97" t="s">
        <v>113</v>
      </c>
      <c r="B33" s="98"/>
      <c r="C33" s="98"/>
      <c r="D33" s="98"/>
      <c r="E33" s="98"/>
      <c r="F33" s="98"/>
      <c r="G33" s="98"/>
    </row>
  </sheetData>
  <mergeCells count="1">
    <mergeCell ref="A1:G2"/>
  </mergeCells>
  <pageMargins left="0.43307086614173229" right="0.23622047244094491" top="0.74803149606299213" bottom="0.74803149606299213" header="0.31496062992125984" footer="0.31496062992125984"/>
  <pageSetup paperSize="9" fitToHeight="0" orientation="portrait" r:id="rId1"/>
  <colBreaks count="1" manualBreakCount="1">
    <brk id="8" max="1048575" man="1"/>
  </colBreaks>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rgb="FF0070C0"/>
  </sheetPr>
  <dimension ref="A1:E16"/>
  <sheetViews>
    <sheetView showGridLines="0" zoomScale="84" zoomScaleNormal="84" workbookViewId="0">
      <selection activeCell="I6" sqref="I6"/>
    </sheetView>
  </sheetViews>
  <sheetFormatPr defaultRowHeight="14.25" x14ac:dyDescent="0.3"/>
  <cols>
    <col min="1" max="1" width="23.42578125" style="171" customWidth="1"/>
    <col min="2" max="27" width="17.85546875" style="171" customWidth="1"/>
    <col min="28" max="16384" width="9.140625" style="171"/>
  </cols>
  <sheetData>
    <row r="1" spans="1:5" x14ac:dyDescent="0.3">
      <c r="A1" s="1130" t="s">
        <v>1653</v>
      </c>
      <c r="B1" s="764"/>
      <c r="C1" s="764"/>
      <c r="D1" s="764"/>
      <c r="E1" s="764"/>
    </row>
    <row r="2" spans="1:5" ht="26.25" customHeight="1" x14ac:dyDescent="0.3">
      <c r="A2" s="1307" t="s">
        <v>1235</v>
      </c>
      <c r="B2" s="1307"/>
      <c r="C2" s="1307"/>
      <c r="D2" s="1307"/>
      <c r="E2" s="1307"/>
    </row>
    <row r="3" spans="1:5" ht="26.25" customHeight="1" x14ac:dyDescent="0.3">
      <c r="A3" s="1307"/>
      <c r="B3" s="1307"/>
      <c r="C3" s="1307"/>
      <c r="D3" s="1307"/>
      <c r="E3" s="1307"/>
    </row>
    <row r="4" spans="1:5" x14ac:dyDescent="0.3">
      <c r="A4" s="230"/>
      <c r="B4" s="230"/>
      <c r="C4" s="230"/>
      <c r="D4" s="230"/>
      <c r="E4" s="230"/>
    </row>
    <row r="5" spans="1:5" x14ac:dyDescent="0.3">
      <c r="A5" s="763" t="s">
        <v>3</v>
      </c>
      <c r="B5" s="1131" t="s">
        <v>98</v>
      </c>
      <c r="C5" s="761"/>
      <c r="D5" s="762" t="s">
        <v>99</v>
      </c>
      <c r="E5" s="761"/>
    </row>
    <row r="6" spans="1:5" x14ac:dyDescent="0.3">
      <c r="A6" s="760" t="s">
        <v>41</v>
      </c>
      <c r="B6" s="759" t="s">
        <v>40</v>
      </c>
      <c r="C6" s="759" t="s">
        <v>35</v>
      </c>
      <c r="D6" s="759" t="s">
        <v>40</v>
      </c>
      <c r="E6" s="759" t="s">
        <v>35</v>
      </c>
    </row>
    <row r="7" spans="1:5" x14ac:dyDescent="0.3">
      <c r="A7" s="758" t="s">
        <v>1234</v>
      </c>
      <c r="B7" s="756">
        <v>110.31157698229845</v>
      </c>
      <c r="C7" s="754">
        <v>80.409409313117337</v>
      </c>
      <c r="D7" s="755">
        <v>110.34304169776955</v>
      </c>
      <c r="E7" s="754">
        <v>79.472361962286826</v>
      </c>
    </row>
    <row r="8" spans="1:5" x14ac:dyDescent="0.3">
      <c r="A8" s="757" t="s">
        <v>1233</v>
      </c>
      <c r="B8" s="756">
        <v>20.213490730661487</v>
      </c>
      <c r="C8" s="754">
        <v>14.734218241386227</v>
      </c>
      <c r="D8" s="755">
        <v>20.798853968586375</v>
      </c>
      <c r="E8" s="754">
        <v>14.979957281942994</v>
      </c>
    </row>
    <row r="9" spans="1:5" x14ac:dyDescent="0.3">
      <c r="A9" s="757" t="s">
        <v>1232</v>
      </c>
      <c r="B9" s="756">
        <v>4.5761885832605298</v>
      </c>
      <c r="C9" s="754">
        <v>3.335720791521799</v>
      </c>
      <c r="D9" s="755">
        <v>4.9157596156368442</v>
      </c>
      <c r="E9" s="754">
        <v>3.5404772379170342</v>
      </c>
    </row>
    <row r="10" spans="1:5" x14ac:dyDescent="0.3">
      <c r="A10" s="757" t="s">
        <v>1231</v>
      </c>
      <c r="B10" s="756">
        <v>1.3530455501191503</v>
      </c>
      <c r="C10" s="754">
        <v>0.98627538863197817</v>
      </c>
      <c r="D10" s="755">
        <v>1.8818453521869611</v>
      </c>
      <c r="E10" s="754">
        <v>1.3553613593114533</v>
      </c>
    </row>
    <row r="11" spans="1:5" x14ac:dyDescent="0.3">
      <c r="A11" s="757" t="s">
        <v>1230</v>
      </c>
      <c r="B11" s="756">
        <v>0.7330968979303889</v>
      </c>
      <c r="C11" s="754">
        <v>0.53437626534267146</v>
      </c>
      <c r="D11" s="755">
        <v>0.90504729826028285</v>
      </c>
      <c r="E11" s="754">
        <v>0.65184215854170047</v>
      </c>
    </row>
    <row r="12" spans="1:5" x14ac:dyDescent="0.3">
      <c r="A12" s="477" t="s">
        <v>288</v>
      </c>
      <c r="B12" s="753">
        <v>137.18739874426998</v>
      </c>
      <c r="C12" s="752">
        <v>100</v>
      </c>
      <c r="D12" s="753">
        <v>138.84454793244001</v>
      </c>
      <c r="E12" s="752">
        <v>100</v>
      </c>
    </row>
    <row r="13" spans="1:5" s="871" customFormat="1" x14ac:dyDescent="0.3">
      <c r="A13" s="1132"/>
      <c r="B13" s="1133"/>
      <c r="C13" s="1134"/>
      <c r="D13" s="1133"/>
      <c r="E13" s="1134"/>
    </row>
    <row r="14" spans="1:5" x14ac:dyDescent="0.3">
      <c r="A14" s="1501" t="s">
        <v>1229</v>
      </c>
      <c r="B14" s="1501"/>
      <c r="C14" s="1501"/>
      <c r="D14" s="1501"/>
      <c r="E14" s="1501"/>
    </row>
    <row r="15" spans="1:5" x14ac:dyDescent="0.3">
      <c r="A15" s="1501"/>
      <c r="B15" s="1501"/>
      <c r="C15" s="1501"/>
      <c r="D15" s="1501"/>
      <c r="E15" s="1501"/>
    </row>
    <row r="16" spans="1:5" x14ac:dyDescent="0.3">
      <c r="A16" s="230"/>
      <c r="B16" s="230"/>
      <c r="C16" s="230"/>
      <c r="D16" s="230"/>
      <c r="E16" s="230"/>
    </row>
  </sheetData>
  <mergeCells count="2">
    <mergeCell ref="A2:E3"/>
    <mergeCell ref="A14:E15"/>
  </mergeCells>
  <pageMargins left="0.43307086614173229" right="0.23622047244094491" top="0.74803149606299213" bottom="0.74803149606299213" header="0.31496062992125984" footer="0.31496062992125984"/>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rgb="FF0070C0"/>
  </sheetPr>
  <dimension ref="A1:L38"/>
  <sheetViews>
    <sheetView showGridLines="0" zoomScale="84" zoomScaleNormal="84" workbookViewId="0">
      <selection activeCell="M6" sqref="M6"/>
    </sheetView>
  </sheetViews>
  <sheetFormatPr defaultRowHeight="14.25" x14ac:dyDescent="0.3"/>
  <cols>
    <col min="1" max="1" width="15.85546875" style="1096" customWidth="1"/>
    <col min="2" max="2" width="10.28515625" style="1096" customWidth="1"/>
    <col min="3" max="3" width="9.85546875" style="427" customWidth="1"/>
    <col min="4" max="4" width="10.85546875" style="426" customWidth="1"/>
    <col min="5" max="5" width="9.85546875" style="427" customWidth="1"/>
    <col min="6" max="7" width="9.85546875" style="5" customWidth="1"/>
    <col min="8" max="8" width="11.28515625" style="5" customWidth="1"/>
    <col min="9" max="11" width="9.85546875" style="5" customWidth="1"/>
    <col min="12" max="16384" width="9.140625" style="5"/>
  </cols>
  <sheetData>
    <row r="1" spans="1:12" ht="14.1" customHeight="1" x14ac:dyDescent="0.3">
      <c r="A1" s="1432" t="s">
        <v>2219</v>
      </c>
      <c r="B1" s="1434"/>
      <c r="C1" s="1434"/>
      <c r="D1" s="1264"/>
      <c r="E1" s="1264"/>
    </row>
    <row r="2" spans="1:12" ht="14.1" customHeight="1" x14ac:dyDescent="0.3">
      <c r="A2" s="1434"/>
      <c r="B2" s="1434"/>
      <c r="C2" s="1434"/>
      <c r="D2" s="1264"/>
      <c r="E2" s="1264"/>
    </row>
    <row r="3" spans="1:12" ht="14.1" customHeight="1" x14ac:dyDescent="0.3">
      <c r="A3" s="1434"/>
      <c r="B3" s="1434"/>
      <c r="C3" s="1434"/>
      <c r="D3" s="1264"/>
      <c r="E3" s="1264"/>
    </row>
    <row r="4" spans="1:12" ht="14.1" customHeight="1" x14ac:dyDescent="0.3">
      <c r="A4" s="1470"/>
      <c r="B4" s="1470"/>
      <c r="C4" s="1470"/>
      <c r="D4" s="1425"/>
      <c r="E4" s="1425"/>
    </row>
    <row r="5" spans="1:12" ht="14.1" customHeight="1" x14ac:dyDescent="0.3">
      <c r="A5" s="1258"/>
      <c r="B5" s="1360" t="s">
        <v>1253</v>
      </c>
      <c r="C5" s="1480"/>
      <c r="D5" s="1360" t="s">
        <v>1249</v>
      </c>
      <c r="E5" s="1480"/>
      <c r="F5" s="1360" t="s">
        <v>1252</v>
      </c>
      <c r="G5" s="1480"/>
      <c r="H5" s="1458"/>
      <c r="I5" s="1458"/>
    </row>
    <row r="6" spans="1:12" ht="54" customHeight="1" x14ac:dyDescent="0.3">
      <c r="A6" s="408" t="s">
        <v>116</v>
      </c>
      <c r="B6" s="783" t="s">
        <v>353</v>
      </c>
      <c r="C6" s="782" t="s">
        <v>343</v>
      </c>
      <c r="D6" s="783" t="s">
        <v>353</v>
      </c>
      <c r="E6" s="782" t="s">
        <v>1251</v>
      </c>
      <c r="F6" s="781" t="s">
        <v>1250</v>
      </c>
      <c r="G6" s="781" t="s">
        <v>1249</v>
      </c>
      <c r="H6" s="781" t="s">
        <v>2220</v>
      </c>
      <c r="I6" s="781" t="s">
        <v>288</v>
      </c>
      <c r="J6" s="781" t="s">
        <v>2221</v>
      </c>
      <c r="K6" s="781" t="s">
        <v>2222</v>
      </c>
      <c r="L6" s="438"/>
    </row>
    <row r="7" spans="1:12" s="434" customFormat="1" ht="14.1" customHeight="1" x14ac:dyDescent="0.25">
      <c r="A7" s="1485" t="s">
        <v>1248</v>
      </c>
      <c r="B7" s="1484"/>
      <c r="C7" s="780"/>
      <c r="D7" s="565"/>
      <c r="E7" s="565"/>
      <c r="F7" s="640"/>
      <c r="G7" s="640"/>
      <c r="H7" s="640"/>
      <c r="I7" s="640"/>
      <c r="J7" s="640"/>
      <c r="K7" s="640"/>
    </row>
    <row r="8" spans="1:12" s="434" customFormat="1" ht="14.1" customHeight="1" x14ac:dyDescent="0.25">
      <c r="A8" s="1097" t="s">
        <v>1247</v>
      </c>
      <c r="B8" s="1249">
        <v>7.1740738351800004E-2</v>
      </c>
      <c r="C8" s="1249">
        <v>39.288607000000006</v>
      </c>
      <c r="D8" s="1249">
        <v>0</v>
      </c>
      <c r="E8" s="1249">
        <v>0</v>
      </c>
      <c r="F8" s="1249">
        <v>1.585633005382</v>
      </c>
      <c r="G8" s="1249">
        <v>0</v>
      </c>
      <c r="H8" s="1249">
        <v>0</v>
      </c>
      <c r="I8" s="1249">
        <v>1.585633005382</v>
      </c>
      <c r="J8" s="436">
        <v>2.0394397203460504E-2</v>
      </c>
      <c r="K8" s="436">
        <v>0.5</v>
      </c>
    </row>
    <row r="9" spans="1:12" s="434" customFormat="1" ht="14.1" customHeight="1" x14ac:dyDescent="0.25">
      <c r="A9" s="1097" t="s">
        <v>1246</v>
      </c>
      <c r="B9" s="1249">
        <v>0.32639821959999998</v>
      </c>
      <c r="C9" s="1249">
        <v>159.74391698000002</v>
      </c>
      <c r="D9" s="1249">
        <v>0.45339875999999996</v>
      </c>
      <c r="E9" s="1249">
        <v>0.122923432</v>
      </c>
      <c r="F9" s="1249">
        <v>4.9600031784320002</v>
      </c>
      <c r="G9" s="1249">
        <v>4.878234142E-2</v>
      </c>
      <c r="H9" s="1249">
        <v>0</v>
      </c>
      <c r="I9" s="1249">
        <v>5.0087855198520002</v>
      </c>
      <c r="J9" s="436">
        <v>6.4422953515774928E-2</v>
      </c>
      <c r="K9" s="436">
        <v>1.25</v>
      </c>
    </row>
    <row r="10" spans="1:12" s="434" customFormat="1" ht="14.1" customHeight="1" x14ac:dyDescent="0.25">
      <c r="A10" s="1097" t="s">
        <v>1245</v>
      </c>
      <c r="B10" s="1249">
        <v>9.2650846765199996E-2</v>
      </c>
      <c r="C10" s="1249">
        <v>159.94559586999998</v>
      </c>
      <c r="D10" s="1249">
        <v>0</v>
      </c>
      <c r="E10" s="1249">
        <v>9.8863904320000007</v>
      </c>
      <c r="F10" s="1249">
        <v>3.2216048226931999</v>
      </c>
      <c r="G10" s="1249">
        <v>5.6958368929999996E-2</v>
      </c>
      <c r="H10" s="1249">
        <v>0</v>
      </c>
      <c r="I10" s="1249">
        <v>3.2785631916232001</v>
      </c>
      <c r="J10" s="436">
        <v>4.2168849765144886E-2</v>
      </c>
      <c r="K10" s="436">
        <v>1.25</v>
      </c>
    </row>
    <row r="11" spans="1:12" s="434" customFormat="1" ht="14.1" customHeight="1" x14ac:dyDescent="0.25">
      <c r="A11" s="1097" t="s">
        <v>490</v>
      </c>
      <c r="B11" s="1249">
        <v>1617.9601279618159</v>
      </c>
      <c r="C11" s="1249">
        <v>56426.917638649997</v>
      </c>
      <c r="D11" s="1249">
        <v>1092.6587742500001</v>
      </c>
      <c r="E11" s="1249">
        <v>1014.840865</v>
      </c>
      <c r="F11" s="1249">
        <v>1292.9278405919254</v>
      </c>
      <c r="G11" s="1249">
        <v>13.98723485</v>
      </c>
      <c r="H11" s="1249">
        <v>0</v>
      </c>
      <c r="I11" s="1249">
        <v>1306.9150754419254</v>
      </c>
      <c r="J11" s="436">
        <v>16.809529739406461</v>
      </c>
      <c r="K11" s="436">
        <v>2</v>
      </c>
    </row>
    <row r="12" spans="1:12" s="434" customFormat="1" ht="14.1" customHeight="1" x14ac:dyDescent="0.25">
      <c r="A12" s="1097" t="s">
        <v>1244</v>
      </c>
      <c r="B12" s="1249">
        <v>7.4380699999999998E-4</v>
      </c>
      <c r="C12" s="1249">
        <v>30.501245139999998</v>
      </c>
      <c r="D12" s="1249">
        <v>0</v>
      </c>
      <c r="E12" s="1249">
        <v>0</v>
      </c>
      <c r="F12" s="1249">
        <v>1.0072212727400001</v>
      </c>
      <c r="G12" s="1249">
        <v>0</v>
      </c>
      <c r="H12" s="1249">
        <v>0</v>
      </c>
      <c r="I12" s="1249">
        <v>1.0072212727400001</v>
      </c>
      <c r="J12" s="436">
        <v>1.2954870791861341E-2</v>
      </c>
      <c r="K12" s="436">
        <v>0.5</v>
      </c>
    </row>
    <row r="13" spans="1:12" s="434" customFormat="1" ht="14.1" customHeight="1" x14ac:dyDescent="0.25">
      <c r="A13" s="1097" t="s">
        <v>489</v>
      </c>
      <c r="B13" s="1249">
        <v>2279.7580162958802</v>
      </c>
      <c r="C13" s="1249">
        <v>94687.135387211223</v>
      </c>
      <c r="D13" s="1249">
        <v>9967.8926323000014</v>
      </c>
      <c r="E13" s="1249">
        <v>870.76553049999995</v>
      </c>
      <c r="F13" s="1249">
        <v>1381.840719624694</v>
      </c>
      <c r="G13" s="1249">
        <v>109.5442764</v>
      </c>
      <c r="H13" s="1249">
        <v>67.96688091</v>
      </c>
      <c r="I13" s="1249">
        <v>1559.351876934694</v>
      </c>
      <c r="J13" s="436">
        <v>20.056369569896965</v>
      </c>
      <c r="K13" s="436">
        <v>2</v>
      </c>
    </row>
    <row r="14" spans="1:12" s="434" customFormat="1" ht="14.1" customHeight="1" x14ac:dyDescent="0.25">
      <c r="A14" s="413" t="s">
        <v>595</v>
      </c>
      <c r="B14" s="413">
        <f t="shared" ref="B14:J14" si="0">SUM(B8:B13)</f>
        <v>3898.2096778694131</v>
      </c>
      <c r="C14" s="649">
        <f t="shared" si="0"/>
        <v>151503.53239085124</v>
      </c>
      <c r="D14" s="779">
        <f t="shared" si="0"/>
        <v>11061.004805310002</v>
      </c>
      <c r="E14" s="649">
        <f t="shared" si="0"/>
        <v>1895.6157093639999</v>
      </c>
      <c r="F14" s="649">
        <f t="shared" si="0"/>
        <v>2685.5430224958664</v>
      </c>
      <c r="G14" s="649">
        <f t="shared" si="0"/>
        <v>123.63725196035</v>
      </c>
      <c r="H14" s="649">
        <f t="shared" si="0"/>
        <v>67.96688091</v>
      </c>
      <c r="I14" s="649">
        <f t="shared" si="0"/>
        <v>2877.1471553662168</v>
      </c>
      <c r="J14" s="772">
        <f t="shared" si="0"/>
        <v>37.00584038057967</v>
      </c>
      <c r="K14" s="767"/>
    </row>
    <row r="15" spans="1:12" s="773" customFormat="1" ht="14.1" customHeight="1" x14ac:dyDescent="0.25">
      <c r="A15" s="778"/>
      <c r="B15" s="778"/>
      <c r="C15" s="776"/>
      <c r="D15" s="777"/>
      <c r="E15" s="776"/>
      <c r="F15" s="776"/>
      <c r="G15" s="776"/>
      <c r="H15" s="776"/>
      <c r="I15" s="776"/>
      <c r="J15" s="775"/>
      <c r="K15" s="774"/>
    </row>
    <row r="16" spans="1:12" s="434" customFormat="1" ht="14.1" customHeight="1" x14ac:dyDescent="0.25">
      <c r="A16" s="1483" t="s">
        <v>1243</v>
      </c>
      <c r="B16" s="1484"/>
      <c r="C16" s="1502"/>
      <c r="D16" s="1502"/>
      <c r="E16" s="1502"/>
      <c r="F16" s="1502"/>
      <c r="G16" s="1502"/>
      <c r="H16" s="640"/>
      <c r="I16" s="640"/>
      <c r="J16" s="640"/>
      <c r="K16" s="640"/>
    </row>
    <row r="17" spans="1:11" s="434" customFormat="1" ht="14.1" customHeight="1" x14ac:dyDescent="0.25">
      <c r="A17" s="1097" t="s">
        <v>492</v>
      </c>
      <c r="B17" s="1097">
        <v>1090.5188761982361</v>
      </c>
      <c r="C17" s="1097">
        <v>89673.338577030008</v>
      </c>
      <c r="D17" s="1097">
        <v>7443.3536813299997</v>
      </c>
      <c r="E17" s="1097">
        <v>1823.861684</v>
      </c>
      <c r="F17" s="1097">
        <v>1850.0989985983663</v>
      </c>
      <c r="G17" s="1249">
        <v>55.038141639999999</v>
      </c>
      <c r="H17" s="1097">
        <v>0</v>
      </c>
      <c r="I17" s="1249">
        <v>1905.1371402383663</v>
      </c>
      <c r="J17" s="436">
        <v>24.503856461871269</v>
      </c>
      <c r="K17" s="1097"/>
    </row>
    <row r="18" spans="1:11" s="434" customFormat="1" ht="14.1" customHeight="1" x14ac:dyDescent="0.25">
      <c r="A18" s="1097" t="s">
        <v>1242</v>
      </c>
      <c r="B18" s="1097">
        <v>1781.010068372</v>
      </c>
      <c r="C18" s="1097">
        <v>1076.71803389</v>
      </c>
      <c r="D18" s="1097">
        <v>0</v>
      </c>
      <c r="E18" s="1097">
        <v>2.8890947520000001</v>
      </c>
      <c r="F18" s="1097">
        <v>131.9378871964</v>
      </c>
      <c r="G18" s="1249">
        <v>7.6520743949999998E-3</v>
      </c>
      <c r="H18" s="1097">
        <v>0</v>
      </c>
      <c r="I18" s="1249">
        <v>131.945539270795</v>
      </c>
      <c r="J18" s="436">
        <v>1.6970823185312698</v>
      </c>
      <c r="K18" s="1097"/>
    </row>
    <row r="19" spans="1:11" s="434" customFormat="1" ht="14.1" customHeight="1" x14ac:dyDescent="0.25">
      <c r="A19" s="1097" t="s">
        <v>491</v>
      </c>
      <c r="B19" s="1097">
        <v>81.540537221340003</v>
      </c>
      <c r="C19" s="1097">
        <v>67006.325503369997</v>
      </c>
      <c r="D19" s="1097">
        <v>583.42496983000001</v>
      </c>
      <c r="E19" s="1097">
        <v>1657.448506</v>
      </c>
      <c r="F19" s="1097">
        <v>1324.5983296227039</v>
      </c>
      <c r="G19" s="1249">
        <v>4.2305658999999993</v>
      </c>
      <c r="H19" s="1097">
        <v>0</v>
      </c>
      <c r="I19" s="1249">
        <v>1328.828895522704</v>
      </c>
      <c r="J19" s="436">
        <v>17.091385092729467</v>
      </c>
      <c r="K19" s="1097"/>
    </row>
    <row r="20" spans="1:11" s="434" customFormat="1" ht="14.1" customHeight="1" x14ac:dyDescent="0.25">
      <c r="A20" s="1097" t="s">
        <v>1241</v>
      </c>
      <c r="B20" s="1097">
        <v>1458.9656860560001</v>
      </c>
      <c r="C20" s="1097">
        <v>664.55236048999996</v>
      </c>
      <c r="D20" s="1097">
        <v>2.3684247380000002E-2</v>
      </c>
      <c r="E20" s="1097">
        <v>0</v>
      </c>
      <c r="F20" s="1097">
        <v>134.69912448719998</v>
      </c>
      <c r="G20" s="1249">
        <v>1.1841755840000001E-4</v>
      </c>
      <c r="H20" s="1097">
        <v>0</v>
      </c>
      <c r="I20" s="1249">
        <v>134.69924290475839</v>
      </c>
      <c r="J20" s="436">
        <v>1.7325004294693254</v>
      </c>
      <c r="K20" s="1097"/>
    </row>
    <row r="21" spans="1:11" s="434" customFormat="1" ht="14.1" customHeight="1" x14ac:dyDescent="0.25">
      <c r="A21" s="1097" t="s">
        <v>1240</v>
      </c>
      <c r="B21" s="1097">
        <v>2993.0555655060002</v>
      </c>
      <c r="C21" s="1097">
        <v>410.19500397000002</v>
      </c>
      <c r="D21" s="1097">
        <v>0.98811809787200011</v>
      </c>
      <c r="E21" s="1097">
        <v>0</v>
      </c>
      <c r="F21" s="1097">
        <v>187.74348313280001</v>
      </c>
      <c r="G21" s="1249">
        <v>0.15809889882459999</v>
      </c>
      <c r="H21" s="1097">
        <v>0</v>
      </c>
      <c r="I21" s="1249">
        <v>187.9015820316246</v>
      </c>
      <c r="J21" s="436">
        <v>2.4167884284096091</v>
      </c>
      <c r="K21" s="1097"/>
    </row>
    <row r="22" spans="1:11" s="434" customFormat="1" ht="14.1" customHeight="1" x14ac:dyDescent="0.25">
      <c r="A22" s="1097" t="s">
        <v>1239</v>
      </c>
      <c r="B22" s="1097">
        <v>1265.1313588099599</v>
      </c>
      <c r="C22" s="1097">
        <v>1186.2479811799999</v>
      </c>
      <c r="D22" s="1097">
        <v>26.265233609999999</v>
      </c>
      <c r="E22" s="1097">
        <v>300.42673739999998</v>
      </c>
      <c r="F22" s="1097">
        <v>108.569224315754</v>
      </c>
      <c r="G22" s="1249">
        <v>0.74273571199999999</v>
      </c>
      <c r="H22" s="1097">
        <v>0</v>
      </c>
      <c r="I22" s="1249">
        <v>109.311960027754</v>
      </c>
      <c r="J22" s="436">
        <v>1.4059694294505001</v>
      </c>
      <c r="K22" s="1097"/>
    </row>
    <row r="23" spans="1:11" s="434" customFormat="1" ht="14.1" customHeight="1" x14ac:dyDescent="0.25">
      <c r="A23" s="1097" t="s">
        <v>411</v>
      </c>
      <c r="B23" s="1097">
        <v>1459.6714350592001</v>
      </c>
      <c r="C23" s="1097">
        <v>94.162207070000008</v>
      </c>
      <c r="D23" s="1097">
        <v>0.11408972000000001</v>
      </c>
      <c r="E23" s="1097">
        <v>0</v>
      </c>
      <c r="F23" s="1097">
        <v>121.14168264859799</v>
      </c>
      <c r="G23" s="1249">
        <v>9.130000000000001E-3</v>
      </c>
      <c r="H23" s="1097">
        <v>0</v>
      </c>
      <c r="I23" s="1249">
        <v>121.15081264859799</v>
      </c>
      <c r="J23" s="436">
        <v>1.5582406435102469</v>
      </c>
      <c r="K23" s="1097"/>
    </row>
    <row r="24" spans="1:11" s="434" customFormat="1" ht="14.1" customHeight="1" x14ac:dyDescent="0.25">
      <c r="A24" s="1097" t="s">
        <v>367</v>
      </c>
      <c r="B24" s="1097">
        <v>43.210926087532002</v>
      </c>
      <c r="C24" s="1097">
        <v>2007.8824005900001</v>
      </c>
      <c r="D24" s="1097">
        <v>0.92065682000000004</v>
      </c>
      <c r="E24" s="1097">
        <v>0</v>
      </c>
      <c r="F24" s="1097">
        <v>84.737725349910988</v>
      </c>
      <c r="G24" s="1249">
        <v>7.3650000000000007E-2</v>
      </c>
      <c r="H24" s="1097">
        <v>0</v>
      </c>
      <c r="I24" s="1249">
        <v>84.811375349910989</v>
      </c>
      <c r="J24" s="436">
        <v>1.0908431335541995</v>
      </c>
      <c r="K24" s="1097"/>
    </row>
    <row r="25" spans="1:11" s="434" customFormat="1" ht="14.1" customHeight="1" x14ac:dyDescent="0.25">
      <c r="A25" s="1097" t="s">
        <v>366</v>
      </c>
      <c r="B25" s="1097">
        <v>106.11752414624999</v>
      </c>
      <c r="C25" s="1097">
        <v>2309.4867127100001</v>
      </c>
      <c r="D25" s="1097">
        <v>28.97822399</v>
      </c>
      <c r="E25" s="1097">
        <v>86.054076839999993</v>
      </c>
      <c r="F25" s="1097">
        <v>84.193526422083593</v>
      </c>
      <c r="G25" s="1249">
        <v>5.7735954239999998</v>
      </c>
      <c r="H25" s="1097">
        <v>0</v>
      </c>
      <c r="I25" s="1249">
        <v>89.967121846083586</v>
      </c>
      <c r="J25" s="436">
        <v>1.1571562978024186</v>
      </c>
      <c r="K25" s="1097"/>
    </row>
    <row r="26" spans="1:11" s="434" customFormat="1" ht="14.1" customHeight="1" x14ac:dyDescent="0.25">
      <c r="A26" s="1097" t="s">
        <v>1238</v>
      </c>
      <c r="B26" s="1097">
        <v>0.10806304</v>
      </c>
      <c r="C26" s="1097">
        <v>1821.3895633400002</v>
      </c>
      <c r="D26" s="1097">
        <v>0</v>
      </c>
      <c r="E26" s="1097">
        <v>22.863260069999999</v>
      </c>
      <c r="F26" s="1097">
        <v>166.28973875</v>
      </c>
      <c r="G26" s="1249">
        <v>2.4600443240000001</v>
      </c>
      <c r="H26" s="1097">
        <v>0</v>
      </c>
      <c r="I26" s="1249">
        <v>168.74978307399999</v>
      </c>
      <c r="J26" s="436">
        <v>2.1704581654945034</v>
      </c>
      <c r="K26" s="1097"/>
    </row>
    <row r="27" spans="1:11" s="434" customFormat="1" ht="14.1" customHeight="1" x14ac:dyDescent="0.25">
      <c r="A27" s="1097" t="s">
        <v>1237</v>
      </c>
      <c r="B27" s="1097">
        <v>4.7349496594600006E-2</v>
      </c>
      <c r="C27" s="1097">
        <v>1334.2394160700001</v>
      </c>
      <c r="D27" s="1097">
        <v>0</v>
      </c>
      <c r="E27" s="1097">
        <v>0</v>
      </c>
      <c r="F27" s="1097">
        <v>83.301074588917402</v>
      </c>
      <c r="G27" s="1249">
        <v>0</v>
      </c>
      <c r="H27" s="1097">
        <v>0</v>
      </c>
      <c r="I27" s="1249">
        <v>83.301074588917402</v>
      </c>
      <c r="J27" s="436">
        <v>1.0714176589886197</v>
      </c>
      <c r="K27" s="1097"/>
    </row>
    <row r="28" spans="1:11" ht="15" customHeight="1" x14ac:dyDescent="0.3">
      <c r="A28" s="413" t="s">
        <v>595</v>
      </c>
      <c r="B28" s="413">
        <f>SUM(B17:B27)</f>
        <v>10279.377389993111</v>
      </c>
      <c r="C28" s="413">
        <f t="shared" ref="C28:H28" si="1">SUM(C17:C27)</f>
        <v>167584.53775971002</v>
      </c>
      <c r="D28" s="413">
        <f t="shared" si="1"/>
        <v>8084.0686576452508</v>
      </c>
      <c r="E28" s="649">
        <f t="shared" si="1"/>
        <v>3893.5433590619996</v>
      </c>
      <c r="F28" s="649">
        <f t="shared" si="1"/>
        <v>4277.3107951127349</v>
      </c>
      <c r="G28" s="649">
        <f t="shared" si="1"/>
        <v>68.493732390777978</v>
      </c>
      <c r="H28" s="649">
        <f t="shared" si="1"/>
        <v>0</v>
      </c>
      <c r="I28" s="649">
        <f>SUM(I17:I27)</f>
        <v>4345.804527503512</v>
      </c>
      <c r="J28" s="772">
        <f>SUM(J17:J27)</f>
        <v>55.89569805981143</v>
      </c>
      <c r="K28" s="767"/>
    </row>
    <row r="29" spans="1:11" x14ac:dyDescent="0.3">
      <c r="A29" s="1257"/>
      <c r="B29" s="1257"/>
      <c r="C29" s="1257"/>
      <c r="D29" s="1257"/>
      <c r="E29" s="771"/>
      <c r="F29" s="771"/>
      <c r="G29" s="771"/>
      <c r="H29" s="771"/>
      <c r="I29" s="771"/>
      <c r="J29" s="770"/>
      <c r="K29" s="770"/>
    </row>
    <row r="30" spans="1:11" ht="15" customHeight="1" x14ac:dyDescent="0.3">
      <c r="A30" s="1483" t="s">
        <v>1236</v>
      </c>
      <c r="B30" s="1484"/>
      <c r="C30" s="1502"/>
      <c r="D30" s="1502"/>
      <c r="E30" s="1502"/>
      <c r="F30" s="1502"/>
      <c r="G30" s="1502"/>
      <c r="H30" s="771"/>
      <c r="I30" s="771"/>
      <c r="J30" s="770"/>
      <c r="K30" s="770"/>
    </row>
    <row r="31" spans="1:11" x14ac:dyDescent="0.3">
      <c r="A31" s="413" t="s">
        <v>595</v>
      </c>
      <c r="B31" s="413">
        <v>440.82603058497352</v>
      </c>
      <c r="C31" s="413">
        <v>14036.66429363002</v>
      </c>
      <c r="D31" s="413">
        <v>3294.6876422135447</v>
      </c>
      <c r="E31" s="413">
        <v>2304.1616276727013</v>
      </c>
      <c r="F31" s="413">
        <v>508.9435930515001</v>
      </c>
      <c r="G31" s="413">
        <v>42.950872083337202</v>
      </c>
      <c r="H31" s="413">
        <v>0</v>
      </c>
      <c r="I31" s="413">
        <v>551.89446513483745</v>
      </c>
      <c r="J31" s="435">
        <v>7.0984615596089284</v>
      </c>
      <c r="K31" s="767"/>
    </row>
    <row r="32" spans="1:11" x14ac:dyDescent="0.3">
      <c r="A32" s="769"/>
      <c r="B32" s="769"/>
      <c r="C32" s="768"/>
      <c r="D32" s="635"/>
      <c r="E32" s="768"/>
      <c r="F32" s="566"/>
      <c r="G32" s="566"/>
      <c r="H32" s="566"/>
      <c r="I32" s="566"/>
      <c r="J32" s="566"/>
      <c r="K32" s="566"/>
    </row>
    <row r="33" spans="1:11" x14ac:dyDescent="0.3">
      <c r="A33" s="573" t="s">
        <v>592</v>
      </c>
      <c r="B33" s="413">
        <f t="shared" ref="B33:J33" si="2">SUM(B14,B28,B31)</f>
        <v>14618.413098447498</v>
      </c>
      <c r="C33" s="413">
        <f t="shared" si="2"/>
        <v>333124.73444419133</v>
      </c>
      <c r="D33" s="413">
        <f t="shared" si="2"/>
        <v>22439.7611051688</v>
      </c>
      <c r="E33" s="413">
        <f t="shared" si="2"/>
        <v>8093.3206960987009</v>
      </c>
      <c r="F33" s="413">
        <f t="shared" si="2"/>
        <v>7471.7974106601014</v>
      </c>
      <c r="G33" s="413">
        <f t="shared" si="2"/>
        <v>235.08185643446518</v>
      </c>
      <c r="H33" s="413">
        <f t="shared" si="2"/>
        <v>67.96688091</v>
      </c>
      <c r="I33" s="413">
        <f t="shared" si="2"/>
        <v>7774.8461480045662</v>
      </c>
      <c r="J33" s="413">
        <f t="shared" si="2"/>
        <v>100.00000000000003</v>
      </c>
      <c r="K33" s="435">
        <v>0.73881713006705696</v>
      </c>
    </row>
    <row r="34" spans="1:11" x14ac:dyDescent="0.3">
      <c r="C34" s="1096"/>
      <c r="D34" s="1096"/>
      <c r="E34" s="1096"/>
      <c r="F34" s="1096"/>
      <c r="G34" s="1096"/>
      <c r="H34" s="1096"/>
      <c r="I34" s="1096"/>
      <c r="J34" s="1096"/>
    </row>
    <row r="35" spans="1:11" x14ac:dyDescent="0.3">
      <c r="B35" s="1259"/>
      <c r="D35" s="5"/>
      <c r="E35" s="5"/>
    </row>
    <row r="37" spans="1:11" x14ac:dyDescent="0.3">
      <c r="C37" s="1096"/>
      <c r="D37" s="1096"/>
      <c r="E37" s="1096"/>
      <c r="F37" s="1096"/>
      <c r="G37" s="766"/>
      <c r="H37" s="1096"/>
      <c r="I37" s="765"/>
      <c r="J37" s="1096"/>
    </row>
    <row r="38" spans="1:11" x14ac:dyDescent="0.3">
      <c r="B38" s="5"/>
      <c r="C38" s="5"/>
      <c r="D38" s="5"/>
      <c r="E38" s="5"/>
    </row>
  </sheetData>
  <mergeCells count="7">
    <mergeCell ref="A30:G30"/>
    <mergeCell ref="A1:E4"/>
    <mergeCell ref="B5:C5"/>
    <mergeCell ref="D5:E5"/>
    <mergeCell ref="F5:I5"/>
    <mergeCell ref="A7:B7"/>
    <mergeCell ref="A16:G16"/>
  </mergeCells>
  <pageMargins left="0.43307086614173229" right="0.23622047244094491" top="0.74803149606299213" bottom="0.74803149606299213" header="0.31496062992125984" footer="0.31496062992125984"/>
  <pageSetup paperSize="9" orientation="portrait" r:id="rId1"/>
  <headerFooter>
    <oddFooter>&amp;C&amp;"Palatino Linotype,Normal"&amp;9&amp;F&amp;R&amp;"Palatino Linotype,Normal"&amp;9Sida &amp;P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70C0"/>
  </sheetPr>
  <dimension ref="A1:I99"/>
  <sheetViews>
    <sheetView showGridLines="0" zoomScale="84" zoomScaleNormal="84" zoomScaleSheetLayoutView="70" workbookViewId="0">
      <selection activeCell="M6" sqref="M6"/>
    </sheetView>
  </sheetViews>
  <sheetFormatPr defaultColWidth="10.28515625" defaultRowHeight="14.25" x14ac:dyDescent="0.3"/>
  <cols>
    <col min="1" max="1" width="13.5703125" style="428" customWidth="1"/>
    <col min="2" max="2" width="16.85546875" style="428" customWidth="1"/>
    <col min="3" max="3" width="8.28515625" style="428" customWidth="1"/>
    <col min="4" max="4" width="12.42578125" style="428" customWidth="1"/>
    <col min="5" max="5" width="12.5703125" style="428" customWidth="1"/>
    <col min="6" max="6" width="8.42578125" style="428" customWidth="1"/>
    <col min="7" max="7" width="5.85546875" style="802" customWidth="1"/>
    <col min="8" max="8" width="10" style="321" customWidth="1"/>
    <col min="9" max="9" width="8.28515625" style="321" customWidth="1"/>
    <col min="10" max="16384" width="10.28515625" style="801"/>
  </cols>
  <sheetData>
    <row r="1" spans="1:9" s="734" customFormat="1" ht="23.25" customHeight="1" x14ac:dyDescent="0.3">
      <c r="A1" s="1503" t="s">
        <v>1655</v>
      </c>
      <c r="B1" s="1503"/>
      <c r="C1" s="1355"/>
      <c r="D1" s="1355"/>
      <c r="E1" s="1355"/>
      <c r="F1" s="1355"/>
      <c r="G1" s="1355"/>
      <c r="H1" s="1355"/>
      <c r="I1" s="1355"/>
    </row>
    <row r="2" spans="1:9" s="734" customFormat="1" ht="7.5" hidden="1" customHeight="1" x14ac:dyDescent="0.3">
      <c r="A2" s="1355"/>
      <c r="B2" s="1355"/>
      <c r="C2" s="1355"/>
      <c r="D2" s="1355"/>
      <c r="E2" s="1355"/>
      <c r="F2" s="1355"/>
      <c r="G2" s="1355"/>
      <c r="H2" s="1355"/>
      <c r="I2" s="1355"/>
    </row>
    <row r="3" spans="1:9" s="734" customFormat="1" ht="3.75" hidden="1" customHeight="1" x14ac:dyDescent="0.3">
      <c r="A3" s="1355"/>
      <c r="B3" s="1355"/>
      <c r="C3" s="1355"/>
      <c r="D3" s="1355"/>
      <c r="E3" s="1355"/>
      <c r="F3" s="1355"/>
      <c r="G3" s="1355"/>
      <c r="H3" s="1355"/>
      <c r="I3" s="1355"/>
    </row>
    <row r="4" spans="1:9" s="734" customFormat="1" ht="13.5" hidden="1" customHeight="1" x14ac:dyDescent="0.3">
      <c r="A4" s="1496"/>
      <c r="B4" s="1496"/>
      <c r="C4" s="1496"/>
      <c r="D4" s="1496"/>
      <c r="E4" s="1496"/>
      <c r="F4" s="1496"/>
      <c r="G4" s="1496"/>
      <c r="H4" s="1496"/>
      <c r="I4" s="1496"/>
    </row>
    <row r="5" spans="1:9" s="734" customFormat="1" ht="28.5" customHeight="1" x14ac:dyDescent="0.3">
      <c r="A5" s="1504" t="s">
        <v>1478</v>
      </c>
      <c r="B5" s="807"/>
      <c r="C5" s="1506" t="s">
        <v>1477</v>
      </c>
      <c r="D5" s="1508" t="s">
        <v>1476</v>
      </c>
      <c r="E5" s="1480"/>
      <c r="F5" s="1480"/>
      <c r="G5" s="1480"/>
      <c r="H5" s="1506" t="s">
        <v>1475</v>
      </c>
      <c r="I5" s="1506" t="s">
        <v>1471</v>
      </c>
    </row>
    <row r="6" spans="1:9" ht="76.5" customHeight="1" x14ac:dyDescent="0.3">
      <c r="A6" s="1505"/>
      <c r="B6" s="806" t="s">
        <v>1474</v>
      </c>
      <c r="C6" s="1507"/>
      <c r="D6" s="805" t="s">
        <v>1473</v>
      </c>
      <c r="E6" s="805" t="s">
        <v>1472</v>
      </c>
      <c r="F6" s="805" t="s">
        <v>2140</v>
      </c>
      <c r="G6" s="805" t="s">
        <v>2168</v>
      </c>
      <c r="H6" s="1507"/>
      <c r="I6" s="1507" t="s">
        <v>1471</v>
      </c>
    </row>
    <row r="7" spans="1:9" ht="28.5" x14ac:dyDescent="0.3">
      <c r="A7" s="1135" t="s">
        <v>1447</v>
      </c>
      <c r="B7" s="1135" t="s">
        <v>1392</v>
      </c>
      <c r="C7" s="1117">
        <v>100</v>
      </c>
      <c r="D7" s="1136" t="s">
        <v>1431</v>
      </c>
      <c r="E7" s="1136" t="s">
        <v>1430</v>
      </c>
      <c r="F7" s="1120"/>
      <c r="G7" s="1120"/>
      <c r="H7" s="1137" t="s">
        <v>1441</v>
      </c>
      <c r="I7" s="1138" t="s">
        <v>491</v>
      </c>
    </row>
    <row r="8" spans="1:9" ht="28.5" x14ac:dyDescent="0.3">
      <c r="A8" s="808"/>
      <c r="B8" s="808" t="s">
        <v>1470</v>
      </c>
      <c r="C8" s="809">
        <v>100</v>
      </c>
      <c r="D8" s="810" t="s">
        <v>1431</v>
      </c>
      <c r="E8" s="810" t="s">
        <v>1430</v>
      </c>
      <c r="F8" s="804"/>
      <c r="G8" s="804"/>
      <c r="H8" s="803" t="s">
        <v>1441</v>
      </c>
      <c r="I8" s="811" t="s">
        <v>491</v>
      </c>
    </row>
    <row r="9" spans="1:9" ht="28.5" x14ac:dyDescent="0.3">
      <c r="A9" s="812"/>
      <c r="B9" s="808" t="s">
        <v>1469</v>
      </c>
      <c r="C9" s="809">
        <v>100</v>
      </c>
      <c r="D9" s="810" t="s">
        <v>1431</v>
      </c>
      <c r="E9" s="810" t="s">
        <v>1430</v>
      </c>
      <c r="F9" s="804"/>
      <c r="G9" s="804"/>
      <c r="H9" s="803" t="s">
        <v>1433</v>
      </c>
      <c r="I9" s="810" t="s">
        <v>491</v>
      </c>
    </row>
    <row r="10" spans="1:9" ht="42.75" x14ac:dyDescent="0.3">
      <c r="A10" s="808"/>
      <c r="B10" s="813" t="s">
        <v>1468</v>
      </c>
      <c r="C10" s="809">
        <v>33</v>
      </c>
      <c r="D10" s="810" t="s">
        <v>1434</v>
      </c>
      <c r="E10" s="810" t="s">
        <v>1434</v>
      </c>
      <c r="F10" s="804"/>
      <c r="G10" s="804"/>
      <c r="H10" s="803" t="s">
        <v>1466</v>
      </c>
      <c r="I10" s="811" t="s">
        <v>491</v>
      </c>
    </row>
    <row r="11" spans="1:9" ht="42.75" x14ac:dyDescent="0.3">
      <c r="A11" s="808" t="s">
        <v>1392</v>
      </c>
      <c r="B11" s="808" t="s">
        <v>1467</v>
      </c>
      <c r="C11" s="809">
        <v>100</v>
      </c>
      <c r="D11" s="810" t="s">
        <v>1431</v>
      </c>
      <c r="E11" s="810" t="s">
        <v>1430</v>
      </c>
      <c r="F11" s="804"/>
      <c r="G11" s="804"/>
      <c r="H11" s="803" t="s">
        <v>1466</v>
      </c>
      <c r="I11" s="811" t="s">
        <v>491</v>
      </c>
    </row>
    <row r="12" spans="1:9" x14ac:dyDescent="0.3">
      <c r="A12" s="808"/>
      <c r="B12" s="808"/>
      <c r="C12" s="809"/>
      <c r="D12" s="811"/>
      <c r="E12" s="811"/>
      <c r="F12" s="804"/>
      <c r="G12" s="804"/>
      <c r="H12" s="803"/>
      <c r="I12" s="811"/>
    </row>
    <row r="13" spans="1:9" ht="28.5" x14ac:dyDescent="0.3">
      <c r="A13" s="1135" t="s">
        <v>1447</v>
      </c>
      <c r="B13" s="1135" t="s">
        <v>1465</v>
      </c>
      <c r="C13" s="1117">
        <v>100</v>
      </c>
      <c r="D13" s="1136" t="s">
        <v>1431</v>
      </c>
      <c r="E13" s="1136" t="s">
        <v>1430</v>
      </c>
      <c r="F13" s="1120"/>
      <c r="G13" s="1120"/>
      <c r="H13" s="1137" t="s">
        <v>1441</v>
      </c>
      <c r="I13" s="1138" t="s">
        <v>490</v>
      </c>
    </row>
    <row r="14" spans="1:9" ht="15" customHeight="1" x14ac:dyDescent="0.3">
      <c r="A14" s="812"/>
      <c r="B14" s="808" t="s">
        <v>1381</v>
      </c>
      <c r="C14" s="809">
        <v>100</v>
      </c>
      <c r="D14" s="810" t="s">
        <v>1431</v>
      </c>
      <c r="E14" s="810" t="s">
        <v>1430</v>
      </c>
      <c r="F14" s="804"/>
      <c r="G14" s="804"/>
      <c r="H14" s="803" t="s">
        <v>1433</v>
      </c>
      <c r="I14" s="811" t="s">
        <v>490</v>
      </c>
    </row>
    <row r="15" spans="1:9" ht="28.5" x14ac:dyDescent="0.3">
      <c r="A15" s="812"/>
      <c r="B15" s="808" t="s">
        <v>1464</v>
      </c>
      <c r="C15" s="809">
        <v>23.21</v>
      </c>
      <c r="D15" s="810" t="s">
        <v>1434</v>
      </c>
      <c r="E15" s="810" t="s">
        <v>1434</v>
      </c>
      <c r="F15" s="804"/>
      <c r="G15" s="804"/>
      <c r="H15" s="803" t="s">
        <v>1441</v>
      </c>
      <c r="I15" s="814" t="s">
        <v>490</v>
      </c>
    </row>
    <row r="16" spans="1:9" ht="15" customHeight="1" x14ac:dyDescent="0.3">
      <c r="A16" s="808"/>
      <c r="B16" s="808" t="s">
        <v>1463</v>
      </c>
      <c r="C16" s="809">
        <v>100</v>
      </c>
      <c r="D16" s="810" t="s">
        <v>1431</v>
      </c>
      <c r="E16" s="810" t="s">
        <v>1430</v>
      </c>
      <c r="F16" s="804"/>
      <c r="G16" s="804"/>
      <c r="H16" s="803" t="s">
        <v>1433</v>
      </c>
      <c r="I16" s="814" t="s">
        <v>490</v>
      </c>
    </row>
    <row r="17" spans="1:9" ht="57" x14ac:dyDescent="0.3">
      <c r="A17" s="808" t="s">
        <v>1463</v>
      </c>
      <c r="B17" s="808" t="s">
        <v>1462</v>
      </c>
      <c r="C17" s="809">
        <v>100</v>
      </c>
      <c r="D17" s="810" t="s">
        <v>1431</v>
      </c>
      <c r="E17" s="810" t="s">
        <v>1430</v>
      </c>
      <c r="F17" s="804"/>
      <c r="G17" s="804"/>
      <c r="H17" s="803" t="s">
        <v>2167</v>
      </c>
      <c r="I17" s="814" t="s">
        <v>490</v>
      </c>
    </row>
    <row r="18" spans="1:9" x14ac:dyDescent="0.3">
      <c r="A18" s="808"/>
      <c r="B18" s="808"/>
      <c r="C18" s="809"/>
      <c r="D18" s="815"/>
      <c r="E18" s="815"/>
      <c r="F18" s="804"/>
      <c r="G18" s="804"/>
      <c r="H18" s="803"/>
      <c r="I18" s="811"/>
    </row>
    <row r="19" spans="1:9" ht="28.5" x14ac:dyDescent="0.3">
      <c r="A19" s="1135" t="s">
        <v>1447</v>
      </c>
      <c r="B19" s="1135" t="s">
        <v>1379</v>
      </c>
      <c r="C19" s="1117">
        <v>100</v>
      </c>
      <c r="D19" s="1136" t="s">
        <v>1431</v>
      </c>
      <c r="E19" s="1136" t="s">
        <v>1430</v>
      </c>
      <c r="F19" s="1120"/>
      <c r="G19" s="1120"/>
      <c r="H19" s="1137" t="s">
        <v>1433</v>
      </c>
      <c r="I19" s="1136" t="s">
        <v>492</v>
      </c>
    </row>
    <row r="20" spans="1:9" ht="42.75" x14ac:dyDescent="0.3">
      <c r="A20" s="812"/>
      <c r="B20" s="808" t="s">
        <v>1395</v>
      </c>
      <c r="C20" s="809">
        <v>100</v>
      </c>
      <c r="D20" s="810" t="s">
        <v>1431</v>
      </c>
      <c r="E20" s="810" t="s">
        <v>1430</v>
      </c>
      <c r="F20" s="804"/>
      <c r="G20" s="804"/>
      <c r="H20" s="803" t="s">
        <v>1441</v>
      </c>
      <c r="I20" s="810" t="s">
        <v>492</v>
      </c>
    </row>
    <row r="21" spans="1:9" ht="14.1" customHeight="1" x14ac:dyDescent="0.3">
      <c r="A21" s="812"/>
      <c r="B21" s="808" t="s">
        <v>1461</v>
      </c>
      <c r="C21" s="809">
        <v>39.200000000000003</v>
      </c>
      <c r="D21" s="810" t="s">
        <v>1434</v>
      </c>
      <c r="E21" s="810" t="s">
        <v>1434</v>
      </c>
      <c r="F21" s="804"/>
      <c r="G21" s="804"/>
      <c r="H21" s="803" t="s">
        <v>1441</v>
      </c>
      <c r="I21" s="810" t="s">
        <v>492</v>
      </c>
    </row>
    <row r="22" spans="1:9" ht="28.5" x14ac:dyDescent="0.3">
      <c r="A22" s="812"/>
      <c r="B22" s="808" t="s">
        <v>1460</v>
      </c>
      <c r="C22" s="809">
        <v>100</v>
      </c>
      <c r="D22" s="810" t="s">
        <v>1431</v>
      </c>
      <c r="E22" s="810" t="s">
        <v>1430</v>
      </c>
      <c r="F22" s="804"/>
      <c r="G22" s="804"/>
      <c r="H22" s="803" t="s">
        <v>1433</v>
      </c>
      <c r="I22" s="810" t="s">
        <v>492</v>
      </c>
    </row>
    <row r="23" spans="1:9" ht="28.5" x14ac:dyDescent="0.3">
      <c r="A23" s="808" t="s">
        <v>1379</v>
      </c>
      <c r="B23" s="808" t="s">
        <v>1459</v>
      </c>
      <c r="C23" s="809">
        <v>100</v>
      </c>
      <c r="D23" s="810" t="s">
        <v>1431</v>
      </c>
      <c r="E23" s="810" t="s">
        <v>1430</v>
      </c>
      <c r="F23" s="804"/>
      <c r="G23" s="804"/>
      <c r="H23" s="803" t="s">
        <v>1433</v>
      </c>
      <c r="I23" s="810" t="s">
        <v>492</v>
      </c>
    </row>
    <row r="24" spans="1:9" ht="28.5" x14ac:dyDescent="0.3">
      <c r="A24" s="812"/>
      <c r="B24" s="808" t="s">
        <v>1458</v>
      </c>
      <c r="C24" s="809">
        <v>100</v>
      </c>
      <c r="D24" s="810" t="s">
        <v>1431</v>
      </c>
      <c r="E24" s="810" t="s">
        <v>1430</v>
      </c>
      <c r="F24" s="804"/>
      <c r="G24" s="804"/>
      <c r="H24" s="803" t="s">
        <v>1433</v>
      </c>
      <c r="I24" s="810" t="s">
        <v>492</v>
      </c>
    </row>
    <row r="25" spans="1:9" ht="28.5" x14ac:dyDescent="0.3">
      <c r="A25" s="812"/>
      <c r="B25" s="808" t="s">
        <v>1457</v>
      </c>
      <c r="C25" s="809">
        <v>100</v>
      </c>
      <c r="D25" s="810" t="s">
        <v>1431</v>
      </c>
      <c r="E25" s="810" t="s">
        <v>1430</v>
      </c>
      <c r="F25" s="804"/>
      <c r="G25" s="804"/>
      <c r="H25" s="803" t="s">
        <v>1433</v>
      </c>
      <c r="I25" s="810" t="s">
        <v>492</v>
      </c>
    </row>
    <row r="26" spans="1:9" ht="28.5" x14ac:dyDescent="0.3">
      <c r="A26" s="812"/>
      <c r="B26" s="808" t="s">
        <v>1456</v>
      </c>
      <c r="C26" s="809">
        <v>100</v>
      </c>
      <c r="D26" s="810" t="s">
        <v>1431</v>
      </c>
      <c r="E26" s="810" t="s">
        <v>1430</v>
      </c>
      <c r="F26" s="804"/>
      <c r="G26" s="804"/>
      <c r="H26" s="803" t="s">
        <v>1433</v>
      </c>
      <c r="I26" s="810" t="s">
        <v>492</v>
      </c>
    </row>
    <row r="27" spans="1:9" ht="28.5" x14ac:dyDescent="0.3">
      <c r="A27" s="812"/>
      <c r="B27" s="808" t="s">
        <v>1455</v>
      </c>
      <c r="C27" s="809">
        <v>100</v>
      </c>
      <c r="D27" s="810" t="s">
        <v>1431</v>
      </c>
      <c r="E27" s="810" t="s">
        <v>1430</v>
      </c>
      <c r="F27" s="804"/>
      <c r="G27" s="804"/>
      <c r="H27" s="803" t="s">
        <v>1433</v>
      </c>
      <c r="I27" s="810" t="s">
        <v>492</v>
      </c>
    </row>
    <row r="28" spans="1:9" ht="28.5" x14ac:dyDescent="0.3">
      <c r="A28" s="812"/>
      <c r="B28" s="808" t="s">
        <v>1454</v>
      </c>
      <c r="C28" s="809">
        <v>100</v>
      </c>
      <c r="D28" s="810" t="s">
        <v>1431</v>
      </c>
      <c r="E28" s="810" t="s">
        <v>1430</v>
      </c>
      <c r="F28" s="804"/>
      <c r="G28" s="804"/>
      <c r="H28" s="803" t="s">
        <v>1433</v>
      </c>
      <c r="I28" s="810" t="s">
        <v>492</v>
      </c>
    </row>
    <row r="29" spans="1:9" ht="57" x14ac:dyDescent="0.3">
      <c r="A29" s="808" t="s">
        <v>1453</v>
      </c>
      <c r="B29" s="813" t="s">
        <v>1452</v>
      </c>
      <c r="C29" s="809">
        <v>100</v>
      </c>
      <c r="D29" s="810" t="s">
        <v>1431</v>
      </c>
      <c r="E29" s="810" t="s">
        <v>1430</v>
      </c>
      <c r="F29" s="804"/>
      <c r="G29" s="804"/>
      <c r="H29" s="803" t="s">
        <v>2167</v>
      </c>
      <c r="I29" s="810" t="s">
        <v>492</v>
      </c>
    </row>
    <row r="30" spans="1:9" x14ac:dyDescent="0.3">
      <c r="A30" s="808"/>
      <c r="B30" s="808"/>
      <c r="C30" s="809"/>
      <c r="D30" s="810"/>
      <c r="E30" s="810"/>
      <c r="F30" s="804"/>
      <c r="G30" s="804"/>
      <c r="H30" s="803"/>
      <c r="I30" s="810"/>
    </row>
    <row r="31" spans="1:9" ht="57" x14ac:dyDescent="0.3">
      <c r="A31" s="1135" t="s">
        <v>1447</v>
      </c>
      <c r="B31" s="1118" t="s">
        <v>1451</v>
      </c>
      <c r="C31" s="1117">
        <v>100</v>
      </c>
      <c r="D31" s="1136" t="s">
        <v>1431</v>
      </c>
      <c r="E31" s="1136" t="s">
        <v>1430</v>
      </c>
      <c r="F31" s="1120"/>
      <c r="G31" s="1120"/>
      <c r="H31" s="1137" t="s">
        <v>1433</v>
      </c>
      <c r="I31" s="1136" t="s">
        <v>367</v>
      </c>
    </row>
    <row r="32" spans="1:9" ht="71.25" x14ac:dyDescent="0.3">
      <c r="A32" s="808" t="s">
        <v>1450</v>
      </c>
      <c r="B32" s="808" t="s">
        <v>1449</v>
      </c>
      <c r="C32" s="809">
        <v>100</v>
      </c>
      <c r="D32" s="810" t="s">
        <v>1431</v>
      </c>
      <c r="E32" s="810" t="s">
        <v>1430</v>
      </c>
      <c r="F32" s="804"/>
      <c r="G32" s="804"/>
      <c r="H32" s="803" t="s">
        <v>1441</v>
      </c>
      <c r="I32" s="810" t="s">
        <v>367</v>
      </c>
    </row>
    <row r="33" spans="1:9" ht="42.75" x14ac:dyDescent="0.3">
      <c r="A33" s="808" t="s">
        <v>1449</v>
      </c>
      <c r="B33" s="808" t="s">
        <v>1448</v>
      </c>
      <c r="C33" s="809">
        <v>100</v>
      </c>
      <c r="D33" s="810" t="s">
        <v>1431</v>
      </c>
      <c r="E33" s="810" t="s">
        <v>1430</v>
      </c>
      <c r="F33" s="804"/>
      <c r="G33" s="804"/>
      <c r="H33" s="803" t="s">
        <v>1433</v>
      </c>
      <c r="I33" s="810" t="s">
        <v>367</v>
      </c>
    </row>
    <row r="34" spans="1:9" x14ac:dyDescent="0.3">
      <c r="A34" s="808"/>
      <c r="B34" s="808"/>
      <c r="C34" s="809"/>
      <c r="D34" s="810"/>
      <c r="E34" s="810"/>
      <c r="F34" s="804"/>
      <c r="G34" s="804"/>
      <c r="H34" s="803"/>
      <c r="I34" s="810"/>
    </row>
    <row r="35" spans="1:9" ht="28.5" x14ac:dyDescent="0.3">
      <c r="A35" s="1135" t="s">
        <v>1447</v>
      </c>
      <c r="B35" s="1135" t="s">
        <v>1446</v>
      </c>
      <c r="C35" s="1117">
        <v>100</v>
      </c>
      <c r="D35" s="1136" t="s">
        <v>1431</v>
      </c>
      <c r="E35" s="1136" t="s">
        <v>1430</v>
      </c>
      <c r="F35" s="1120"/>
      <c r="G35" s="1120"/>
      <c r="H35" s="1137" t="s">
        <v>1441</v>
      </c>
      <c r="I35" s="1136" t="s">
        <v>489</v>
      </c>
    </row>
    <row r="36" spans="1:9" ht="28.5" x14ac:dyDescent="0.3">
      <c r="A36" s="812"/>
      <c r="B36" s="808" t="s">
        <v>1383</v>
      </c>
      <c r="C36" s="809">
        <v>100</v>
      </c>
      <c r="D36" s="810" t="s">
        <v>1431</v>
      </c>
      <c r="E36" s="810" t="s">
        <v>1430</v>
      </c>
      <c r="F36" s="804"/>
      <c r="G36" s="804"/>
      <c r="H36" s="803" t="s">
        <v>1441</v>
      </c>
      <c r="I36" s="810" t="s">
        <v>489</v>
      </c>
    </row>
    <row r="37" spans="1:9" ht="42.75" x14ac:dyDescent="0.3">
      <c r="A37" s="812"/>
      <c r="B37" s="808" t="s">
        <v>1397</v>
      </c>
      <c r="C37" s="809">
        <v>100</v>
      </c>
      <c r="D37" s="810" t="s">
        <v>1431</v>
      </c>
      <c r="E37" s="810" t="s">
        <v>1430</v>
      </c>
      <c r="F37" s="804"/>
      <c r="G37" s="804"/>
      <c r="H37" s="803" t="s">
        <v>1433</v>
      </c>
      <c r="I37" s="810" t="s">
        <v>489</v>
      </c>
    </row>
    <row r="38" spans="1:9" ht="28.5" x14ac:dyDescent="0.3">
      <c r="A38" s="812"/>
      <c r="B38" s="808" t="s">
        <v>1445</v>
      </c>
      <c r="C38" s="809">
        <v>20</v>
      </c>
      <c r="D38" s="810" t="s">
        <v>1434</v>
      </c>
      <c r="E38" s="810" t="s">
        <v>1434</v>
      </c>
      <c r="F38" s="804"/>
      <c r="G38" s="804"/>
      <c r="H38" s="803" t="s">
        <v>1433</v>
      </c>
      <c r="I38" s="810" t="s">
        <v>489</v>
      </c>
    </row>
    <row r="39" spans="1:9" ht="28.5" x14ac:dyDescent="0.3">
      <c r="A39" s="812"/>
      <c r="B39" s="808" t="s">
        <v>1444</v>
      </c>
      <c r="C39" s="809">
        <v>20</v>
      </c>
      <c r="D39" s="810" t="s">
        <v>1434</v>
      </c>
      <c r="E39" s="810" t="s">
        <v>1434</v>
      </c>
      <c r="F39" s="804"/>
      <c r="G39" s="804"/>
      <c r="H39" s="803" t="s">
        <v>1433</v>
      </c>
      <c r="I39" s="810" t="s">
        <v>489</v>
      </c>
    </row>
    <row r="40" spans="1:9" ht="28.5" x14ac:dyDescent="0.3">
      <c r="A40" s="812"/>
      <c r="B40" s="808" t="s">
        <v>1443</v>
      </c>
      <c r="C40" s="816">
        <v>49.9</v>
      </c>
      <c r="D40" s="810" t="s">
        <v>1434</v>
      </c>
      <c r="E40" s="810" t="s">
        <v>1442</v>
      </c>
      <c r="F40" s="804"/>
      <c r="G40" s="804"/>
      <c r="H40" s="803" t="s">
        <v>1441</v>
      </c>
      <c r="I40" s="810" t="s">
        <v>489</v>
      </c>
    </row>
    <row r="41" spans="1:9" ht="42.75" x14ac:dyDescent="0.3">
      <c r="A41" s="808" t="s">
        <v>1397</v>
      </c>
      <c r="B41" s="808" t="s">
        <v>1369</v>
      </c>
      <c r="C41" s="809">
        <v>100</v>
      </c>
      <c r="D41" s="810" t="s">
        <v>1431</v>
      </c>
      <c r="E41" s="810" t="s">
        <v>1430</v>
      </c>
      <c r="F41" s="804"/>
      <c r="G41" s="804"/>
      <c r="H41" s="803" t="s">
        <v>1440</v>
      </c>
      <c r="I41" s="810" t="s">
        <v>489</v>
      </c>
    </row>
    <row r="42" spans="1:9" ht="28.5" x14ac:dyDescent="0.3">
      <c r="A42" s="808"/>
      <c r="B42" s="808" t="s">
        <v>1439</v>
      </c>
      <c r="C42" s="817">
        <v>100</v>
      </c>
      <c r="D42" s="810" t="s">
        <v>1431</v>
      </c>
      <c r="E42" s="810" t="s">
        <v>1430</v>
      </c>
      <c r="F42" s="804"/>
      <c r="G42" s="804"/>
      <c r="H42" s="803" t="s">
        <v>1433</v>
      </c>
      <c r="I42" s="810" t="s">
        <v>1239</v>
      </c>
    </row>
    <row r="43" spans="1:9" ht="57" x14ac:dyDescent="0.3">
      <c r="A43" s="808" t="s">
        <v>1369</v>
      </c>
      <c r="B43" s="808" t="s">
        <v>1438</v>
      </c>
      <c r="C43" s="809">
        <v>100</v>
      </c>
      <c r="D43" s="810" t="s">
        <v>1431</v>
      </c>
      <c r="E43" s="810" t="s">
        <v>1430</v>
      </c>
      <c r="F43" s="804"/>
      <c r="G43" s="804"/>
      <c r="H43" s="803" t="s">
        <v>1433</v>
      </c>
      <c r="I43" s="810" t="s">
        <v>366</v>
      </c>
    </row>
    <row r="44" spans="1:9" ht="28.5" x14ac:dyDescent="0.3">
      <c r="A44" s="812"/>
      <c r="B44" s="808" t="s">
        <v>1437</v>
      </c>
      <c r="C44" s="809">
        <v>100</v>
      </c>
      <c r="D44" s="810" t="s">
        <v>1431</v>
      </c>
      <c r="E44" s="810" t="s">
        <v>1430</v>
      </c>
      <c r="F44" s="804"/>
      <c r="G44" s="804"/>
      <c r="H44" s="803" t="s">
        <v>1433</v>
      </c>
      <c r="I44" s="810" t="s">
        <v>1372</v>
      </c>
    </row>
    <row r="45" spans="1:9" ht="58.5" customHeight="1" x14ac:dyDescent="0.3">
      <c r="A45" s="808" t="s">
        <v>1436</v>
      </c>
      <c r="B45" s="808" t="s">
        <v>1435</v>
      </c>
      <c r="C45" s="809">
        <v>20</v>
      </c>
      <c r="D45" s="810" t="s">
        <v>1434</v>
      </c>
      <c r="E45" s="810" t="s">
        <v>1434</v>
      </c>
      <c r="F45" s="804"/>
      <c r="G45" s="804"/>
      <c r="H45" s="803" t="s">
        <v>1433</v>
      </c>
      <c r="I45" s="810" t="s">
        <v>489</v>
      </c>
    </row>
    <row r="46" spans="1:9" hidden="1" x14ac:dyDescent="0.3">
      <c r="A46" s="808"/>
      <c r="B46" s="808"/>
      <c r="C46" s="809"/>
      <c r="D46" s="810"/>
      <c r="E46" s="810"/>
      <c r="F46" s="804"/>
      <c r="G46" s="804"/>
      <c r="H46" s="803"/>
      <c r="I46" s="810"/>
    </row>
    <row r="47" spans="1:9" ht="28.5" x14ac:dyDescent="0.3">
      <c r="A47" s="1135" t="s">
        <v>1479</v>
      </c>
      <c r="B47" s="1135" t="s">
        <v>1432</v>
      </c>
      <c r="C47" s="1139">
        <v>100</v>
      </c>
      <c r="D47" s="1136" t="s">
        <v>1431</v>
      </c>
      <c r="E47" s="1136" t="s">
        <v>1430</v>
      </c>
      <c r="F47" s="1213"/>
      <c r="G47" s="1213"/>
      <c r="H47" s="1254" t="s">
        <v>1429</v>
      </c>
      <c r="I47" s="1136" t="s">
        <v>2169</v>
      </c>
    </row>
    <row r="48" spans="1:9" ht="42.75" x14ac:dyDescent="0.3">
      <c r="A48" s="804" t="s">
        <v>1428</v>
      </c>
      <c r="B48" s="804"/>
      <c r="C48" s="804"/>
      <c r="D48" s="804"/>
      <c r="E48" s="804"/>
      <c r="F48" s="804"/>
      <c r="G48" s="804"/>
      <c r="H48" s="803"/>
      <c r="I48" s="803"/>
    </row>
    <row r="49" spans="1:9" ht="71.25" x14ac:dyDescent="0.3">
      <c r="A49" s="804" t="s">
        <v>1427</v>
      </c>
      <c r="B49" s="804" t="s">
        <v>1426</v>
      </c>
      <c r="C49" s="804"/>
      <c r="D49" s="804"/>
      <c r="E49" s="804"/>
      <c r="F49" s="804"/>
      <c r="G49" s="804"/>
      <c r="H49" s="803" t="s">
        <v>1425</v>
      </c>
      <c r="I49" s="803" t="s">
        <v>489</v>
      </c>
    </row>
    <row r="50" spans="1:9" ht="57" x14ac:dyDescent="0.3">
      <c r="A50" s="804"/>
      <c r="B50" s="804" t="s">
        <v>1424</v>
      </c>
      <c r="C50" s="804"/>
      <c r="D50" s="804"/>
      <c r="E50" s="804"/>
      <c r="F50" s="818" t="s">
        <v>1361</v>
      </c>
      <c r="G50" s="804"/>
      <c r="H50" s="803" t="s">
        <v>1360</v>
      </c>
      <c r="I50" s="803" t="s">
        <v>492</v>
      </c>
    </row>
    <row r="51" spans="1:9" ht="57" x14ac:dyDescent="0.3">
      <c r="A51" s="804"/>
      <c r="B51" s="804" t="s">
        <v>1423</v>
      </c>
      <c r="C51" s="804"/>
      <c r="D51" s="804"/>
      <c r="E51" s="804"/>
      <c r="F51" s="818" t="s">
        <v>1361</v>
      </c>
      <c r="G51" s="804"/>
      <c r="H51" s="803" t="s">
        <v>1360</v>
      </c>
      <c r="I51" s="803" t="s">
        <v>489</v>
      </c>
    </row>
    <row r="52" spans="1:9" ht="57" x14ac:dyDescent="0.3">
      <c r="A52" s="812"/>
      <c r="B52" s="808" t="s">
        <v>1422</v>
      </c>
      <c r="C52" s="819"/>
      <c r="D52" s="820"/>
      <c r="E52" s="820"/>
      <c r="F52" s="821" t="s">
        <v>1361</v>
      </c>
      <c r="G52" s="822"/>
      <c r="H52" s="823" t="s">
        <v>1360</v>
      </c>
      <c r="I52" s="810" t="s">
        <v>489</v>
      </c>
    </row>
    <row r="53" spans="1:9" ht="28.5" x14ac:dyDescent="0.3">
      <c r="A53" s="804"/>
      <c r="B53" s="804" t="s">
        <v>1421</v>
      </c>
      <c r="C53" s="804"/>
      <c r="D53" s="804"/>
      <c r="E53" s="804"/>
      <c r="F53" s="818" t="s">
        <v>1361</v>
      </c>
      <c r="G53" s="804"/>
      <c r="H53" s="803" t="s">
        <v>1370</v>
      </c>
      <c r="I53" s="803" t="s">
        <v>492</v>
      </c>
    </row>
    <row r="54" spans="1:9" x14ac:dyDescent="0.3">
      <c r="A54" s="804"/>
      <c r="B54" s="804" t="s">
        <v>1420</v>
      </c>
      <c r="C54" s="804"/>
      <c r="D54" s="804"/>
      <c r="E54" s="804"/>
      <c r="F54" s="818" t="s">
        <v>1361</v>
      </c>
      <c r="G54" s="804"/>
      <c r="H54" s="803" t="s">
        <v>1370</v>
      </c>
      <c r="I54" s="803" t="s">
        <v>490</v>
      </c>
    </row>
    <row r="55" spans="1:9" ht="28.5" x14ac:dyDescent="0.3">
      <c r="A55" s="804"/>
      <c r="B55" s="824" t="s">
        <v>1419</v>
      </c>
      <c r="C55" s="804"/>
      <c r="D55" s="804"/>
      <c r="E55" s="804"/>
      <c r="F55" s="818" t="s">
        <v>1361</v>
      </c>
      <c r="G55" s="804"/>
      <c r="H55" s="803" t="s">
        <v>1370</v>
      </c>
      <c r="I55" s="803" t="s">
        <v>491</v>
      </c>
    </row>
    <row r="56" spans="1:9" ht="42.75" x14ac:dyDescent="0.3">
      <c r="A56" s="804"/>
      <c r="B56" s="824" t="s">
        <v>1418</v>
      </c>
      <c r="C56" s="804"/>
      <c r="D56" s="804"/>
      <c r="E56" s="804"/>
      <c r="F56" s="818" t="s">
        <v>1361</v>
      </c>
      <c r="G56" s="804"/>
      <c r="H56" s="803" t="s">
        <v>1370</v>
      </c>
      <c r="I56" s="803" t="s">
        <v>491</v>
      </c>
    </row>
    <row r="57" spans="1:9" ht="28.5" x14ac:dyDescent="0.3">
      <c r="A57" s="804"/>
      <c r="B57" s="824" t="s">
        <v>1417</v>
      </c>
      <c r="C57" s="804"/>
      <c r="D57" s="804"/>
      <c r="E57" s="804"/>
      <c r="F57" s="818" t="s">
        <v>1361</v>
      </c>
      <c r="G57" s="804"/>
      <c r="H57" s="803" t="s">
        <v>1370</v>
      </c>
      <c r="I57" s="803" t="s">
        <v>491</v>
      </c>
    </row>
    <row r="58" spans="1:9" ht="14.25" customHeight="1" x14ac:dyDescent="0.3">
      <c r="A58" s="804"/>
      <c r="B58" s="804" t="s">
        <v>1416</v>
      </c>
      <c r="C58" s="804"/>
      <c r="D58" s="804"/>
      <c r="E58" s="804"/>
      <c r="F58" s="818" t="s">
        <v>1361</v>
      </c>
      <c r="G58" s="804"/>
      <c r="H58" s="803" t="s">
        <v>1370</v>
      </c>
      <c r="I58" s="803" t="s">
        <v>490</v>
      </c>
    </row>
    <row r="59" spans="1:9" ht="14.25" customHeight="1" x14ac:dyDescent="0.3">
      <c r="A59" s="804"/>
      <c r="B59" s="804"/>
      <c r="C59" s="804"/>
      <c r="D59" s="804"/>
      <c r="E59" s="804"/>
      <c r="F59" s="818"/>
      <c r="G59" s="804"/>
      <c r="H59" s="803"/>
      <c r="I59" s="803"/>
    </row>
    <row r="60" spans="1:9" ht="42.75" x14ac:dyDescent="0.3">
      <c r="A60" s="804"/>
      <c r="B60" s="804" t="s">
        <v>1415</v>
      </c>
      <c r="C60" s="804"/>
      <c r="D60" s="804"/>
      <c r="E60" s="804"/>
      <c r="F60" s="818" t="s">
        <v>1361</v>
      </c>
      <c r="G60" s="804"/>
      <c r="H60" s="803" t="s">
        <v>1370</v>
      </c>
      <c r="I60" s="803" t="s">
        <v>1246</v>
      </c>
    </row>
    <row r="61" spans="1:9" ht="28.5" x14ac:dyDescent="0.3">
      <c r="A61" s="804"/>
      <c r="B61" s="825" t="s">
        <v>1414</v>
      </c>
      <c r="C61" s="826"/>
      <c r="D61" s="826"/>
      <c r="E61" s="826"/>
      <c r="F61" s="827" t="s">
        <v>1361</v>
      </c>
      <c r="G61" s="825"/>
      <c r="H61" s="828" t="s">
        <v>1370</v>
      </c>
      <c r="I61" s="828" t="s">
        <v>491</v>
      </c>
    </row>
    <row r="62" spans="1:9" ht="42.75" x14ac:dyDescent="0.3">
      <c r="A62" s="804"/>
      <c r="B62" s="804" t="s">
        <v>1413</v>
      </c>
      <c r="C62" s="804"/>
      <c r="D62" s="804"/>
      <c r="E62" s="804"/>
      <c r="F62" s="818" t="s">
        <v>1361</v>
      </c>
      <c r="G62" s="804"/>
      <c r="H62" s="803" t="s">
        <v>1370</v>
      </c>
      <c r="I62" s="803" t="s">
        <v>489</v>
      </c>
    </row>
    <row r="63" spans="1:9" ht="28.5" x14ac:dyDescent="0.3">
      <c r="A63" s="804"/>
      <c r="B63" s="804" t="s">
        <v>1412</v>
      </c>
      <c r="C63" s="804"/>
      <c r="D63" s="804"/>
      <c r="E63" s="804"/>
      <c r="F63" s="818" t="s">
        <v>1361</v>
      </c>
      <c r="G63" s="804"/>
      <c r="H63" s="803" t="s">
        <v>1370</v>
      </c>
      <c r="I63" s="803" t="s">
        <v>1411</v>
      </c>
    </row>
    <row r="64" spans="1:9" ht="12.75" customHeight="1" x14ac:dyDescent="0.3">
      <c r="A64" s="829"/>
      <c r="B64" s="808" t="s">
        <v>1410</v>
      </c>
      <c r="C64" s="830"/>
      <c r="D64" s="831"/>
      <c r="E64" s="831"/>
      <c r="F64" s="818" t="s">
        <v>1361</v>
      </c>
      <c r="G64" s="822"/>
      <c r="H64" s="823" t="s">
        <v>1370</v>
      </c>
      <c r="I64" s="810" t="s">
        <v>366</v>
      </c>
    </row>
    <row r="65" spans="1:9" ht="42.75" x14ac:dyDescent="0.3">
      <c r="A65" s="804"/>
      <c r="B65" s="804" t="s">
        <v>1409</v>
      </c>
      <c r="C65" s="804"/>
      <c r="D65" s="804"/>
      <c r="E65" s="804"/>
      <c r="F65" s="818" t="s">
        <v>1361</v>
      </c>
      <c r="G65" s="804"/>
      <c r="H65" s="803" t="s">
        <v>1370</v>
      </c>
      <c r="I65" s="803" t="s">
        <v>489</v>
      </c>
    </row>
    <row r="66" spans="1:9" ht="42.75" x14ac:dyDescent="0.3">
      <c r="A66" s="804"/>
      <c r="B66" s="804" t="s">
        <v>1408</v>
      </c>
      <c r="C66" s="804"/>
      <c r="D66" s="804"/>
      <c r="E66" s="804"/>
      <c r="F66" s="818" t="s">
        <v>1361</v>
      </c>
      <c r="G66" s="804"/>
      <c r="H66" s="803" t="s">
        <v>1370</v>
      </c>
      <c r="I66" s="803" t="s">
        <v>491</v>
      </c>
    </row>
    <row r="67" spans="1:9" ht="28.5" x14ac:dyDescent="0.3">
      <c r="A67" s="804"/>
      <c r="B67" s="804" t="s">
        <v>1407</v>
      </c>
      <c r="C67" s="804"/>
      <c r="D67" s="804"/>
      <c r="E67" s="804"/>
      <c r="F67" s="818" t="s">
        <v>1361</v>
      </c>
      <c r="G67" s="804"/>
      <c r="H67" s="803" t="s">
        <v>1370</v>
      </c>
      <c r="I67" s="803" t="s">
        <v>489</v>
      </c>
    </row>
    <row r="68" spans="1:9" x14ac:dyDescent="0.3">
      <c r="A68" s="804"/>
      <c r="B68" s="804" t="s">
        <v>1406</v>
      </c>
      <c r="C68" s="804"/>
      <c r="D68" s="804"/>
      <c r="E68" s="804"/>
      <c r="F68" s="818" t="s">
        <v>1361</v>
      </c>
      <c r="G68" s="804"/>
      <c r="H68" s="803" t="s">
        <v>1370</v>
      </c>
      <c r="I68" s="803" t="s">
        <v>490</v>
      </c>
    </row>
    <row r="69" spans="1:9" ht="28.5" x14ac:dyDescent="0.3">
      <c r="A69" s="804"/>
      <c r="B69" s="804" t="s">
        <v>1405</v>
      </c>
      <c r="C69" s="804"/>
      <c r="D69" s="804"/>
      <c r="E69" s="804"/>
      <c r="F69" s="818" t="s">
        <v>1361</v>
      </c>
      <c r="G69" s="804"/>
      <c r="H69" s="803" t="s">
        <v>1370</v>
      </c>
      <c r="I69" s="803" t="s">
        <v>489</v>
      </c>
    </row>
    <row r="70" spans="1:9" x14ac:dyDescent="0.3">
      <c r="A70" s="804"/>
      <c r="B70" s="804" t="s">
        <v>1404</v>
      </c>
      <c r="C70" s="804"/>
      <c r="D70" s="804"/>
      <c r="E70" s="804"/>
      <c r="F70" s="818" t="s">
        <v>1361</v>
      </c>
      <c r="G70" s="804"/>
      <c r="H70" s="803" t="s">
        <v>1370</v>
      </c>
      <c r="I70" s="803" t="s">
        <v>491</v>
      </c>
    </row>
    <row r="71" spans="1:9" ht="28.5" x14ac:dyDescent="0.3">
      <c r="A71" s="804"/>
      <c r="B71" s="804" t="s">
        <v>1403</v>
      </c>
      <c r="C71" s="804"/>
      <c r="D71" s="804"/>
      <c r="E71" s="804"/>
      <c r="F71" s="818" t="s">
        <v>1361</v>
      </c>
      <c r="G71" s="804"/>
      <c r="H71" s="803" t="s">
        <v>1370</v>
      </c>
      <c r="I71" s="803" t="s">
        <v>492</v>
      </c>
    </row>
    <row r="72" spans="1:9" ht="28.5" x14ac:dyDescent="0.3">
      <c r="A72" s="804"/>
      <c r="B72" s="804" t="s">
        <v>1402</v>
      </c>
      <c r="C72" s="804"/>
      <c r="D72" s="804"/>
      <c r="E72" s="804"/>
      <c r="F72" s="818" t="s">
        <v>1361</v>
      </c>
      <c r="G72" s="804"/>
      <c r="H72" s="803" t="s">
        <v>1370</v>
      </c>
      <c r="I72" s="803" t="s">
        <v>491</v>
      </c>
    </row>
    <row r="73" spans="1:9" ht="28.5" x14ac:dyDescent="0.3">
      <c r="A73" s="804"/>
      <c r="B73" s="804" t="s">
        <v>1401</v>
      </c>
      <c r="C73" s="804"/>
      <c r="D73" s="804"/>
      <c r="E73" s="804"/>
      <c r="F73" s="818" t="s">
        <v>1361</v>
      </c>
      <c r="G73" s="804"/>
      <c r="H73" s="803" t="s">
        <v>1370</v>
      </c>
      <c r="I73" s="803" t="s">
        <v>491</v>
      </c>
    </row>
    <row r="74" spans="1:9" ht="57" x14ac:dyDescent="0.3">
      <c r="A74" s="804"/>
      <c r="B74" s="804" t="s">
        <v>1400</v>
      </c>
      <c r="C74" s="804"/>
      <c r="D74" s="804"/>
      <c r="E74" s="804"/>
      <c r="F74" s="818" t="s">
        <v>1361</v>
      </c>
      <c r="G74" s="804"/>
      <c r="H74" s="803" t="s">
        <v>1360</v>
      </c>
      <c r="I74" s="803" t="s">
        <v>489</v>
      </c>
    </row>
    <row r="75" spans="1:9" ht="57" x14ac:dyDescent="0.3">
      <c r="A75" s="804"/>
      <c r="B75" s="804" t="s">
        <v>1399</v>
      </c>
      <c r="C75" s="804"/>
      <c r="D75" s="804"/>
      <c r="E75" s="804"/>
      <c r="F75" s="818" t="s">
        <v>1361</v>
      </c>
      <c r="G75" s="804"/>
      <c r="H75" s="803" t="s">
        <v>1360</v>
      </c>
      <c r="I75" s="803" t="s">
        <v>492</v>
      </c>
    </row>
    <row r="76" spans="1:9" ht="28.5" x14ac:dyDescent="0.3">
      <c r="A76" s="804"/>
      <c r="B76" s="804" t="s">
        <v>1398</v>
      </c>
      <c r="C76" s="804"/>
      <c r="D76" s="804"/>
      <c r="E76" s="804"/>
      <c r="F76" s="818" t="s">
        <v>1361</v>
      </c>
      <c r="G76" s="804"/>
      <c r="H76" s="803" t="s">
        <v>1370</v>
      </c>
      <c r="I76" s="803" t="s">
        <v>489</v>
      </c>
    </row>
    <row r="77" spans="1:9" ht="42.75" x14ac:dyDescent="0.3">
      <c r="A77" s="808" t="s">
        <v>1397</v>
      </c>
      <c r="B77" s="808" t="s">
        <v>1396</v>
      </c>
      <c r="C77" s="804"/>
      <c r="D77" s="804"/>
      <c r="E77" s="804"/>
      <c r="F77" s="818" t="s">
        <v>1361</v>
      </c>
      <c r="G77" s="804"/>
      <c r="H77" s="823" t="s">
        <v>1370</v>
      </c>
      <c r="I77" s="810" t="s">
        <v>366</v>
      </c>
    </row>
    <row r="78" spans="1:9" ht="42.75" x14ac:dyDescent="0.3">
      <c r="A78" s="813" t="s">
        <v>1395</v>
      </c>
      <c r="B78" s="804" t="s">
        <v>1394</v>
      </c>
      <c r="C78" s="804"/>
      <c r="D78" s="804"/>
      <c r="E78" s="804"/>
      <c r="F78" s="818" t="s">
        <v>1361</v>
      </c>
      <c r="G78" s="804"/>
      <c r="H78" s="803" t="s">
        <v>1370</v>
      </c>
      <c r="I78" s="803" t="s">
        <v>492</v>
      </c>
    </row>
    <row r="79" spans="1:9" ht="28.5" x14ac:dyDescent="0.3">
      <c r="A79" s="813" t="s">
        <v>1379</v>
      </c>
      <c r="B79" s="804" t="s">
        <v>1393</v>
      </c>
      <c r="C79" s="804"/>
      <c r="D79" s="804"/>
      <c r="E79" s="804"/>
      <c r="F79" s="818" t="s">
        <v>1361</v>
      </c>
      <c r="G79" s="804"/>
      <c r="H79" s="803" t="s">
        <v>1370</v>
      </c>
      <c r="I79" s="803" t="s">
        <v>1372</v>
      </c>
    </row>
    <row r="80" spans="1:9" ht="57" x14ac:dyDescent="0.3">
      <c r="A80" s="813" t="s">
        <v>1392</v>
      </c>
      <c r="B80" s="822" t="s">
        <v>1391</v>
      </c>
      <c r="C80" s="804"/>
      <c r="D80" s="822"/>
      <c r="E80" s="804"/>
      <c r="F80" s="818" t="s">
        <v>1361</v>
      </c>
      <c r="G80" s="804"/>
      <c r="H80" s="803" t="s">
        <v>1360</v>
      </c>
      <c r="I80" s="803" t="s">
        <v>491</v>
      </c>
    </row>
    <row r="81" spans="1:9" ht="57" x14ac:dyDescent="0.3">
      <c r="A81" s="804"/>
      <c r="B81" s="822" t="s">
        <v>1390</v>
      </c>
      <c r="C81" s="804"/>
      <c r="D81" s="822"/>
      <c r="E81" s="804"/>
      <c r="F81" s="818" t="s">
        <v>1361</v>
      </c>
      <c r="G81" s="804"/>
      <c r="H81" s="803" t="s">
        <v>1360</v>
      </c>
      <c r="I81" s="803" t="s">
        <v>491</v>
      </c>
    </row>
    <row r="82" spans="1:9" ht="57" x14ac:dyDescent="0.3">
      <c r="A82" s="804"/>
      <c r="B82" s="822" t="s">
        <v>1389</v>
      </c>
      <c r="C82" s="804"/>
      <c r="D82" s="822"/>
      <c r="E82" s="804"/>
      <c r="F82" s="818" t="s">
        <v>1361</v>
      </c>
      <c r="G82" s="804"/>
      <c r="H82" s="803" t="s">
        <v>1360</v>
      </c>
      <c r="I82" s="803" t="s">
        <v>491</v>
      </c>
    </row>
    <row r="83" spans="1:9" ht="57" x14ac:dyDescent="0.3">
      <c r="A83" s="804"/>
      <c r="B83" s="822" t="s">
        <v>1388</v>
      </c>
      <c r="C83" s="804"/>
      <c r="D83" s="822"/>
      <c r="E83" s="804"/>
      <c r="F83" s="818" t="s">
        <v>1361</v>
      </c>
      <c r="G83" s="804"/>
      <c r="H83" s="803" t="s">
        <v>1360</v>
      </c>
      <c r="I83" s="803" t="s">
        <v>491</v>
      </c>
    </row>
    <row r="84" spans="1:9" x14ac:dyDescent="0.3">
      <c r="A84" s="804"/>
      <c r="B84" s="804" t="s">
        <v>1387</v>
      </c>
      <c r="C84" s="804"/>
      <c r="D84" s="804"/>
      <c r="E84" s="804"/>
      <c r="F84" s="818" t="s">
        <v>1361</v>
      </c>
      <c r="G84" s="804"/>
      <c r="H84" s="803" t="s">
        <v>1370</v>
      </c>
      <c r="I84" s="803" t="s">
        <v>491</v>
      </c>
    </row>
    <row r="85" spans="1:9" ht="57" x14ac:dyDescent="0.3">
      <c r="A85" s="813" t="s">
        <v>1386</v>
      </c>
      <c r="B85" s="804" t="s">
        <v>1385</v>
      </c>
      <c r="C85" s="804"/>
      <c r="D85" s="804"/>
      <c r="E85" s="804"/>
      <c r="F85" s="818" t="s">
        <v>1361</v>
      </c>
      <c r="G85" s="804"/>
      <c r="H85" s="803" t="s">
        <v>1360</v>
      </c>
      <c r="I85" s="803" t="s">
        <v>367</v>
      </c>
    </row>
    <row r="86" spans="1:9" ht="57" x14ac:dyDescent="0.3">
      <c r="A86" s="804"/>
      <c r="B86" s="804" t="s">
        <v>1384</v>
      </c>
      <c r="C86" s="804"/>
      <c r="D86" s="804"/>
      <c r="E86" s="804"/>
      <c r="F86" s="818" t="s">
        <v>1361</v>
      </c>
      <c r="G86" s="804"/>
      <c r="H86" s="803" t="s">
        <v>1360</v>
      </c>
      <c r="I86" s="803" t="s">
        <v>367</v>
      </c>
    </row>
    <row r="87" spans="1:9" ht="42.75" x14ac:dyDescent="0.3">
      <c r="A87" s="813" t="s">
        <v>1383</v>
      </c>
      <c r="B87" s="804" t="s">
        <v>1382</v>
      </c>
      <c r="C87" s="804"/>
      <c r="D87" s="804"/>
      <c r="E87" s="804"/>
      <c r="F87" s="818" t="s">
        <v>1361</v>
      </c>
      <c r="G87" s="804"/>
      <c r="H87" s="803" t="s">
        <v>1370</v>
      </c>
      <c r="I87" s="803" t="s">
        <v>489</v>
      </c>
    </row>
    <row r="88" spans="1:9" ht="28.5" x14ac:dyDescent="0.3">
      <c r="A88" s="813" t="s">
        <v>1381</v>
      </c>
      <c r="B88" s="804" t="s">
        <v>1380</v>
      </c>
      <c r="C88" s="804"/>
      <c r="D88" s="804"/>
      <c r="E88" s="804"/>
      <c r="F88" s="818" t="s">
        <v>1361</v>
      </c>
      <c r="G88" s="804"/>
      <c r="H88" s="803" t="s">
        <v>1370</v>
      </c>
      <c r="I88" s="803" t="s">
        <v>490</v>
      </c>
    </row>
    <row r="89" spans="1:9" ht="28.5" x14ac:dyDescent="0.3">
      <c r="A89" s="813" t="s">
        <v>1379</v>
      </c>
      <c r="B89" s="804" t="s">
        <v>1378</v>
      </c>
      <c r="C89" s="804"/>
      <c r="D89" s="804"/>
      <c r="E89" s="804"/>
      <c r="F89" s="818" t="s">
        <v>1361</v>
      </c>
      <c r="G89" s="804"/>
      <c r="H89" s="803" t="s">
        <v>1370</v>
      </c>
      <c r="I89" s="803" t="s">
        <v>492</v>
      </c>
    </row>
    <row r="90" spans="1:9" ht="30" customHeight="1" x14ac:dyDescent="0.3">
      <c r="A90" s="813" t="s">
        <v>1377</v>
      </c>
      <c r="B90" s="804" t="s">
        <v>1376</v>
      </c>
      <c r="C90" s="804"/>
      <c r="D90" s="804"/>
      <c r="E90" s="804"/>
      <c r="F90" s="818" t="s">
        <v>1361</v>
      </c>
      <c r="G90" s="804"/>
      <c r="H90" s="803" t="s">
        <v>1370</v>
      </c>
      <c r="I90" s="803" t="s">
        <v>1375</v>
      </c>
    </row>
    <row r="91" spans="1:9" ht="42.75" x14ac:dyDescent="0.3">
      <c r="A91" s="813" t="s">
        <v>1374</v>
      </c>
      <c r="B91" s="804" t="s">
        <v>1373</v>
      </c>
      <c r="C91" s="804"/>
      <c r="D91" s="804"/>
      <c r="E91" s="804"/>
      <c r="F91" s="818" t="s">
        <v>1361</v>
      </c>
      <c r="G91" s="804"/>
      <c r="H91" s="803" t="s">
        <v>1370</v>
      </c>
      <c r="I91" s="803" t="s">
        <v>1372</v>
      </c>
    </row>
    <row r="92" spans="1:9" ht="42.75" x14ac:dyDescent="0.3">
      <c r="A92" s="808"/>
      <c r="B92" s="832" t="s">
        <v>1371</v>
      </c>
      <c r="C92" s="809"/>
      <c r="D92" s="810"/>
      <c r="E92" s="810"/>
      <c r="F92" s="818" t="s">
        <v>1361</v>
      </c>
      <c r="G92" s="804"/>
      <c r="H92" s="803" t="s">
        <v>1370</v>
      </c>
      <c r="I92" s="810" t="s">
        <v>2215</v>
      </c>
    </row>
    <row r="93" spans="1:9" ht="57" x14ac:dyDescent="0.3">
      <c r="A93" s="813" t="s">
        <v>1369</v>
      </c>
      <c r="B93" s="804" t="s">
        <v>1368</v>
      </c>
      <c r="C93" s="804"/>
      <c r="D93" s="804"/>
      <c r="E93" s="804"/>
      <c r="F93" s="818" t="s">
        <v>1361</v>
      </c>
      <c r="G93" s="804"/>
      <c r="H93" s="803" t="s">
        <v>1360</v>
      </c>
      <c r="I93" s="803" t="s">
        <v>492</v>
      </c>
    </row>
    <row r="94" spans="1:9" ht="57" x14ac:dyDescent="0.3">
      <c r="A94" s="813" t="s">
        <v>1368</v>
      </c>
      <c r="B94" s="804" t="s">
        <v>1367</v>
      </c>
      <c r="C94" s="804"/>
      <c r="D94" s="804"/>
      <c r="E94" s="804"/>
      <c r="F94" s="818" t="s">
        <v>1361</v>
      </c>
      <c r="G94" s="804"/>
      <c r="H94" s="803" t="s">
        <v>1360</v>
      </c>
      <c r="I94" s="803" t="s">
        <v>492</v>
      </c>
    </row>
    <row r="95" spans="1:9" ht="57" x14ac:dyDescent="0.3">
      <c r="A95" s="804"/>
      <c r="B95" s="804" t="s">
        <v>1366</v>
      </c>
      <c r="C95" s="804"/>
      <c r="D95" s="804"/>
      <c r="E95" s="804"/>
      <c r="F95" s="818" t="s">
        <v>1361</v>
      </c>
      <c r="G95" s="804"/>
      <c r="H95" s="803" t="s">
        <v>1360</v>
      </c>
      <c r="I95" s="803" t="s">
        <v>492</v>
      </c>
    </row>
    <row r="96" spans="1:9" ht="57" x14ac:dyDescent="0.3">
      <c r="A96" s="804"/>
      <c r="B96" s="804" t="s">
        <v>1365</v>
      </c>
      <c r="C96" s="804"/>
      <c r="D96" s="804"/>
      <c r="E96" s="804"/>
      <c r="F96" s="818" t="s">
        <v>1361</v>
      </c>
      <c r="G96" s="804"/>
      <c r="H96" s="803" t="s">
        <v>1360</v>
      </c>
      <c r="I96" s="803" t="s">
        <v>492</v>
      </c>
    </row>
    <row r="97" spans="1:9" ht="57" x14ac:dyDescent="0.3">
      <c r="A97" s="804"/>
      <c r="B97" s="804" t="s">
        <v>1364</v>
      </c>
      <c r="C97" s="804"/>
      <c r="D97" s="804"/>
      <c r="E97" s="804"/>
      <c r="F97" s="818" t="s">
        <v>1361</v>
      </c>
      <c r="G97" s="804"/>
      <c r="H97" s="803" t="s">
        <v>1360</v>
      </c>
      <c r="I97" s="803" t="s">
        <v>492</v>
      </c>
    </row>
    <row r="98" spans="1:9" ht="57" x14ac:dyDescent="0.3">
      <c r="A98" s="804"/>
      <c r="B98" s="804" t="s">
        <v>1363</v>
      </c>
      <c r="C98" s="804"/>
      <c r="D98" s="804"/>
      <c r="E98" s="804"/>
      <c r="F98" s="818" t="s">
        <v>1361</v>
      </c>
      <c r="G98" s="804"/>
      <c r="H98" s="803" t="s">
        <v>1360</v>
      </c>
      <c r="I98" s="803" t="s">
        <v>492</v>
      </c>
    </row>
    <row r="99" spans="1:9" ht="57" x14ac:dyDescent="0.3">
      <c r="A99" s="833"/>
      <c r="B99" s="804" t="s">
        <v>1362</v>
      </c>
      <c r="C99" s="804"/>
      <c r="D99" s="804"/>
      <c r="E99" s="804"/>
      <c r="F99" s="818" t="s">
        <v>1361</v>
      </c>
      <c r="G99" s="804"/>
      <c r="H99" s="803" t="s">
        <v>1360</v>
      </c>
      <c r="I99" s="803" t="s">
        <v>492</v>
      </c>
    </row>
  </sheetData>
  <mergeCells count="6">
    <mergeCell ref="A1:I4"/>
    <mergeCell ref="A5:A6"/>
    <mergeCell ref="C5:C6"/>
    <mergeCell ref="D5:G5"/>
    <mergeCell ref="H5:H6"/>
    <mergeCell ref="I5:I6"/>
  </mergeCells>
  <pageMargins left="0.43307086614173229" right="0.23622047244094491" top="0.74803149606299213" bottom="0.74803149606299213" header="0.31496062992125984" footer="0.31496062992125984"/>
  <pageSetup paperSize="9" fitToHeight="0" orientation="portrait" r:id="rId1"/>
  <rowBreaks count="5" manualBreakCount="5">
    <brk id="28" max="8" man="1"/>
    <brk id="44" max="8" man="1"/>
    <brk id="61" max="8" man="1"/>
    <brk id="79" max="8" man="1"/>
    <brk id="93" max="8" man="1"/>
  </rowBreaks>
  <colBreaks count="2" manualBreakCount="2">
    <brk id="9" max="1048575" man="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I13"/>
  <sheetViews>
    <sheetView showGridLines="0" topLeftCell="A3" zoomScale="84" zoomScaleNormal="84" zoomScaleSheetLayoutView="80" workbookViewId="0">
      <selection activeCell="I6" sqref="I6"/>
    </sheetView>
  </sheetViews>
  <sheetFormatPr defaultRowHeight="14.25" x14ac:dyDescent="0.3"/>
  <cols>
    <col min="1" max="1" width="29.140625" style="5" customWidth="1"/>
    <col min="2" max="2" width="11.7109375" style="149" customWidth="1"/>
    <col min="3" max="7" width="10.85546875" style="5" customWidth="1"/>
    <col min="8" max="8" width="10.28515625" style="6" customWidth="1"/>
    <col min="9" max="9" width="14.42578125" style="6" customWidth="1"/>
    <col min="10" max="16384" width="9.140625" style="6"/>
  </cols>
  <sheetData>
    <row r="1" spans="1:9" s="65" customFormat="1" ht="15.75" hidden="1" customHeight="1" x14ac:dyDescent="0.25">
      <c r="A1" s="1280"/>
      <c r="B1" s="1280"/>
      <c r="C1" s="1280"/>
      <c r="D1" s="1280"/>
      <c r="E1" s="1281"/>
      <c r="F1" s="1281"/>
      <c r="G1" s="1281"/>
    </row>
    <row r="2" spans="1:9" s="65" customFormat="1" ht="15.75" hidden="1" customHeight="1" x14ac:dyDescent="0.25">
      <c r="A2" s="1280"/>
      <c r="B2" s="1280"/>
      <c r="C2" s="1280"/>
      <c r="D2" s="1280"/>
      <c r="E2" s="1281"/>
      <c r="F2" s="1281"/>
      <c r="G2" s="1281"/>
    </row>
    <row r="3" spans="1:9" s="65" customFormat="1" ht="15" x14ac:dyDescent="0.25">
      <c r="A3" s="1282" t="s">
        <v>1500</v>
      </c>
      <c r="B3" s="1283"/>
      <c r="C3" s="167"/>
      <c r="D3" s="167"/>
      <c r="E3" s="167"/>
      <c r="F3" s="167"/>
      <c r="G3" s="167"/>
    </row>
    <row r="4" spans="1:9" s="65" customFormat="1" ht="57" x14ac:dyDescent="0.3">
      <c r="A4" s="166" t="s">
        <v>87</v>
      </c>
      <c r="B4" s="165" t="s">
        <v>185</v>
      </c>
      <c r="C4" s="165" t="s">
        <v>184</v>
      </c>
      <c r="D4" s="165" t="s">
        <v>183</v>
      </c>
      <c r="E4" s="165" t="s">
        <v>182</v>
      </c>
      <c r="F4" s="165" t="s">
        <v>181</v>
      </c>
      <c r="G4" s="165" t="s">
        <v>180</v>
      </c>
      <c r="I4" s="164"/>
    </row>
    <row r="5" spans="1:9" s="65" customFormat="1" ht="14.25" customHeight="1" x14ac:dyDescent="0.25">
      <c r="A5" s="163" t="s">
        <v>169</v>
      </c>
      <c r="B5" s="162">
        <v>4.5</v>
      </c>
      <c r="C5" s="162">
        <v>2.5</v>
      </c>
      <c r="D5" s="161">
        <v>0.73881713006705696</v>
      </c>
      <c r="E5" s="159">
        <v>3</v>
      </c>
      <c r="F5" s="159">
        <v>6.2388171300670567</v>
      </c>
      <c r="G5" s="1169">
        <v>10.738817130067057</v>
      </c>
      <c r="I5" s="158"/>
    </row>
    <row r="6" spans="1:9" s="65" customFormat="1" x14ac:dyDescent="0.25">
      <c r="A6" s="153" t="s">
        <v>8</v>
      </c>
      <c r="B6" s="836">
        <v>6</v>
      </c>
      <c r="C6" s="160">
        <v>2.5</v>
      </c>
      <c r="D6" s="159">
        <v>0.73881713006705696</v>
      </c>
      <c r="E6" s="159">
        <v>3</v>
      </c>
      <c r="F6" s="159">
        <v>6.2388171300670567</v>
      </c>
      <c r="G6" s="1169">
        <v>12.238817130067057</v>
      </c>
      <c r="I6" s="158"/>
    </row>
    <row r="7" spans="1:9" s="65" customFormat="1" x14ac:dyDescent="0.25">
      <c r="A7" s="153" t="s">
        <v>7</v>
      </c>
      <c r="B7" s="836">
        <v>8</v>
      </c>
      <c r="C7" s="160">
        <v>2.5</v>
      </c>
      <c r="D7" s="159">
        <v>0.73881713006705696</v>
      </c>
      <c r="E7" s="159">
        <v>3</v>
      </c>
      <c r="F7" s="159">
        <v>6.2388171300670567</v>
      </c>
      <c r="G7" s="1169">
        <v>14.238817130067057</v>
      </c>
      <c r="I7" s="158"/>
    </row>
    <row r="8" spans="1:9" s="65" customFormat="1" x14ac:dyDescent="0.25">
      <c r="A8" s="153"/>
      <c r="B8" s="157"/>
      <c r="C8" s="157"/>
      <c r="D8" s="157"/>
      <c r="E8" s="157"/>
      <c r="F8" s="157"/>
      <c r="G8" s="157"/>
    </row>
    <row r="9" spans="1:9" s="65" customFormat="1" x14ac:dyDescent="0.25">
      <c r="A9" s="156" t="s">
        <v>116</v>
      </c>
      <c r="B9" s="155"/>
      <c r="C9" s="155"/>
      <c r="D9" s="155"/>
      <c r="E9" s="155"/>
      <c r="F9" s="155"/>
      <c r="G9" s="155"/>
    </row>
    <row r="10" spans="1:9" s="65" customFormat="1" ht="14.25" customHeight="1" x14ac:dyDescent="0.25">
      <c r="A10" s="153" t="s">
        <v>169</v>
      </c>
      <c r="B10" s="154">
        <v>5660.0546968649851</v>
      </c>
      <c r="C10" s="154">
        <v>3144.4748315916581</v>
      </c>
      <c r="D10" s="154">
        <v>929.27674851477036</v>
      </c>
      <c r="E10" s="154">
        <v>3773.3697979099902</v>
      </c>
      <c r="F10" s="154">
        <v>7847.121378016418</v>
      </c>
      <c r="G10" s="863">
        <v>13507.176074881403</v>
      </c>
    </row>
    <row r="11" spans="1:9" s="65" customFormat="1" x14ac:dyDescent="0.25">
      <c r="A11" s="153" t="s">
        <v>8</v>
      </c>
      <c r="B11" s="152">
        <v>7546.7395958199804</v>
      </c>
      <c r="C11" s="152">
        <v>3144.4748315916581</v>
      </c>
      <c r="D11" s="152">
        <v>929.27674851477036</v>
      </c>
      <c r="E11" s="152">
        <v>3773.3697979099902</v>
      </c>
      <c r="F11" s="152">
        <v>7847.121378016418</v>
      </c>
      <c r="G11" s="863">
        <v>15393.860973836399</v>
      </c>
    </row>
    <row r="12" spans="1:9" s="65" customFormat="1" x14ac:dyDescent="0.25">
      <c r="A12" s="153" t="s">
        <v>7</v>
      </c>
      <c r="B12" s="152">
        <v>10062.319461093308</v>
      </c>
      <c r="C12" s="152">
        <v>3144.4748315916581</v>
      </c>
      <c r="D12" s="152">
        <v>929.27674851477036</v>
      </c>
      <c r="E12" s="152">
        <v>3773.3697979099902</v>
      </c>
      <c r="F12" s="152">
        <v>7847.121378016418</v>
      </c>
      <c r="G12" s="863">
        <v>17909.440839109724</v>
      </c>
    </row>
    <row r="13" spans="1:9" s="65" customFormat="1" x14ac:dyDescent="0.25">
      <c r="A13" s="151"/>
      <c r="B13" s="150"/>
      <c r="C13" s="150"/>
      <c r="D13" s="150"/>
      <c r="E13" s="150"/>
      <c r="F13" s="150"/>
      <c r="G13" s="150"/>
    </row>
  </sheetData>
  <mergeCells count="2">
    <mergeCell ref="A1:G2"/>
    <mergeCell ref="A3:B3"/>
  </mergeCells>
  <conditionalFormatting sqref="B10:D12">
    <cfRule type="cellIs" dxfId="7" priority="3" operator="equal">
      <formula>0</formula>
    </cfRule>
  </conditionalFormatting>
  <conditionalFormatting sqref="E10:F10 E11 F11:F12">
    <cfRule type="cellIs" dxfId="6" priority="2" operator="equal">
      <formula>0</formula>
    </cfRule>
  </conditionalFormatting>
  <conditionalFormatting sqref="E12">
    <cfRule type="cellIs" dxfId="5" priority="1" operator="equal">
      <formula>0</formula>
    </cfRule>
  </conditionalFormatting>
  <pageMargins left="0.43307086614173229" right="0.23622047244094491" top="0.74803149606299213" bottom="0.74803149606299213" header="0.31496062992125984" footer="0.31496062992125984"/>
  <pageSetup paperSize="9" fitToHeight="0" orientation="portrait"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H36"/>
  <sheetViews>
    <sheetView showGridLines="0" zoomScale="84" zoomScaleNormal="84" workbookViewId="0">
      <selection activeCell="I6" sqref="I6"/>
    </sheetView>
  </sheetViews>
  <sheetFormatPr defaultRowHeight="14.25" x14ac:dyDescent="0.3"/>
  <cols>
    <col min="1" max="1" width="42.5703125" style="169" customWidth="1"/>
    <col min="2" max="2" width="6.7109375" style="169" customWidth="1"/>
    <col min="3" max="6" width="10.85546875" style="169" customWidth="1"/>
    <col min="7" max="7" width="15" style="169" customWidth="1"/>
    <col min="8" max="16384" width="9.140625" style="169"/>
  </cols>
  <sheetData>
    <row r="1" spans="1:7" ht="74.25" customHeight="1" x14ac:dyDescent="0.3">
      <c r="A1" s="1284" t="s">
        <v>1499</v>
      </c>
      <c r="B1" s="1285"/>
      <c r="C1" s="1285"/>
      <c r="D1" s="1285"/>
      <c r="E1" s="1285"/>
      <c r="F1" s="1285"/>
      <c r="G1" s="168"/>
    </row>
    <row r="2" spans="1:7" x14ac:dyDescent="0.3">
      <c r="C2" s="170"/>
      <c r="D2" s="171"/>
      <c r="E2" s="171"/>
      <c r="F2" s="171"/>
      <c r="G2" s="171"/>
    </row>
    <row r="3" spans="1:7" ht="45" customHeight="1" x14ac:dyDescent="0.3">
      <c r="A3" s="171"/>
      <c r="B3" s="171"/>
      <c r="C3" s="1286" t="s">
        <v>39</v>
      </c>
      <c r="D3" s="1286"/>
      <c r="E3" s="1286"/>
      <c r="F3" s="233" t="s">
        <v>88</v>
      </c>
    </row>
    <row r="4" spans="1:7" x14ac:dyDescent="0.3">
      <c r="A4" s="173" t="s">
        <v>116</v>
      </c>
      <c r="B4" s="172"/>
      <c r="C4" s="173" t="s">
        <v>98</v>
      </c>
      <c r="D4" s="173" t="s">
        <v>115</v>
      </c>
      <c r="E4" s="173" t="s">
        <v>99</v>
      </c>
      <c r="F4" s="173" t="s">
        <v>98</v>
      </c>
    </row>
    <row r="5" spans="1:7" x14ac:dyDescent="0.3">
      <c r="A5" s="174" t="s">
        <v>186</v>
      </c>
      <c r="B5" s="174"/>
      <c r="C5" s="175">
        <v>95532.067189399197</v>
      </c>
      <c r="D5" s="175">
        <v>98975.251117379987</v>
      </c>
      <c r="E5" s="175">
        <v>97110.760490290006</v>
      </c>
      <c r="F5" s="175">
        <v>7642.5653751519367</v>
      </c>
    </row>
    <row r="6" spans="1:7" x14ac:dyDescent="0.3">
      <c r="A6" s="176" t="str">
        <f>"Of which standardised approach (SA)"&amp;CHAR(185)</f>
        <v>Of which standardised approach (SA)¹</v>
      </c>
      <c r="B6" s="176"/>
      <c r="C6" s="177">
        <v>13391.372852919179</v>
      </c>
      <c r="D6" s="177">
        <v>11606.452690510001</v>
      </c>
      <c r="E6" s="177">
        <v>12483.562259859998</v>
      </c>
      <c r="F6" s="177">
        <v>1071.3098282335345</v>
      </c>
    </row>
    <row r="7" spans="1:7" x14ac:dyDescent="0.3">
      <c r="A7" s="178" t="s">
        <v>187</v>
      </c>
      <c r="B7" s="178"/>
      <c r="C7" s="177">
        <v>14115.368158020005</v>
      </c>
      <c r="D7" s="177">
        <v>17598.335566710004</v>
      </c>
      <c r="E7" s="177">
        <v>14143.527513809997</v>
      </c>
      <c r="F7" s="177">
        <v>1129.2294526416006</v>
      </c>
    </row>
    <row r="8" spans="1:7" x14ac:dyDescent="0.3">
      <c r="A8" s="176" t="s">
        <v>188</v>
      </c>
      <c r="B8" s="176"/>
      <c r="C8" s="177">
        <v>68025.326178459974</v>
      </c>
      <c r="D8" s="177">
        <v>69770.462860159969</v>
      </c>
      <c r="E8" s="177">
        <v>70483.670716619992</v>
      </c>
      <c r="F8" s="177">
        <v>5442.0260942767982</v>
      </c>
    </row>
    <row r="9" spans="1:7" x14ac:dyDescent="0.3">
      <c r="A9" s="179" t="s">
        <v>189</v>
      </c>
      <c r="B9" s="179"/>
      <c r="C9" s="177">
        <v>47173.347388259979</v>
      </c>
      <c r="D9" s="177">
        <v>48747.30175040997</v>
      </c>
      <c r="E9" s="177">
        <v>48584.931552440001</v>
      </c>
      <c r="F9" s="177">
        <v>3773.8677910607985</v>
      </c>
    </row>
    <row r="10" spans="1:7" x14ac:dyDescent="0.3">
      <c r="A10" s="179" t="s">
        <v>190</v>
      </c>
      <c r="B10" s="179"/>
      <c r="C10" s="177">
        <v>20851.978790199995</v>
      </c>
      <c r="D10" s="177">
        <v>21023.161109749992</v>
      </c>
      <c r="E10" s="177">
        <v>21898.739164179995</v>
      </c>
      <c r="F10" s="177">
        <v>1668.1583032159997</v>
      </c>
    </row>
    <row r="11" spans="1:7" x14ac:dyDescent="0.3">
      <c r="A11" s="176" t="s">
        <v>191</v>
      </c>
      <c r="B11" s="176"/>
      <c r="C11" s="177" t="s">
        <v>22</v>
      </c>
      <c r="D11" s="177" t="s">
        <v>22</v>
      </c>
      <c r="E11" s="177" t="s">
        <v>22</v>
      </c>
      <c r="F11" s="177" t="s">
        <v>22</v>
      </c>
    </row>
    <row r="12" spans="1:7" x14ac:dyDescent="0.3">
      <c r="A12" s="174" t="s">
        <v>192</v>
      </c>
      <c r="B12" s="174"/>
      <c r="C12" s="175">
        <v>7303.3210834507945</v>
      </c>
      <c r="D12" s="175">
        <v>8409.0258789400013</v>
      </c>
      <c r="E12" s="175">
        <v>11287.066642180002</v>
      </c>
      <c r="F12" s="175">
        <v>584.26568667606364</v>
      </c>
    </row>
    <row r="13" spans="1:7" x14ac:dyDescent="0.3">
      <c r="A13" s="178" t="str">
        <f>"Of which Marked to market"&amp;CHAR(178)</f>
        <v>Of which Marked to market²</v>
      </c>
      <c r="B13" s="178"/>
      <c r="C13" s="177">
        <v>830.78522278577998</v>
      </c>
      <c r="D13" s="177">
        <v>884.15676896000002</v>
      </c>
      <c r="E13" s="177">
        <v>2067.4437222699999</v>
      </c>
      <c r="F13" s="177">
        <v>66.462817822862405</v>
      </c>
    </row>
    <row r="14" spans="1:7" x14ac:dyDescent="0.3">
      <c r="A14" s="178" t="s">
        <v>193</v>
      </c>
      <c r="B14" s="178"/>
      <c r="C14" s="177" t="s">
        <v>22</v>
      </c>
      <c r="D14" s="177" t="s">
        <v>22</v>
      </c>
      <c r="E14" s="177" t="s">
        <v>22</v>
      </c>
      <c r="F14" s="177" t="s">
        <v>22</v>
      </c>
    </row>
    <row r="15" spans="1:7" x14ac:dyDescent="0.3">
      <c r="A15" s="178" t="s">
        <v>194</v>
      </c>
      <c r="B15" s="178"/>
      <c r="C15" s="177" t="s">
        <v>22</v>
      </c>
      <c r="D15" s="177" t="s">
        <v>22</v>
      </c>
      <c r="E15" s="177" t="s">
        <v>22</v>
      </c>
      <c r="F15" s="177" t="s">
        <v>22</v>
      </c>
    </row>
    <row r="16" spans="1:7" x14ac:dyDescent="0.3">
      <c r="A16" s="178" t="s">
        <v>195</v>
      </c>
      <c r="B16" s="178"/>
      <c r="C16" s="177">
        <v>4717</v>
      </c>
      <c r="D16" s="177">
        <v>5149</v>
      </c>
      <c r="E16" s="177">
        <v>6888</v>
      </c>
      <c r="F16" s="177">
        <v>377.36</v>
      </c>
      <c r="G16" s="601"/>
    </row>
    <row r="17" spans="1:8" x14ac:dyDescent="0.3">
      <c r="A17" s="178" t="s">
        <v>196</v>
      </c>
      <c r="B17" s="178"/>
      <c r="C17" s="177">
        <v>526.20900151683998</v>
      </c>
      <c r="D17" s="177">
        <v>1119</v>
      </c>
      <c r="E17" s="177">
        <v>502</v>
      </c>
      <c r="F17" s="177">
        <v>42.096720121347197</v>
      </c>
    </row>
    <row r="18" spans="1:8" ht="28.5" x14ac:dyDescent="0.3">
      <c r="A18" s="838" t="s">
        <v>197</v>
      </c>
      <c r="B18" s="839"/>
      <c r="C18" s="840">
        <v>21.63663622</v>
      </c>
      <c r="D18" s="840">
        <v>18.843231039999999</v>
      </c>
      <c r="E18" s="840">
        <v>31.556277730000001</v>
      </c>
      <c r="F18" s="840">
        <v>1.7309308976</v>
      </c>
    </row>
    <row r="19" spans="1:8" x14ac:dyDescent="0.3">
      <c r="A19" s="178" t="s">
        <v>198</v>
      </c>
      <c r="B19" s="178"/>
      <c r="C19" s="177">
        <v>1207.550849948175</v>
      </c>
      <c r="D19" s="177">
        <v>1238.0819529299999</v>
      </c>
      <c r="E19" s="177">
        <v>1797.95679083</v>
      </c>
      <c r="F19" s="177">
        <v>96.604067995853995</v>
      </c>
    </row>
    <row r="20" spans="1:8" x14ac:dyDescent="0.3">
      <c r="A20" s="174" t="s">
        <v>199</v>
      </c>
      <c r="B20" s="174"/>
      <c r="C20" s="175">
        <v>8.7092749999999997E-2</v>
      </c>
      <c r="D20" s="175">
        <v>3.3463712500000002</v>
      </c>
      <c r="E20" s="175">
        <v>9.5485125000000004E-2</v>
      </c>
      <c r="F20" s="175">
        <v>6.9674199999999993E-3</v>
      </c>
    </row>
    <row r="21" spans="1:8" x14ac:dyDescent="0.3">
      <c r="A21" s="174" t="s">
        <v>200</v>
      </c>
      <c r="B21" s="174"/>
      <c r="C21" s="175">
        <v>849.58601499000019</v>
      </c>
      <c r="D21" s="175">
        <v>836.11144032000016</v>
      </c>
      <c r="E21" s="175">
        <v>827.70606300999953</v>
      </c>
      <c r="F21" s="175">
        <v>67.966881199200017</v>
      </c>
    </row>
    <row r="22" spans="1:8" x14ac:dyDescent="0.3">
      <c r="A22" s="178" t="s">
        <v>201</v>
      </c>
      <c r="B22" s="178"/>
      <c r="C22" s="177">
        <v>849.58601499000019</v>
      </c>
      <c r="D22" s="177">
        <v>836.11144032000016</v>
      </c>
      <c r="E22" s="177">
        <v>827.70606300999953</v>
      </c>
      <c r="F22" s="177">
        <v>67.966881199200017</v>
      </c>
    </row>
    <row r="23" spans="1:8" x14ac:dyDescent="0.3">
      <c r="A23" s="174" t="str">
        <f>"Market risk"</f>
        <v>Market risk</v>
      </c>
      <c r="B23" s="174"/>
      <c r="C23" s="175">
        <v>3519.7310372500001</v>
      </c>
      <c r="D23" s="175">
        <v>3142.3755280534692</v>
      </c>
      <c r="E23" s="175">
        <v>4474.0749320464056</v>
      </c>
      <c r="F23" s="175">
        <v>281.57848298000005</v>
      </c>
    </row>
    <row r="24" spans="1:8" x14ac:dyDescent="0.3">
      <c r="A24" s="178" t="s">
        <v>202</v>
      </c>
      <c r="B24" s="178"/>
      <c r="C24" s="177">
        <v>1075.40207725</v>
      </c>
      <c r="D24" s="177">
        <v>952.66786555346914</v>
      </c>
      <c r="E24" s="177">
        <v>1532.3212320464063</v>
      </c>
      <c r="F24" s="177">
        <v>86.032166180000019</v>
      </c>
    </row>
    <row r="25" spans="1:8" x14ac:dyDescent="0.3">
      <c r="A25" s="178" t="s">
        <v>203</v>
      </c>
      <c r="B25" s="178"/>
      <c r="C25" s="177">
        <v>2444.3289599999998</v>
      </c>
      <c r="D25" s="177">
        <v>2189.7076625</v>
      </c>
      <c r="E25" s="177">
        <v>2941.7537000000002</v>
      </c>
      <c r="F25" s="177">
        <v>195.5463168</v>
      </c>
    </row>
    <row r="26" spans="1:8" x14ac:dyDescent="0.3">
      <c r="A26" s="174" t="s">
        <v>204</v>
      </c>
      <c r="B26" s="174"/>
      <c r="C26" s="175" t="s">
        <v>22</v>
      </c>
      <c r="D26" s="175" t="s">
        <v>22</v>
      </c>
      <c r="E26" s="175" t="s">
        <v>22</v>
      </c>
      <c r="F26" s="175" t="s">
        <v>22</v>
      </c>
    </row>
    <row r="27" spans="1:8" x14ac:dyDescent="0.3">
      <c r="A27" s="174" t="s">
        <v>25</v>
      </c>
      <c r="B27" s="174"/>
      <c r="C27" s="175">
        <v>16809.088875000001</v>
      </c>
      <c r="D27" s="175">
        <v>16809.088875000001</v>
      </c>
      <c r="E27" s="175">
        <v>16873.22825</v>
      </c>
      <c r="F27" s="175">
        <v>1344.72711</v>
      </c>
    </row>
    <row r="28" spans="1:8" x14ac:dyDescent="0.3">
      <c r="A28" s="178" t="s">
        <v>205</v>
      </c>
      <c r="B28" s="178"/>
      <c r="C28" s="177">
        <v>16809.088875000001</v>
      </c>
      <c r="D28" s="177">
        <v>16809.088875000001</v>
      </c>
      <c r="E28" s="177">
        <v>16873.22825</v>
      </c>
      <c r="F28" s="177">
        <v>1344.72711</v>
      </c>
    </row>
    <row r="29" spans="1:8" ht="28.5" x14ac:dyDescent="0.3">
      <c r="A29" s="837" t="s">
        <v>206</v>
      </c>
      <c r="B29" s="174"/>
      <c r="C29" s="175">
        <v>265.11200559999997</v>
      </c>
      <c r="D29" s="175">
        <v>128.05165435000001</v>
      </c>
      <c r="E29" s="175">
        <v>84.143476010000001</v>
      </c>
      <c r="F29" s="175">
        <v>21.208960447999999</v>
      </c>
    </row>
    <row r="30" spans="1:8" x14ac:dyDescent="0.3">
      <c r="A30" s="174" t="s">
        <v>207</v>
      </c>
      <c r="B30" s="174"/>
      <c r="C30" s="175">
        <v>1500</v>
      </c>
      <c r="D30" s="175" t="s">
        <v>22</v>
      </c>
      <c r="E30" s="175">
        <v>2500</v>
      </c>
      <c r="F30" s="175">
        <v>120</v>
      </c>
      <c r="H30" s="601"/>
    </row>
    <row r="31" spans="1:8" x14ac:dyDescent="0.3">
      <c r="A31" s="174" t="s">
        <v>208</v>
      </c>
      <c r="B31" s="174"/>
      <c r="C31" s="175">
        <v>125778.99329844001</v>
      </c>
      <c r="D31" s="175">
        <v>128303.25086529348</v>
      </c>
      <c r="E31" s="175">
        <v>133157.07533866141</v>
      </c>
      <c r="F31" s="175">
        <v>10062.319463875201</v>
      </c>
      <c r="G31" s="601"/>
    </row>
    <row r="32" spans="1:8" x14ac:dyDescent="0.3">
      <c r="A32" s="1170" t="s">
        <v>819</v>
      </c>
      <c r="B32" s="1170"/>
      <c r="C32" s="1171">
        <v>76644.646756825474</v>
      </c>
      <c r="D32" s="1171">
        <v>78076.614054310383</v>
      </c>
      <c r="E32" s="1171">
        <v>82654.589477217378</v>
      </c>
      <c r="F32" s="1171">
        <v>6131.5717405460382</v>
      </c>
    </row>
    <row r="33" spans="1:6" x14ac:dyDescent="0.3">
      <c r="A33" s="174" t="s">
        <v>288</v>
      </c>
      <c r="B33" s="174"/>
      <c r="C33" s="175">
        <v>202423.64005526548</v>
      </c>
      <c r="D33" s="175">
        <v>206379.86491960383</v>
      </c>
      <c r="E33" s="175">
        <v>215811.66481587879</v>
      </c>
      <c r="F33" s="175">
        <v>16193.891204421239</v>
      </c>
    </row>
    <row r="34" spans="1:6" s="1174" customFormat="1" x14ac:dyDescent="0.3">
      <c r="A34" s="1172"/>
      <c r="B34" s="1172"/>
      <c r="C34" s="1173"/>
      <c r="D34" s="1173"/>
      <c r="E34" s="1173"/>
      <c r="F34" s="1173"/>
    </row>
    <row r="35" spans="1:6" x14ac:dyDescent="0.3">
      <c r="A35" s="180" t="s">
        <v>209</v>
      </c>
      <c r="B35" s="180"/>
    </row>
    <row r="36" spans="1:6" x14ac:dyDescent="0.3">
      <c r="A36" s="180" t="s">
        <v>210</v>
      </c>
      <c r="B36" s="180"/>
    </row>
  </sheetData>
  <mergeCells count="2">
    <mergeCell ref="A1:F1"/>
    <mergeCell ref="C3:E3"/>
  </mergeCells>
  <pageMargins left="0.43307086614173229"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G23"/>
  <sheetViews>
    <sheetView showGridLines="0" zoomScale="84" zoomScaleNormal="84" zoomScaleSheetLayoutView="80" workbookViewId="0">
      <selection activeCell="I6" sqref="I6"/>
    </sheetView>
  </sheetViews>
  <sheetFormatPr defaultRowHeight="14.25" x14ac:dyDescent="0.3"/>
  <cols>
    <col min="1" max="1" width="30.7109375" style="100" customWidth="1"/>
    <col min="2" max="2" width="9.5703125" style="101" customWidth="1"/>
    <col min="3" max="6" width="9.5703125" style="100" customWidth="1"/>
    <col min="7" max="7" width="13.28515625" style="99" customWidth="1"/>
    <col min="8" max="11" width="10.28515625" style="99" customWidth="1"/>
    <col min="12" max="12" width="14.42578125" style="99" customWidth="1"/>
    <col min="13" max="16384" width="9.140625" style="99"/>
  </cols>
  <sheetData>
    <row r="1" spans="1:7" s="78" customFormat="1" ht="15.75" customHeight="1" x14ac:dyDescent="0.25">
      <c r="A1" s="1274" t="s">
        <v>1501</v>
      </c>
      <c r="B1" s="1274"/>
      <c r="C1" s="1274"/>
      <c r="D1" s="1274"/>
      <c r="E1" s="1279"/>
      <c r="F1" s="1279"/>
      <c r="G1" s="1279"/>
    </row>
    <row r="2" spans="1:7" s="78" customFormat="1" ht="15.75" customHeight="1" x14ac:dyDescent="0.25">
      <c r="A2" s="1274"/>
      <c r="B2" s="1274"/>
      <c r="C2" s="1274"/>
      <c r="D2" s="1274"/>
      <c r="E2" s="1279"/>
      <c r="F2" s="1279"/>
      <c r="G2" s="1279"/>
    </row>
    <row r="3" spans="1:7" s="78" customFormat="1" ht="15.75" customHeight="1" x14ac:dyDescent="0.25">
      <c r="A3" s="1274"/>
      <c r="B3" s="1274"/>
      <c r="C3" s="1274"/>
      <c r="D3" s="1274"/>
      <c r="E3" s="1279"/>
      <c r="F3" s="1279"/>
      <c r="G3" s="1279"/>
    </row>
    <row r="4" spans="1:7" s="78" customFormat="1" ht="84" customHeight="1" x14ac:dyDescent="0.25">
      <c r="A4" s="1274"/>
      <c r="B4" s="1274"/>
      <c r="C4" s="1274"/>
      <c r="D4" s="1274"/>
      <c r="E4" s="1279"/>
      <c r="F4" s="1279"/>
      <c r="G4" s="1279"/>
    </row>
    <row r="5" spans="1:7" s="78" customFormat="1" x14ac:dyDescent="0.25">
      <c r="A5" s="81" t="s">
        <v>116</v>
      </c>
      <c r="B5" s="80"/>
      <c r="C5" s="80"/>
      <c r="D5" s="80"/>
      <c r="E5" s="80"/>
      <c r="F5" s="80"/>
      <c r="G5" s="80" t="s">
        <v>168</v>
      </c>
    </row>
    <row r="6" spans="1:7" s="78" customFormat="1" x14ac:dyDescent="0.3">
      <c r="A6" s="864" t="s">
        <v>211</v>
      </c>
      <c r="B6" s="181"/>
      <c r="C6" s="182"/>
      <c r="D6" s="182"/>
      <c r="E6" s="182"/>
      <c r="F6" s="182"/>
      <c r="G6" s="865">
        <v>133.15707530860499</v>
      </c>
    </row>
    <row r="7" spans="1:7" s="78" customFormat="1" x14ac:dyDescent="0.25">
      <c r="A7" s="183" t="s">
        <v>212</v>
      </c>
      <c r="B7" s="184"/>
      <c r="C7" s="185"/>
      <c r="D7" s="185"/>
      <c r="E7" s="185"/>
      <c r="F7" s="185"/>
      <c r="G7" s="186">
        <v>-6.3557823138951317</v>
      </c>
    </row>
    <row r="8" spans="1:7" s="78" customFormat="1" x14ac:dyDescent="0.25">
      <c r="A8" s="70" t="s">
        <v>213</v>
      </c>
      <c r="B8" s="187"/>
      <c r="C8" s="69"/>
      <c r="D8" s="69"/>
      <c r="E8" s="69"/>
      <c r="F8" s="69"/>
      <c r="G8" s="96">
        <v>-4.4871604500705455</v>
      </c>
    </row>
    <row r="9" spans="1:7" s="78" customFormat="1" x14ac:dyDescent="0.25">
      <c r="A9" s="70" t="s">
        <v>214</v>
      </c>
      <c r="B9" s="187"/>
      <c r="C9" s="69"/>
      <c r="D9" s="69"/>
      <c r="E9" s="69"/>
      <c r="F9" s="69"/>
      <c r="G9" s="96">
        <v>-2.9504932019936425</v>
      </c>
    </row>
    <row r="10" spans="1:7" s="78" customFormat="1" x14ac:dyDescent="0.25">
      <c r="A10" s="70" t="s">
        <v>1498</v>
      </c>
      <c r="B10" s="187"/>
      <c r="C10" s="69"/>
      <c r="D10" s="69"/>
      <c r="E10" s="69"/>
      <c r="F10" s="69"/>
      <c r="G10" s="96">
        <v>6.1340082185800009</v>
      </c>
    </row>
    <row r="11" spans="1:7" s="78" customFormat="1" x14ac:dyDescent="0.25">
      <c r="A11" s="70" t="s">
        <v>215</v>
      </c>
      <c r="B11" s="187"/>
      <c r="C11" s="69"/>
      <c r="D11" s="69"/>
      <c r="E11" s="69"/>
      <c r="F11" s="69"/>
      <c r="G11" s="96">
        <v>0</v>
      </c>
    </row>
    <row r="12" spans="1:7" s="78" customFormat="1" ht="13.5" customHeight="1" x14ac:dyDescent="0.25">
      <c r="A12" s="70" t="s">
        <v>1497</v>
      </c>
      <c r="B12" s="188"/>
      <c r="C12" s="69"/>
      <c r="D12" s="69"/>
      <c r="E12" s="69"/>
      <c r="F12" s="69"/>
      <c r="G12" s="96">
        <v>-3.4911478491131693</v>
      </c>
    </row>
    <row r="13" spans="1:7" s="78" customFormat="1" x14ac:dyDescent="0.25">
      <c r="A13" s="70" t="s">
        <v>216</v>
      </c>
      <c r="B13" s="188"/>
      <c r="C13" s="69"/>
      <c r="D13" s="69"/>
      <c r="E13" s="69"/>
      <c r="F13" s="69"/>
      <c r="G13" s="96">
        <v>8.4053773100000121E-3</v>
      </c>
    </row>
    <row r="14" spans="1:7" s="78" customFormat="1" x14ac:dyDescent="0.25">
      <c r="A14" s="70" t="s">
        <v>217</v>
      </c>
      <c r="B14" s="188"/>
      <c r="C14" s="69"/>
      <c r="D14" s="69"/>
      <c r="E14" s="69"/>
      <c r="F14" s="69"/>
      <c r="G14" s="96">
        <v>-1</v>
      </c>
    </row>
    <row r="15" spans="1:7" s="78" customFormat="1" x14ac:dyDescent="0.25">
      <c r="A15" s="70" t="s">
        <v>160</v>
      </c>
      <c r="B15" s="188"/>
      <c r="C15" s="88"/>
      <c r="D15" s="88"/>
      <c r="E15" s="88"/>
      <c r="F15" s="88"/>
      <c r="G15" s="189">
        <v>-0.56939440860777424</v>
      </c>
    </row>
    <row r="16" spans="1:7" x14ac:dyDescent="0.3">
      <c r="A16" s="183" t="s">
        <v>218</v>
      </c>
      <c r="B16" s="184"/>
      <c r="C16" s="185"/>
      <c r="D16" s="185"/>
      <c r="E16" s="185"/>
      <c r="F16" s="185"/>
      <c r="G16" s="190">
        <v>-0.95769894673716593</v>
      </c>
    </row>
    <row r="17" spans="1:7" x14ac:dyDescent="0.3">
      <c r="A17" s="191" t="s">
        <v>1498</v>
      </c>
      <c r="B17" s="192"/>
      <c r="C17" s="191"/>
      <c r="D17" s="191"/>
      <c r="E17" s="191"/>
      <c r="F17" s="191"/>
      <c r="G17" s="193"/>
    </row>
    <row r="18" spans="1:7" x14ac:dyDescent="0.3">
      <c r="A18" s="191" t="s">
        <v>215</v>
      </c>
      <c r="B18" s="192"/>
      <c r="C18" s="191"/>
      <c r="D18" s="191"/>
      <c r="E18" s="191"/>
      <c r="F18" s="191"/>
      <c r="G18" s="193"/>
    </row>
    <row r="19" spans="1:7" x14ac:dyDescent="0.3">
      <c r="A19" s="191" t="s">
        <v>219</v>
      </c>
      <c r="B19" s="192"/>
      <c r="C19" s="191"/>
      <c r="D19" s="191"/>
      <c r="E19" s="191"/>
      <c r="F19" s="191"/>
      <c r="G19" s="193">
        <v>-0.95769894673716593</v>
      </c>
    </row>
    <row r="20" spans="1:7" x14ac:dyDescent="0.3">
      <c r="A20" s="183" t="s">
        <v>220</v>
      </c>
      <c r="B20" s="194"/>
      <c r="C20" s="67"/>
      <c r="D20" s="67"/>
      <c r="E20" s="67"/>
      <c r="F20" s="67"/>
      <c r="G20" s="190">
        <v>-6.41393859434016E-2</v>
      </c>
    </row>
    <row r="21" spans="1:7" x14ac:dyDescent="0.3">
      <c r="A21" s="191" t="s">
        <v>221</v>
      </c>
      <c r="B21" s="192"/>
      <c r="C21" s="191"/>
      <c r="D21" s="191"/>
      <c r="E21" s="191"/>
      <c r="F21" s="191"/>
      <c r="G21" s="193"/>
    </row>
    <row r="22" spans="1:7" x14ac:dyDescent="0.3">
      <c r="A22" s="191" t="s">
        <v>222</v>
      </c>
      <c r="B22" s="192"/>
      <c r="C22" s="191"/>
      <c r="D22" s="191"/>
      <c r="E22" s="191"/>
      <c r="F22" s="191"/>
      <c r="G22" s="193">
        <v>-6.41393859434016E-2</v>
      </c>
    </row>
    <row r="23" spans="1:7" x14ac:dyDescent="0.3">
      <c r="A23" s="866" t="s">
        <v>223</v>
      </c>
      <c r="B23" s="867"/>
      <c r="C23" s="868"/>
      <c r="D23" s="868"/>
      <c r="E23" s="868"/>
      <c r="F23" s="868"/>
      <c r="G23" s="190">
        <v>125.77945466202929</v>
      </c>
    </row>
  </sheetData>
  <mergeCells count="1">
    <mergeCell ref="A1:G4"/>
  </mergeCells>
  <pageMargins left="0.43307086614173229" right="0.23622047244094491" top="0.74803149606299213" bottom="0.74803149606299213" header="0.31496062992125984" footer="0.31496062992125984"/>
  <pageSetup paperSize="9" fitToHeight="0" orientation="portrait" r:id="rId1"/>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A21"/>
  <sheetViews>
    <sheetView showGridLines="0" zoomScale="84" zoomScaleNormal="84" zoomScaleSheetLayoutView="100" zoomScalePageLayoutView="130" workbookViewId="0">
      <selection activeCell="I6" sqref="I6"/>
    </sheetView>
  </sheetViews>
  <sheetFormatPr defaultRowHeight="15" x14ac:dyDescent="0.25"/>
  <cols>
    <col min="1" max="1" width="95.5703125" style="1145" customWidth="1"/>
  </cols>
  <sheetData>
    <row r="1" spans="1:1" ht="26.25" x14ac:dyDescent="0.4">
      <c r="A1" s="1166" t="s">
        <v>1671</v>
      </c>
    </row>
    <row r="2" spans="1:1" ht="14.1" customHeight="1" x14ac:dyDescent="0.4">
      <c r="A2" s="1166"/>
    </row>
    <row r="3" spans="1:1" ht="28.35" customHeight="1" x14ac:dyDescent="0.25">
      <c r="A3" s="1167" t="s">
        <v>1556</v>
      </c>
    </row>
    <row r="4" spans="1:1" ht="27" customHeight="1" x14ac:dyDescent="0.25">
      <c r="A4" s="1167" t="s">
        <v>1557</v>
      </c>
    </row>
    <row r="5" spans="1:1" ht="14.1" customHeight="1" x14ac:dyDescent="0.25">
      <c r="A5" s="1164"/>
    </row>
    <row r="6" spans="1:1" ht="14.1" customHeight="1" x14ac:dyDescent="0.25">
      <c r="A6" s="1164"/>
    </row>
    <row r="7" spans="1:1" ht="14.1" customHeight="1" x14ac:dyDescent="0.25">
      <c r="A7" s="1164"/>
    </row>
    <row r="8" spans="1:1" ht="14.1" customHeight="1" x14ac:dyDescent="0.25">
      <c r="A8" s="1164"/>
    </row>
    <row r="9" spans="1:1" ht="14.1" customHeight="1" x14ac:dyDescent="0.25">
      <c r="A9" s="1164"/>
    </row>
    <row r="10" spans="1:1" ht="14.1" customHeight="1" x14ac:dyDescent="0.25">
      <c r="A10" s="1164"/>
    </row>
    <row r="11" spans="1:1" ht="14.1" customHeight="1" x14ac:dyDescent="0.25">
      <c r="A11" s="1164"/>
    </row>
    <row r="12" spans="1:1" ht="14.1" customHeight="1" x14ac:dyDescent="0.25">
      <c r="A12" s="1164"/>
    </row>
    <row r="13" spans="1:1" ht="14.1" customHeight="1" x14ac:dyDescent="0.25">
      <c r="A13" s="1164"/>
    </row>
    <row r="14" spans="1:1" ht="14.1" customHeight="1" x14ac:dyDescent="0.25">
      <c r="A14" s="1164"/>
    </row>
    <row r="15" spans="1:1" ht="14.1" customHeight="1" x14ac:dyDescent="0.25">
      <c r="A15" s="1164"/>
    </row>
    <row r="16" spans="1:1" ht="14.1" customHeight="1" x14ac:dyDescent="0.25">
      <c r="A16" s="1164"/>
    </row>
    <row r="17" spans="1:1" ht="14.1" customHeight="1" x14ac:dyDescent="0.25">
      <c r="A17" s="1164"/>
    </row>
    <row r="18" spans="1:1" ht="14.1" customHeight="1" x14ac:dyDescent="0.25">
      <c r="A18" s="1164"/>
    </row>
    <row r="19" spans="1:1" ht="14.1" customHeight="1" x14ac:dyDescent="0.25">
      <c r="A19" s="1164"/>
    </row>
    <row r="20" spans="1:1" x14ac:dyDescent="0.25">
      <c r="A20" s="1165"/>
    </row>
    <row r="21" spans="1:1" x14ac:dyDescent="0.25">
      <c r="A21" s="1165"/>
    </row>
  </sheetData>
  <pageMargins left="0.43307086614173229" right="0.2362204724409449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H61"/>
  <sheetViews>
    <sheetView showGridLines="0" zoomScale="84" zoomScaleNormal="84" zoomScaleSheetLayoutView="115" workbookViewId="0">
      <selection activeCell="I6" sqref="I6"/>
    </sheetView>
  </sheetViews>
  <sheetFormatPr defaultColWidth="10.28515625" defaultRowHeight="14.25" customHeight="1" zeroHeight="1" x14ac:dyDescent="0.25"/>
  <cols>
    <col min="1" max="1" width="28.5703125" style="207" customWidth="1"/>
    <col min="2" max="2" width="9.5703125" style="195" customWidth="1"/>
    <col min="3" max="3" width="10.7109375" style="195" customWidth="1"/>
    <col min="4" max="4" width="9.5703125" style="195" customWidth="1"/>
    <col min="5" max="5" width="9.85546875" style="195" customWidth="1"/>
    <col min="6" max="6" width="10.140625" style="195" customWidth="1"/>
    <col min="7" max="7" width="9.5703125" style="195" customWidth="1"/>
    <col min="8" max="8" width="10" style="195" customWidth="1"/>
    <col min="9" max="11" width="10.28515625" style="195" customWidth="1"/>
    <col min="12" max="16384" width="10.28515625" style="195"/>
  </cols>
  <sheetData>
    <row r="1" spans="1:8" ht="28.5" customHeight="1" x14ac:dyDescent="0.25">
      <c r="A1" s="1288" t="s">
        <v>1556</v>
      </c>
      <c r="B1" s="1289"/>
      <c r="C1" s="1289"/>
      <c r="D1" s="1289"/>
      <c r="E1" s="1289"/>
      <c r="F1" s="1289"/>
      <c r="G1" s="1289"/>
      <c r="H1" s="1289"/>
    </row>
    <row r="2" spans="1:8" s="197" customFormat="1" ht="13.5" customHeight="1" x14ac:dyDescent="0.3">
      <c r="A2" s="196"/>
      <c r="B2" s="1290" t="s">
        <v>224</v>
      </c>
      <c r="C2" s="1290" t="s">
        <v>225</v>
      </c>
      <c r="D2" s="1292" t="s">
        <v>1502</v>
      </c>
      <c r="E2" s="1292"/>
      <c r="F2" s="1292"/>
      <c r="G2" s="1292"/>
      <c r="H2" s="1292"/>
    </row>
    <row r="3" spans="1:8" s="197" customFormat="1" ht="82.5" customHeight="1" x14ac:dyDescent="0.3">
      <c r="A3" s="198" t="s">
        <v>226</v>
      </c>
      <c r="B3" s="1291"/>
      <c r="C3" s="1291"/>
      <c r="D3" s="199" t="s">
        <v>227</v>
      </c>
      <c r="E3" s="199" t="s">
        <v>228</v>
      </c>
      <c r="F3" s="199" t="s">
        <v>229</v>
      </c>
      <c r="G3" s="200" t="s">
        <v>230</v>
      </c>
      <c r="H3" s="199" t="s">
        <v>231</v>
      </c>
    </row>
    <row r="4" spans="1:8" ht="12" customHeight="1" x14ac:dyDescent="0.25">
      <c r="A4" s="201" t="s">
        <v>232</v>
      </c>
      <c r="B4" s="872"/>
      <c r="C4" s="872"/>
      <c r="D4" s="872"/>
      <c r="E4" s="872"/>
      <c r="F4" s="872"/>
      <c r="G4" s="872"/>
      <c r="H4" s="872"/>
    </row>
    <row r="5" spans="1:8" ht="12" customHeight="1" x14ac:dyDescent="0.25">
      <c r="A5" s="202" t="s">
        <v>233</v>
      </c>
      <c r="B5" s="873">
        <v>43081.407872075833</v>
      </c>
      <c r="C5" s="873">
        <v>44554.318442050389</v>
      </c>
      <c r="D5" s="873">
        <v>44554.318442050389</v>
      </c>
      <c r="E5" s="873" t="s">
        <v>22</v>
      </c>
      <c r="F5" s="873" t="s">
        <v>22</v>
      </c>
      <c r="G5" s="873" t="s">
        <v>22</v>
      </c>
      <c r="H5" s="873" t="s">
        <v>22</v>
      </c>
    </row>
    <row r="6" spans="1:8" ht="12" customHeight="1" x14ac:dyDescent="0.25">
      <c r="A6" s="202" t="s">
        <v>234</v>
      </c>
      <c r="B6" s="873">
        <v>4795.66600629194</v>
      </c>
      <c r="C6" s="873">
        <v>4795.7244542919407</v>
      </c>
      <c r="D6" s="873">
        <v>4486.778480241941</v>
      </c>
      <c r="E6" s="873">
        <v>308.94597405000002</v>
      </c>
      <c r="F6" s="873" t="s">
        <v>22</v>
      </c>
      <c r="G6" s="873">
        <v>308.94597405000002</v>
      </c>
      <c r="H6" s="873" t="s">
        <v>22</v>
      </c>
    </row>
    <row r="7" spans="1:8" ht="12" customHeight="1" x14ac:dyDescent="0.25">
      <c r="A7" s="202" t="s">
        <v>235</v>
      </c>
      <c r="B7" s="873">
        <v>8592.2588401634621</v>
      </c>
      <c r="C7" s="873">
        <v>6398.306467258868</v>
      </c>
      <c r="D7" s="873">
        <v>2668.9135390521024</v>
      </c>
      <c r="E7" s="873">
        <v>3730.2928631683308</v>
      </c>
      <c r="F7" s="873" t="s">
        <v>22</v>
      </c>
      <c r="G7" s="873">
        <v>1822.1118386809108</v>
      </c>
      <c r="H7" s="873">
        <v>-0.89993496156548203</v>
      </c>
    </row>
    <row r="8" spans="1:8" ht="12" customHeight="1" x14ac:dyDescent="0.25">
      <c r="A8" s="202" t="s">
        <v>236</v>
      </c>
      <c r="B8" s="873">
        <v>310157.95715264947</v>
      </c>
      <c r="C8" s="873">
        <v>319761.9499430228</v>
      </c>
      <c r="D8" s="873">
        <v>291155.9819512805</v>
      </c>
      <c r="E8" s="873">
        <v>23084.429928848345</v>
      </c>
      <c r="F8" s="873">
        <v>6813.0704997900002</v>
      </c>
      <c r="G8" s="873">
        <v>23084.429928848345</v>
      </c>
      <c r="H8" s="873">
        <v>-1291.658324896053</v>
      </c>
    </row>
    <row r="9" spans="1:8" ht="12" customHeight="1" x14ac:dyDescent="0.25">
      <c r="A9" s="202" t="s">
        <v>237</v>
      </c>
      <c r="B9" s="873">
        <v>75293.755087688376</v>
      </c>
      <c r="C9" s="873">
        <v>64377.113974865519</v>
      </c>
      <c r="D9" s="873">
        <v>50267.271699629222</v>
      </c>
      <c r="E9" s="873" t="s">
        <v>22</v>
      </c>
      <c r="F9" s="873" t="s">
        <v>22</v>
      </c>
      <c r="G9" s="873">
        <v>14109.842275236299</v>
      </c>
      <c r="H9" s="873" t="s">
        <v>22</v>
      </c>
    </row>
    <row r="10" spans="1:8" ht="12" customHeight="1" x14ac:dyDescent="0.25">
      <c r="A10" s="876" t="s">
        <v>2125</v>
      </c>
      <c r="B10" s="877">
        <v>6488.6738550013597</v>
      </c>
      <c r="C10" s="877">
        <v>6488.6738540050501</v>
      </c>
      <c r="D10" s="877">
        <v>2325.0630000000001</v>
      </c>
      <c r="E10" s="877" t="s">
        <v>22</v>
      </c>
      <c r="F10" s="877" t="s">
        <v>22</v>
      </c>
      <c r="G10" s="877">
        <v>4163.61085400505</v>
      </c>
      <c r="H10" s="877" t="s">
        <v>22</v>
      </c>
    </row>
    <row r="11" spans="1:8" ht="12.75" customHeight="1" x14ac:dyDescent="0.25">
      <c r="A11" s="876" t="s">
        <v>2126</v>
      </c>
      <c r="B11" s="877"/>
      <c r="C11" s="877"/>
      <c r="D11" s="877"/>
      <c r="E11" s="877"/>
      <c r="F11" s="877"/>
      <c r="G11" s="877"/>
      <c r="H11" s="877"/>
    </row>
    <row r="12" spans="1:8" ht="12" customHeight="1" x14ac:dyDescent="0.25">
      <c r="A12" s="202" t="s">
        <v>238</v>
      </c>
      <c r="B12" s="873">
        <v>17180.390370249817</v>
      </c>
      <c r="C12" s="873">
        <v>5312.5722731607148</v>
      </c>
      <c r="D12" s="873">
        <v>607.70465943829527</v>
      </c>
      <c r="E12" s="873" t="s">
        <v>22</v>
      </c>
      <c r="F12" s="873" t="s">
        <v>22</v>
      </c>
      <c r="G12" s="873">
        <v>4704.8676137224202</v>
      </c>
      <c r="H12" s="873" t="s">
        <v>22</v>
      </c>
    </row>
    <row r="13" spans="1:8" ht="24" customHeight="1" x14ac:dyDescent="0.25">
      <c r="A13" s="876" t="s">
        <v>239</v>
      </c>
      <c r="B13" s="877">
        <v>25878.849003228563</v>
      </c>
      <c r="C13" s="877">
        <v>3895.3940157248585</v>
      </c>
      <c r="D13" s="877" t="s">
        <v>22</v>
      </c>
      <c r="E13" s="877" t="s">
        <v>22</v>
      </c>
      <c r="F13" s="877" t="s">
        <v>22</v>
      </c>
      <c r="G13" s="877">
        <v>3895.3940157248585</v>
      </c>
      <c r="H13" s="877" t="s">
        <v>22</v>
      </c>
    </row>
    <row r="14" spans="1:8" ht="12" customHeight="1" x14ac:dyDescent="0.25">
      <c r="A14" s="202" t="s">
        <v>240</v>
      </c>
      <c r="B14" s="873">
        <v>46110.889473663468</v>
      </c>
      <c r="C14" s="873">
        <v>47377.765687837775</v>
      </c>
      <c r="D14" s="873" t="s">
        <v>22</v>
      </c>
      <c r="E14" s="873">
        <v>47377.765687837767</v>
      </c>
      <c r="F14" s="873" t="s">
        <v>22</v>
      </c>
      <c r="G14" s="873">
        <v>45681.517344972955</v>
      </c>
      <c r="H14" s="873" t="s">
        <v>22</v>
      </c>
    </row>
    <row r="15" spans="1:8" ht="24" customHeight="1" x14ac:dyDescent="0.25">
      <c r="A15" s="202" t="s">
        <v>241</v>
      </c>
      <c r="B15" s="877">
        <v>162.62320359987501</v>
      </c>
      <c r="C15" s="877">
        <v>162.62320359987501</v>
      </c>
      <c r="D15" s="877" t="s">
        <v>22</v>
      </c>
      <c r="E15" s="877" t="s">
        <v>22</v>
      </c>
      <c r="F15" s="877" t="s">
        <v>22</v>
      </c>
      <c r="G15" s="877">
        <v>162.62320359987501</v>
      </c>
      <c r="H15" s="877" t="s">
        <v>22</v>
      </c>
    </row>
    <row r="16" spans="1:8" ht="24" customHeight="1" x14ac:dyDescent="0.25">
      <c r="A16" s="202" t="s">
        <v>242</v>
      </c>
      <c r="B16" s="877">
        <v>1234.926302502377</v>
      </c>
      <c r="C16" s="877">
        <v>1038.0040250211721</v>
      </c>
      <c r="D16" s="877">
        <v>1038.0040250211721</v>
      </c>
      <c r="E16" s="877" t="s">
        <v>22</v>
      </c>
      <c r="F16" s="877" t="s">
        <v>22</v>
      </c>
      <c r="G16" s="877" t="s">
        <v>22</v>
      </c>
      <c r="H16" s="877" t="s">
        <v>22</v>
      </c>
    </row>
    <row r="17" spans="1:8" ht="12" customHeight="1" x14ac:dyDescent="0.25">
      <c r="A17" s="202" t="s">
        <v>136</v>
      </c>
      <c r="B17" s="873">
        <v>3982.5068440003201</v>
      </c>
      <c r="C17" s="873">
        <v>3834.4509351489232</v>
      </c>
      <c r="D17" s="873" t="s">
        <v>22</v>
      </c>
      <c r="E17" s="873" t="s">
        <v>22</v>
      </c>
      <c r="F17" s="873" t="s">
        <v>22</v>
      </c>
      <c r="G17" s="873" t="s">
        <v>22</v>
      </c>
      <c r="H17" s="873">
        <v>3834.4509351489232</v>
      </c>
    </row>
    <row r="18" spans="1:8" ht="12" customHeight="1" x14ac:dyDescent="0.25">
      <c r="A18" s="202" t="s">
        <v>243</v>
      </c>
      <c r="B18" s="873">
        <v>624.15842720103694</v>
      </c>
      <c r="C18" s="873">
        <v>583.73795794980128</v>
      </c>
      <c r="D18" s="873">
        <v>583.73795794980128</v>
      </c>
      <c r="E18" s="873" t="s">
        <v>22</v>
      </c>
      <c r="F18" s="873" t="s">
        <v>22</v>
      </c>
      <c r="G18" s="873" t="s">
        <v>22</v>
      </c>
      <c r="H18" s="873" t="s">
        <v>22</v>
      </c>
    </row>
    <row r="19" spans="1:8" ht="12" customHeight="1" x14ac:dyDescent="0.25">
      <c r="A19" s="202" t="s">
        <v>244</v>
      </c>
      <c r="B19" s="873">
        <v>1448.2439815672221</v>
      </c>
      <c r="C19" s="873">
        <v>37.452710273239589</v>
      </c>
      <c r="D19" s="873">
        <v>37.452710273239589</v>
      </c>
      <c r="E19" s="873" t="s">
        <v>22</v>
      </c>
      <c r="F19" s="873" t="s">
        <v>22</v>
      </c>
      <c r="G19" s="873" t="s">
        <v>22</v>
      </c>
      <c r="H19" s="873" t="s">
        <v>22</v>
      </c>
    </row>
    <row r="20" spans="1:8" ht="12" customHeight="1" x14ac:dyDescent="0.25">
      <c r="A20" s="202" t="s">
        <v>137</v>
      </c>
      <c r="B20" s="873">
        <v>117.532586080154</v>
      </c>
      <c r="C20" s="873">
        <v>121.641599407217</v>
      </c>
      <c r="D20" s="873">
        <v>121.500599407217</v>
      </c>
      <c r="E20" s="873" t="s">
        <v>22</v>
      </c>
      <c r="F20" s="873" t="s">
        <v>22</v>
      </c>
      <c r="G20" s="873" t="s">
        <v>22</v>
      </c>
      <c r="H20" s="873">
        <v>0.14099999999999999</v>
      </c>
    </row>
    <row r="21" spans="1:8" ht="12" customHeight="1" x14ac:dyDescent="0.25">
      <c r="A21" s="202" t="s">
        <v>245</v>
      </c>
      <c r="B21" s="873">
        <v>120.61669014767482</v>
      </c>
      <c r="C21" s="873">
        <v>120.13849369221469</v>
      </c>
      <c r="D21" s="873">
        <v>120.13849369221469</v>
      </c>
      <c r="E21" s="873" t="s">
        <v>22</v>
      </c>
      <c r="F21" s="873" t="s">
        <v>22</v>
      </c>
      <c r="G21" s="873" t="s">
        <v>22</v>
      </c>
      <c r="H21" s="873" t="s">
        <v>22</v>
      </c>
    </row>
    <row r="22" spans="1:8" ht="12" customHeight="1" x14ac:dyDescent="0.25">
      <c r="A22" s="202" t="s">
        <v>246</v>
      </c>
      <c r="B22" s="873">
        <v>250.33749118862301</v>
      </c>
      <c r="C22" s="873">
        <v>250.33749118862301</v>
      </c>
      <c r="D22" s="873" t="s">
        <v>22</v>
      </c>
      <c r="E22" s="873" t="s">
        <v>22</v>
      </c>
      <c r="F22" s="873" t="s">
        <v>22</v>
      </c>
      <c r="G22" s="873" t="s">
        <v>22</v>
      </c>
      <c r="H22" s="873">
        <v>250.33749118862301</v>
      </c>
    </row>
    <row r="23" spans="1:8" ht="12" customHeight="1" x14ac:dyDescent="0.25">
      <c r="A23" s="202" t="s">
        <v>247</v>
      </c>
      <c r="B23" s="873">
        <v>12440.976725757781</v>
      </c>
      <c r="C23" s="873">
        <v>13301.342139091395</v>
      </c>
      <c r="D23" s="873">
        <v>1120.6903391112169</v>
      </c>
      <c r="E23" s="873" t="s">
        <v>22</v>
      </c>
      <c r="F23" s="873" t="s">
        <v>22</v>
      </c>
      <c r="G23" s="873">
        <v>11822.118799980179</v>
      </c>
      <c r="H23" s="873">
        <v>358.53300000000002</v>
      </c>
    </row>
    <row r="24" spans="1:8" s="878" customFormat="1" x14ac:dyDescent="0.25">
      <c r="A24" s="206" t="s">
        <v>248</v>
      </c>
      <c r="B24" s="877">
        <v>1462.792357129146</v>
      </c>
      <c r="C24" s="877">
        <v>1452.7767193975519</v>
      </c>
      <c r="D24" s="877">
        <v>1343.4670993975519</v>
      </c>
      <c r="E24" s="877" t="s">
        <v>22</v>
      </c>
      <c r="F24" s="877" t="s">
        <v>22</v>
      </c>
      <c r="G24" s="877">
        <v>105.72</v>
      </c>
      <c r="H24" s="877">
        <v>3.58962</v>
      </c>
    </row>
    <row r="25" spans="1:8" ht="12" customHeight="1" x14ac:dyDescent="0.25">
      <c r="A25" s="202" t="s">
        <v>249</v>
      </c>
      <c r="B25" s="873">
        <v>22185.88</v>
      </c>
      <c r="C25" s="873">
        <v>2.0940120000000002</v>
      </c>
      <c r="D25" s="873" t="s">
        <v>22</v>
      </c>
      <c r="E25" s="873" t="s">
        <v>22</v>
      </c>
      <c r="F25" s="873" t="s">
        <v>22</v>
      </c>
      <c r="G25" s="873" t="s">
        <v>22</v>
      </c>
      <c r="H25" s="873">
        <v>2.0940120000000002</v>
      </c>
    </row>
    <row r="26" spans="1:8" ht="12" customHeight="1" x14ac:dyDescent="0.25">
      <c r="A26" s="204" t="s">
        <v>250</v>
      </c>
      <c r="B26" s="205">
        <v>581612.44227018661</v>
      </c>
      <c r="C26" s="205">
        <v>523866.41839898808</v>
      </c>
      <c r="D26" s="205">
        <v>400431.0229965449</v>
      </c>
      <c r="E26" s="205">
        <v>74501.43445390444</v>
      </c>
      <c r="F26" s="205">
        <v>6813.0704997900002</v>
      </c>
      <c r="G26" s="205">
        <v>109861.18184882088</v>
      </c>
      <c r="H26" s="205">
        <v>3156.5877984799281</v>
      </c>
    </row>
    <row r="27" spans="1:8" s="875" customFormat="1" ht="12" customHeight="1" x14ac:dyDescent="0.25">
      <c r="A27" s="874"/>
      <c r="B27" s="203"/>
      <c r="C27" s="203"/>
      <c r="D27" s="203"/>
      <c r="E27" s="203"/>
      <c r="F27" s="203"/>
      <c r="G27" s="203"/>
      <c r="H27" s="203"/>
    </row>
    <row r="28" spans="1:8" s="875" customFormat="1" ht="12" customHeight="1" x14ac:dyDescent="0.25">
      <c r="A28" s="201" t="s">
        <v>251</v>
      </c>
      <c r="B28" s="873"/>
      <c r="C28" s="873"/>
      <c r="D28" s="873"/>
      <c r="E28" s="873"/>
      <c r="F28" s="873"/>
      <c r="G28" s="873"/>
      <c r="H28" s="873"/>
    </row>
    <row r="29" spans="1:8" ht="12" customHeight="1" x14ac:dyDescent="0.25">
      <c r="A29" s="206" t="s">
        <v>252</v>
      </c>
      <c r="B29" s="873">
        <v>39983.205836946734</v>
      </c>
      <c r="C29" s="873">
        <v>41329.143062652227</v>
      </c>
      <c r="D29" s="873" t="s">
        <v>22</v>
      </c>
      <c r="E29" s="873">
        <v>9396.3085615755444</v>
      </c>
      <c r="F29" s="873" t="s">
        <v>22</v>
      </c>
      <c r="G29" s="873">
        <v>5890.844568401305</v>
      </c>
      <c r="H29" s="873">
        <v>31932.834501076686</v>
      </c>
    </row>
    <row r="30" spans="1:8" x14ac:dyDescent="0.25">
      <c r="A30" s="206" t="s">
        <v>253</v>
      </c>
      <c r="B30" s="877">
        <v>172433.97912245922</v>
      </c>
      <c r="C30" s="877">
        <v>178466.44705446289</v>
      </c>
      <c r="D30" s="877">
        <v>1792.278</v>
      </c>
      <c r="E30" s="877">
        <v>9075.4957680471871</v>
      </c>
      <c r="F30" s="877" t="s">
        <v>22</v>
      </c>
      <c r="G30" s="877">
        <v>9075.4957680471871</v>
      </c>
      <c r="H30" s="877">
        <v>167598.67328641569</v>
      </c>
    </row>
    <row r="31" spans="1:8" ht="27" x14ac:dyDescent="0.25">
      <c r="A31" s="202" t="s">
        <v>254</v>
      </c>
      <c r="B31" s="877">
        <v>26332.741173553601</v>
      </c>
      <c r="C31" s="877">
        <v>4317.0813635535696</v>
      </c>
      <c r="D31" s="877" t="s">
        <v>22</v>
      </c>
      <c r="E31" s="877" t="s">
        <v>22</v>
      </c>
      <c r="F31" s="877" t="s">
        <v>22</v>
      </c>
      <c r="G31" s="877" t="s">
        <v>22</v>
      </c>
      <c r="H31" s="877">
        <v>4317.0813635535696</v>
      </c>
    </row>
    <row r="32" spans="1:8" s="878" customFormat="1" x14ac:dyDescent="0.25">
      <c r="A32" s="202" t="s">
        <v>255</v>
      </c>
      <c r="B32" s="873">
        <v>19411.844554999996</v>
      </c>
      <c r="C32" s="873" t="s">
        <v>22</v>
      </c>
      <c r="D32" s="873" t="s">
        <v>22</v>
      </c>
      <c r="E32" s="873" t="s">
        <v>22</v>
      </c>
      <c r="F32" s="873" t="s">
        <v>22</v>
      </c>
      <c r="G32" s="873" t="s">
        <v>22</v>
      </c>
      <c r="H32" s="873" t="s">
        <v>22</v>
      </c>
    </row>
    <row r="33" spans="1:8" ht="12" customHeight="1" x14ac:dyDescent="0.25">
      <c r="A33" s="202" t="s">
        <v>256</v>
      </c>
      <c r="B33" s="873">
        <v>179113.85238004173</v>
      </c>
      <c r="C33" s="873">
        <v>181068.64480190873</v>
      </c>
      <c r="D33" s="873" t="s">
        <v>22</v>
      </c>
      <c r="E33" s="873" t="s">
        <v>22</v>
      </c>
      <c r="F33" s="873" t="s">
        <v>22</v>
      </c>
      <c r="G33" s="873">
        <v>4986.8897079199996</v>
      </c>
      <c r="H33" s="873">
        <v>176081.75509398873</v>
      </c>
    </row>
    <row r="34" spans="1:8" ht="12" customHeight="1" x14ac:dyDescent="0.25">
      <c r="A34" s="202" t="s">
        <v>240</v>
      </c>
      <c r="B34" s="873">
        <v>42712.51775893649</v>
      </c>
      <c r="C34" s="873">
        <v>44863.587383540886</v>
      </c>
      <c r="D34" s="873" t="s">
        <v>22</v>
      </c>
      <c r="E34" s="873">
        <v>44863.587383540886</v>
      </c>
      <c r="F34" s="873" t="s">
        <v>22</v>
      </c>
      <c r="G34" s="873">
        <v>43757.673268262901</v>
      </c>
      <c r="H34" s="873" t="s">
        <v>22</v>
      </c>
    </row>
    <row r="35" spans="1:8" ht="27.75" customHeight="1" x14ac:dyDescent="0.25">
      <c r="A35" s="876" t="s">
        <v>257</v>
      </c>
      <c r="B35" s="877">
        <v>1450.3913095846299</v>
      </c>
      <c r="C35" s="877">
        <v>1450.0273979152703</v>
      </c>
      <c r="D35" s="877" t="s">
        <v>22</v>
      </c>
      <c r="E35" s="877" t="s">
        <v>22</v>
      </c>
      <c r="F35" s="877" t="s">
        <v>22</v>
      </c>
      <c r="G35" s="877">
        <v>1450.0273979152703</v>
      </c>
      <c r="H35" s="877" t="s">
        <v>22</v>
      </c>
    </row>
    <row r="36" spans="1:8" x14ac:dyDescent="0.25">
      <c r="A36" s="202" t="s">
        <v>258</v>
      </c>
      <c r="B36" s="873">
        <v>389.4744227042313</v>
      </c>
      <c r="C36" s="873">
        <v>382.3913590722633</v>
      </c>
      <c r="D36" s="873" t="s">
        <v>22</v>
      </c>
      <c r="E36" s="873" t="s">
        <v>22</v>
      </c>
      <c r="F36" s="873" t="s">
        <v>22</v>
      </c>
      <c r="G36" s="873" t="s">
        <v>22</v>
      </c>
      <c r="H36" s="873">
        <v>382.3913590722633</v>
      </c>
    </row>
    <row r="37" spans="1:8" ht="12" customHeight="1" x14ac:dyDescent="0.25">
      <c r="A37" s="202" t="s">
        <v>259</v>
      </c>
      <c r="B37" s="873">
        <v>28514.811725025113</v>
      </c>
      <c r="C37" s="873">
        <v>27658.990549071463</v>
      </c>
      <c r="D37" s="873" t="s">
        <v>22</v>
      </c>
      <c r="E37" s="873" t="s">
        <v>22</v>
      </c>
      <c r="F37" s="873" t="s">
        <v>22</v>
      </c>
      <c r="G37" s="873">
        <v>13400.436046528499</v>
      </c>
      <c r="H37" s="873">
        <v>14258.554502542958</v>
      </c>
    </row>
    <row r="38" spans="1:8" ht="12" customHeight="1" x14ac:dyDescent="0.25">
      <c r="A38" s="206" t="s">
        <v>260</v>
      </c>
      <c r="B38" s="873">
        <v>1603.4325192909903</v>
      </c>
      <c r="C38" s="873">
        <v>1616.2071682233659</v>
      </c>
      <c r="D38" s="873" t="s">
        <v>22</v>
      </c>
      <c r="E38" s="873" t="s">
        <v>22</v>
      </c>
      <c r="F38" s="873" t="s">
        <v>22</v>
      </c>
      <c r="G38" s="873" t="s">
        <v>22</v>
      </c>
      <c r="H38" s="873">
        <v>1616.2071682233659</v>
      </c>
    </row>
    <row r="39" spans="1:8" ht="12" customHeight="1" x14ac:dyDescent="0.25">
      <c r="A39" s="202" t="s">
        <v>261</v>
      </c>
      <c r="B39" s="873">
        <v>721.78735639342108</v>
      </c>
      <c r="C39" s="873">
        <v>591.00949534123606</v>
      </c>
      <c r="D39" s="873" t="s">
        <v>22</v>
      </c>
      <c r="E39" s="873" t="s">
        <v>22</v>
      </c>
      <c r="F39" s="873" t="s">
        <v>22</v>
      </c>
      <c r="G39" s="873" t="s">
        <v>22</v>
      </c>
      <c r="H39" s="873">
        <v>591.00949534123606</v>
      </c>
    </row>
    <row r="40" spans="1:8" ht="12" customHeight="1" x14ac:dyDescent="0.25">
      <c r="A40" s="202" t="s">
        <v>262</v>
      </c>
      <c r="B40" s="873">
        <v>329.12800758767736</v>
      </c>
      <c r="C40" s="873">
        <v>326.6394905876773</v>
      </c>
      <c r="D40" s="873" t="s">
        <v>22</v>
      </c>
      <c r="E40" s="873" t="s">
        <v>22</v>
      </c>
      <c r="F40" s="873" t="s">
        <v>22</v>
      </c>
      <c r="G40" s="873" t="s">
        <v>22</v>
      </c>
      <c r="H40" s="873">
        <v>326.6394905876773</v>
      </c>
    </row>
    <row r="41" spans="1:8" ht="12" customHeight="1" x14ac:dyDescent="0.25">
      <c r="A41" s="202" t="s">
        <v>263</v>
      </c>
      <c r="B41" s="873">
        <v>281.07243669681503</v>
      </c>
      <c r="C41" s="873">
        <v>260.44086869681502</v>
      </c>
      <c r="D41" s="873" t="s">
        <v>22</v>
      </c>
      <c r="E41" s="873" t="s">
        <v>22</v>
      </c>
      <c r="F41" s="873" t="s">
        <v>22</v>
      </c>
      <c r="G41" s="873" t="s">
        <v>22</v>
      </c>
      <c r="H41" s="873">
        <v>260.44086869681502</v>
      </c>
    </row>
    <row r="42" spans="1:8" ht="12" customHeight="1" x14ac:dyDescent="0.25">
      <c r="A42" s="202" t="s">
        <v>264</v>
      </c>
      <c r="B42" s="873">
        <v>8987.0925400164451</v>
      </c>
      <c r="C42" s="873">
        <v>8987.092529016445</v>
      </c>
      <c r="D42" s="873" t="s">
        <v>22</v>
      </c>
      <c r="E42" s="873" t="s">
        <v>22</v>
      </c>
      <c r="F42" s="873" t="s">
        <v>22</v>
      </c>
      <c r="G42" s="873" t="s">
        <v>22</v>
      </c>
      <c r="H42" s="873">
        <v>8987.092529016445</v>
      </c>
    </row>
    <row r="43" spans="1:8" ht="12" customHeight="1" x14ac:dyDescent="0.25">
      <c r="A43" s="202" t="s">
        <v>265</v>
      </c>
      <c r="B43" s="873">
        <v>26030.552</v>
      </c>
      <c r="C43" s="873" t="s">
        <v>22</v>
      </c>
      <c r="D43" s="873" t="s">
        <v>22</v>
      </c>
      <c r="E43" s="873" t="s">
        <v>22</v>
      </c>
      <c r="F43" s="873" t="s">
        <v>22</v>
      </c>
      <c r="G43" s="873" t="s">
        <v>22</v>
      </c>
      <c r="H43" s="873" t="s">
        <v>22</v>
      </c>
    </row>
    <row r="44" spans="1:8" ht="12" customHeight="1" x14ac:dyDescent="0.25">
      <c r="A44" s="202" t="s">
        <v>266</v>
      </c>
      <c r="B44" s="873">
        <v>33315.559125949607</v>
      </c>
      <c r="C44" s="873">
        <v>32548.715874944901</v>
      </c>
      <c r="D44" s="873" t="s">
        <v>22</v>
      </c>
      <c r="E44" s="873" t="s">
        <v>22</v>
      </c>
      <c r="F44" s="873" t="s">
        <v>22</v>
      </c>
      <c r="G44" s="873" t="s">
        <v>22</v>
      </c>
      <c r="H44" s="873">
        <v>32548.715874944901</v>
      </c>
    </row>
    <row r="45" spans="1:8" ht="12" customHeight="1" x14ac:dyDescent="0.25">
      <c r="A45" s="204" t="s">
        <v>267</v>
      </c>
      <c r="B45" s="205">
        <v>581612.44227018673</v>
      </c>
      <c r="C45" s="205">
        <v>523866.41839898773</v>
      </c>
      <c r="D45" s="205">
        <v>1792.278</v>
      </c>
      <c r="E45" s="205">
        <v>63335.391713163619</v>
      </c>
      <c r="F45" s="205" t="s">
        <v>22</v>
      </c>
      <c r="G45" s="205">
        <v>78561.366757075157</v>
      </c>
      <c r="H45" s="205">
        <v>438901.39553346031</v>
      </c>
    </row>
    <row r="46" spans="1:8" ht="6.75" customHeight="1" x14ac:dyDescent="0.25">
      <c r="A46" s="874"/>
      <c r="B46" s="203"/>
      <c r="C46" s="203"/>
      <c r="D46" s="203"/>
      <c r="E46" s="203"/>
      <c r="F46" s="203"/>
      <c r="G46" s="203"/>
      <c r="H46" s="203"/>
    </row>
    <row r="47" spans="1:8" s="875" customFormat="1" ht="54.75" customHeight="1" x14ac:dyDescent="0.25">
      <c r="A47" s="1294" t="s">
        <v>2124</v>
      </c>
      <c r="B47" s="1294"/>
      <c r="C47" s="1294"/>
      <c r="D47" s="1294"/>
      <c r="E47" s="1294"/>
      <c r="F47" s="1294"/>
      <c r="G47" s="1294"/>
      <c r="H47" s="1294"/>
    </row>
    <row r="48" spans="1:8" ht="27.75" customHeight="1" x14ac:dyDescent="0.25">
      <c r="A48" s="1287"/>
      <c r="B48" s="1293"/>
      <c r="C48" s="1293"/>
      <c r="D48" s="1293"/>
      <c r="E48" s="1293"/>
      <c r="F48" s="1293"/>
      <c r="G48" s="1293"/>
      <c r="H48" s="1293"/>
    </row>
    <row r="49" spans="1:8" ht="12.75" customHeight="1" x14ac:dyDescent="0.25">
      <c r="A49" s="1287"/>
      <c r="B49" s="1287"/>
      <c r="C49" s="1287"/>
      <c r="D49" s="1287"/>
      <c r="E49" s="1287"/>
      <c r="F49" s="1287"/>
      <c r="G49" s="1287"/>
      <c r="H49" s="1287"/>
    </row>
    <row r="50" spans="1:8" ht="12" customHeight="1" x14ac:dyDescent="0.25"/>
    <row r="51" spans="1:8" x14ac:dyDescent="0.25"/>
    <row r="52" spans="1:8" x14ac:dyDescent="0.25"/>
    <row r="53" spans="1:8" x14ac:dyDescent="0.25"/>
    <row r="54" spans="1:8" x14ac:dyDescent="0.25"/>
    <row r="55" spans="1:8" x14ac:dyDescent="0.25"/>
    <row r="56" spans="1:8" x14ac:dyDescent="0.25"/>
    <row r="57" spans="1:8" x14ac:dyDescent="0.25"/>
    <row r="58" spans="1:8" ht="14.25" customHeight="1" x14ac:dyDescent="0.25"/>
    <row r="59" spans="1:8" ht="14.25" customHeight="1" x14ac:dyDescent="0.25"/>
    <row r="60" spans="1:8" ht="14.25" customHeight="1" x14ac:dyDescent="0.25"/>
    <row r="61" spans="1:8" ht="14.25" customHeight="1" x14ac:dyDescent="0.25"/>
  </sheetData>
  <mergeCells count="7">
    <mergeCell ref="A49:H49"/>
    <mergeCell ref="A1:H1"/>
    <mergeCell ref="B2:B3"/>
    <mergeCell ref="C2:C3"/>
    <mergeCell ref="D2:H2"/>
    <mergeCell ref="A48:H48"/>
    <mergeCell ref="A47:H47"/>
  </mergeCells>
  <pageMargins left="0.43307086614173229" right="0.23622047244094491" top="0.74803149606299213" bottom="0.74803149606299213" header="0.31496062992125984" footer="0.31496062992125984"/>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F37"/>
  <sheetViews>
    <sheetView showGridLines="0" zoomScale="84" zoomScaleNormal="84" workbookViewId="0">
      <selection activeCell="I6" sqref="I6"/>
    </sheetView>
  </sheetViews>
  <sheetFormatPr defaultColWidth="10.28515625" defaultRowHeight="14.25" customHeight="1" zeroHeight="1" x14ac:dyDescent="0.3"/>
  <cols>
    <col min="1" max="1" width="38.85546875" style="171" customWidth="1"/>
    <col min="2" max="3" width="10.85546875" style="219" customWidth="1"/>
    <col min="4" max="4" width="11.85546875" style="219" customWidth="1"/>
    <col min="5" max="5" width="12" style="219" customWidth="1"/>
    <col min="6" max="6" width="10.85546875" style="219" customWidth="1"/>
    <col min="7" max="8" width="10.28515625" style="171" customWidth="1"/>
    <col min="9" max="16384" width="10.28515625" style="171"/>
  </cols>
  <sheetData>
    <row r="1" spans="1:6" ht="24" customHeight="1" x14ac:dyDescent="0.3">
      <c r="A1" s="1295" t="s">
        <v>1557</v>
      </c>
      <c r="B1" s="1295"/>
      <c r="C1" s="1295"/>
      <c r="D1" s="1295"/>
      <c r="E1" s="1295"/>
      <c r="F1" s="1295"/>
    </row>
    <row r="2" spans="1:6" ht="54.75" customHeight="1" x14ac:dyDescent="0.3">
      <c r="A2" s="1301" t="s">
        <v>2176</v>
      </c>
      <c r="B2" s="1301"/>
      <c r="C2" s="1301"/>
      <c r="D2" s="1301"/>
      <c r="E2" s="1301"/>
      <c r="F2" s="1301"/>
    </row>
    <row r="3" spans="1:6" ht="6" customHeight="1" x14ac:dyDescent="0.3">
      <c r="A3" s="882"/>
      <c r="B3" s="882"/>
      <c r="C3" s="882"/>
      <c r="D3" s="882"/>
      <c r="E3" s="882"/>
      <c r="F3" s="882"/>
    </row>
    <row r="4" spans="1:6" ht="13.9" hidden="1" customHeight="1" x14ac:dyDescent="0.3">
      <c r="A4" s="882"/>
      <c r="B4" s="882"/>
      <c r="C4" s="882"/>
      <c r="D4" s="882"/>
      <c r="E4" s="882"/>
      <c r="F4" s="882"/>
    </row>
    <row r="5" spans="1:6" ht="13.9" hidden="1" customHeight="1" x14ac:dyDescent="0.3">
      <c r="A5" s="882"/>
      <c r="B5" s="882"/>
      <c r="C5" s="882"/>
      <c r="D5" s="882"/>
      <c r="E5" s="882"/>
      <c r="F5" s="882"/>
    </row>
    <row r="6" spans="1:6" ht="14.25" customHeight="1" x14ac:dyDescent="0.3">
      <c r="A6" s="208"/>
      <c r="B6" s="209" t="s">
        <v>42</v>
      </c>
      <c r="C6" s="209" t="s">
        <v>43</v>
      </c>
      <c r="D6" s="209" t="s">
        <v>268</v>
      </c>
      <c r="E6" s="209" t="s">
        <v>44</v>
      </c>
      <c r="F6" s="209" t="s">
        <v>45</v>
      </c>
    </row>
    <row r="7" spans="1:6" ht="15.75" x14ac:dyDescent="0.3">
      <c r="A7" s="210"/>
      <c r="B7" s="211"/>
      <c r="C7" s="1296" t="s">
        <v>269</v>
      </c>
      <c r="D7" s="1297"/>
      <c r="E7" s="1297"/>
      <c r="F7" s="1297"/>
    </row>
    <row r="8" spans="1:6" ht="42.75" x14ac:dyDescent="0.3">
      <c r="A8" s="212" t="s">
        <v>226</v>
      </c>
      <c r="B8" s="993" t="s">
        <v>270</v>
      </c>
      <c r="C8" s="994" t="s">
        <v>271</v>
      </c>
      <c r="D8" s="994" t="s">
        <v>272</v>
      </c>
      <c r="E8" s="994" t="s">
        <v>273</v>
      </c>
      <c r="F8" s="994" t="s">
        <v>274</v>
      </c>
    </row>
    <row r="9" spans="1:6" x14ac:dyDescent="0.3">
      <c r="A9" s="1183" t="s">
        <v>2117</v>
      </c>
      <c r="B9" s="213">
        <v>520709.83060050814</v>
      </c>
      <c r="C9" s="213">
        <v>400431.0229965449</v>
      </c>
      <c r="D9" s="213">
        <v>74501.43445390444</v>
      </c>
      <c r="E9" s="213">
        <v>6813.0704997900002</v>
      </c>
      <c r="F9" s="213">
        <v>109861.18184882088</v>
      </c>
    </row>
    <row r="10" spans="1:6" x14ac:dyDescent="0.3">
      <c r="A10" s="1183" t="s">
        <v>2118</v>
      </c>
      <c r="B10" s="213"/>
      <c r="C10" s="213"/>
      <c r="D10" s="213"/>
      <c r="E10" s="213"/>
      <c r="F10" s="213"/>
    </row>
    <row r="11" spans="1:6" x14ac:dyDescent="0.3">
      <c r="A11" s="1148" t="s">
        <v>2119</v>
      </c>
      <c r="B11" s="215">
        <v>84965.022865527426</v>
      </c>
      <c r="C11" s="215">
        <v>1792.278</v>
      </c>
      <c r="D11" s="215">
        <v>63335.391713163619</v>
      </c>
      <c r="E11" s="215" t="s">
        <v>22</v>
      </c>
      <c r="F11" s="215">
        <v>78561.366757075157</v>
      </c>
    </row>
    <row r="12" spans="1:6" x14ac:dyDescent="0.3">
      <c r="A12" s="1148" t="s">
        <v>2120</v>
      </c>
      <c r="B12" s="215"/>
      <c r="C12" s="215"/>
      <c r="D12" s="215"/>
      <c r="E12" s="215"/>
      <c r="F12" s="215"/>
    </row>
    <row r="13" spans="1:6" ht="28.5" x14ac:dyDescent="0.3">
      <c r="A13" s="213" t="s">
        <v>275</v>
      </c>
      <c r="B13" s="213">
        <v>435744.80773498071</v>
      </c>
      <c r="C13" s="213">
        <v>398638.74499654491</v>
      </c>
      <c r="D13" s="213">
        <v>11166.042740740821</v>
      </c>
      <c r="E13" s="213">
        <v>6813.0704997900002</v>
      </c>
      <c r="F13" s="213">
        <v>31299.815091745724</v>
      </c>
    </row>
    <row r="14" spans="1:6" x14ac:dyDescent="0.3">
      <c r="A14" s="1148" t="s">
        <v>276</v>
      </c>
      <c r="B14" s="214">
        <v>99873.692582729986</v>
      </c>
      <c r="C14" s="214">
        <v>97046.259437819986</v>
      </c>
      <c r="D14" s="214" t="s">
        <v>22</v>
      </c>
      <c r="E14" s="214">
        <v>2827.43314491</v>
      </c>
      <c r="F14" s="214" t="s">
        <v>22</v>
      </c>
    </row>
    <row r="15" spans="1:6" x14ac:dyDescent="0.3">
      <c r="A15" s="214" t="s">
        <v>277</v>
      </c>
      <c r="B15" s="214">
        <v>24727</v>
      </c>
      <c r="C15" s="214" t="s">
        <v>22</v>
      </c>
      <c r="D15" s="214">
        <v>24727</v>
      </c>
      <c r="E15" s="214" t="s">
        <v>22</v>
      </c>
      <c r="F15" s="214" t="s">
        <v>22</v>
      </c>
    </row>
    <row r="16" spans="1:6" ht="29.25" customHeight="1" x14ac:dyDescent="0.3">
      <c r="A16" s="214" t="s">
        <v>278</v>
      </c>
      <c r="B16" s="214">
        <v>-118.60717041770799</v>
      </c>
      <c r="C16" s="214">
        <v>-118.60717041770799</v>
      </c>
      <c r="D16" s="214" t="s">
        <v>22</v>
      </c>
      <c r="E16" s="214" t="s">
        <v>22</v>
      </c>
      <c r="F16" s="214" t="s">
        <v>22</v>
      </c>
    </row>
    <row r="17" spans="1:6" x14ac:dyDescent="0.3">
      <c r="A17" s="1148" t="s">
        <v>279</v>
      </c>
      <c r="B17" s="214">
        <v>14302</v>
      </c>
      <c r="C17" s="214" t="s">
        <v>22</v>
      </c>
      <c r="D17" s="214">
        <v>14302</v>
      </c>
      <c r="E17" s="214" t="s">
        <v>22</v>
      </c>
      <c r="F17" s="214" t="s">
        <v>22</v>
      </c>
    </row>
    <row r="18" spans="1:6" x14ac:dyDescent="0.3">
      <c r="A18" s="1148" t="s">
        <v>2115</v>
      </c>
      <c r="B18" s="214">
        <v>-27358.55628139</v>
      </c>
      <c r="C18" s="214">
        <v>6.4437186099991415</v>
      </c>
      <c r="D18" s="214">
        <v>-27365</v>
      </c>
      <c r="E18" s="214" t="s">
        <v>22</v>
      </c>
      <c r="F18" s="214" t="s">
        <v>22</v>
      </c>
    </row>
    <row r="19" spans="1:6" x14ac:dyDescent="0.3">
      <c r="A19" s="1148" t="s">
        <v>2116</v>
      </c>
      <c r="B19" s="214"/>
      <c r="C19" s="214"/>
      <c r="D19" s="214"/>
      <c r="E19" s="214"/>
      <c r="F19" s="214"/>
    </row>
    <row r="20" spans="1:6" x14ac:dyDescent="0.3">
      <c r="A20" s="1148" t="s">
        <v>280</v>
      </c>
      <c r="B20" s="214">
        <v>-51564.03444720956</v>
      </c>
      <c r="C20" s="214">
        <v>-50323.054194419557</v>
      </c>
      <c r="D20" s="214" t="s">
        <v>22</v>
      </c>
      <c r="E20" s="214">
        <v>-1240.980252790001</v>
      </c>
      <c r="F20" s="214" t="s">
        <v>22</v>
      </c>
    </row>
    <row r="21" spans="1:6" ht="28.5" x14ac:dyDescent="0.3">
      <c r="A21" s="214" t="s">
        <v>281</v>
      </c>
      <c r="B21" s="214">
        <v>-889.11968981770804</v>
      </c>
      <c r="C21" s="214">
        <v>-889.11968981770804</v>
      </c>
      <c r="D21" s="214" t="s">
        <v>22</v>
      </c>
      <c r="E21" s="214" t="s">
        <v>22</v>
      </c>
      <c r="F21" s="214" t="s">
        <v>22</v>
      </c>
    </row>
    <row r="22" spans="1:6" x14ac:dyDescent="0.3">
      <c r="A22" s="216" t="s">
        <v>282</v>
      </c>
      <c r="B22" s="214">
        <v>-19109</v>
      </c>
      <c r="C22" s="214">
        <v>18</v>
      </c>
      <c r="D22" s="214" t="s">
        <v>22</v>
      </c>
      <c r="E22" s="214" t="s">
        <v>22</v>
      </c>
      <c r="F22" s="214">
        <v>-31299.815091745724</v>
      </c>
    </row>
    <row r="23" spans="1:6" ht="28.5" x14ac:dyDescent="0.3">
      <c r="A23" s="213" t="s">
        <v>283</v>
      </c>
      <c r="B23" s="213">
        <v>475608</v>
      </c>
      <c r="C23" s="213">
        <v>444378.66709831991</v>
      </c>
      <c r="D23" s="213">
        <v>22830.042740740821</v>
      </c>
      <c r="E23" s="213">
        <v>8399.5233919099992</v>
      </c>
      <c r="F23" s="213"/>
    </row>
    <row r="24" spans="1:6" s="871" customFormat="1" x14ac:dyDescent="0.3">
      <c r="A24" s="869"/>
      <c r="B24" s="870"/>
      <c r="C24" s="870"/>
      <c r="D24" s="870"/>
      <c r="E24" s="870"/>
      <c r="F24" s="870"/>
    </row>
    <row r="25" spans="1:6" ht="26.45" customHeight="1" x14ac:dyDescent="0.3">
      <c r="A25" s="1298" t="s">
        <v>284</v>
      </c>
      <c r="B25" s="1298"/>
      <c r="C25" s="1298"/>
      <c r="D25" s="1298"/>
      <c r="E25" s="1298"/>
      <c r="F25" s="1298"/>
    </row>
    <row r="26" spans="1:6" x14ac:dyDescent="0.3">
      <c r="A26" s="1299" t="s">
        <v>285</v>
      </c>
      <c r="B26" s="1299"/>
      <c r="C26" s="1299"/>
      <c r="D26" s="1299"/>
      <c r="E26" s="1299"/>
      <c r="F26" s="1299"/>
    </row>
    <row r="27" spans="1:6" x14ac:dyDescent="0.3">
      <c r="A27" s="1299"/>
      <c r="B27" s="1299"/>
      <c r="C27" s="1299"/>
      <c r="D27" s="1299"/>
      <c r="E27" s="1299"/>
      <c r="F27" s="1299"/>
    </row>
    <row r="28" spans="1:6" x14ac:dyDescent="0.3">
      <c r="A28" s="217" t="s">
        <v>286</v>
      </c>
      <c r="B28" s="218"/>
      <c r="C28" s="218"/>
      <c r="D28" s="218"/>
      <c r="E28" s="218"/>
      <c r="F28" s="218"/>
    </row>
    <row r="29" spans="1:6" ht="43.5" customHeight="1" x14ac:dyDescent="0.3">
      <c r="A29" s="1300" t="s">
        <v>287</v>
      </c>
      <c r="B29" s="1300"/>
      <c r="C29" s="1300"/>
      <c r="D29" s="1300"/>
      <c r="E29" s="1300"/>
      <c r="F29" s="1300"/>
    </row>
    <row r="30" spans="1:6" ht="13.15" customHeight="1" x14ac:dyDescent="0.3"/>
    <row r="31" spans="1:6" x14ac:dyDescent="0.3">
      <c r="A31" s="220"/>
      <c r="B31" s="221"/>
    </row>
    <row r="32" spans="1:6" x14ac:dyDescent="0.3"/>
    <row r="33" ht="14.25" customHeight="1" x14ac:dyDescent="0.3"/>
    <row r="34" ht="14.25" customHeight="1" x14ac:dyDescent="0.3"/>
    <row r="35" ht="14.25" customHeight="1" x14ac:dyDescent="0.3"/>
    <row r="36" ht="14.25" customHeight="1" x14ac:dyDescent="0.3"/>
    <row r="37" ht="14.25" customHeight="1" x14ac:dyDescent="0.3"/>
  </sheetData>
  <mergeCells count="6">
    <mergeCell ref="A1:F1"/>
    <mergeCell ref="C7:F7"/>
    <mergeCell ref="A25:F25"/>
    <mergeCell ref="A26:F27"/>
    <mergeCell ref="A29:F29"/>
    <mergeCell ref="A2:F2"/>
  </mergeCells>
  <pageMargins left="0.43307086614173229" right="0.23622047244094491"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A48"/>
  <sheetViews>
    <sheetView showGridLines="0" zoomScale="84" zoomScaleNormal="84" zoomScaleSheetLayoutView="100" zoomScalePageLayoutView="85" workbookViewId="0">
      <selection activeCell="I6" sqref="I6"/>
    </sheetView>
  </sheetViews>
  <sheetFormatPr defaultRowHeight="15" x14ac:dyDescent="0.25"/>
  <cols>
    <col min="1" max="1" width="95.28515625" style="1145" customWidth="1"/>
  </cols>
  <sheetData>
    <row r="1" spans="1:1" ht="26.25" x14ac:dyDescent="0.4">
      <c r="A1" s="1166" t="s">
        <v>1672</v>
      </c>
    </row>
    <row r="2" spans="1:1" ht="14.1" customHeight="1" x14ac:dyDescent="0.4">
      <c r="A2" s="1166"/>
    </row>
    <row r="3" spans="1:1" ht="15" customHeight="1" x14ac:dyDescent="0.25">
      <c r="A3" s="1164" t="s">
        <v>1535</v>
      </c>
    </row>
    <row r="4" spans="1:1" x14ac:dyDescent="0.25">
      <c r="A4" s="1164" t="s">
        <v>1537</v>
      </c>
    </row>
    <row r="5" spans="1:1" ht="14.1" customHeight="1" x14ac:dyDescent="0.25">
      <c r="A5" s="1164" t="s">
        <v>1539</v>
      </c>
    </row>
    <row r="6" spans="1:1" x14ac:dyDescent="0.25">
      <c r="A6" s="1164" t="s">
        <v>1541</v>
      </c>
    </row>
    <row r="7" spans="1:1" ht="14.1" customHeight="1" x14ac:dyDescent="0.25">
      <c r="A7" s="1164" t="s">
        <v>1546</v>
      </c>
    </row>
    <row r="8" spans="1:1" ht="14.1" customHeight="1" x14ac:dyDescent="0.25">
      <c r="A8" s="1164" t="s">
        <v>1558</v>
      </c>
    </row>
    <row r="9" spans="1:1" ht="14.1" customHeight="1" x14ac:dyDescent="0.25">
      <c r="A9" s="1164" t="s">
        <v>1673</v>
      </c>
    </row>
    <row r="10" spans="1:1" ht="14.1" customHeight="1" x14ac:dyDescent="0.25">
      <c r="A10" s="1164" t="s">
        <v>1562</v>
      </c>
    </row>
    <row r="11" spans="1:1" ht="14.1" customHeight="1" x14ac:dyDescent="0.25">
      <c r="A11" s="1164" t="s">
        <v>1674</v>
      </c>
    </row>
    <row r="12" spans="1:1" ht="14.1" customHeight="1" x14ac:dyDescent="0.25">
      <c r="A12" s="1164" t="s">
        <v>1675</v>
      </c>
    </row>
    <row r="13" spans="1:1" ht="14.1" customHeight="1" x14ac:dyDescent="0.25">
      <c r="A13" s="1164" t="s">
        <v>1676</v>
      </c>
    </row>
    <row r="14" spans="1:1" ht="14.1" customHeight="1" x14ac:dyDescent="0.25">
      <c r="A14" s="1164" t="s">
        <v>1677</v>
      </c>
    </row>
    <row r="15" spans="1:1" ht="14.1" customHeight="1" x14ac:dyDescent="0.25">
      <c r="A15" s="1164" t="s">
        <v>1678</v>
      </c>
    </row>
    <row r="16" spans="1:1" ht="14.1" customHeight="1" x14ac:dyDescent="0.25">
      <c r="A16" s="1164" t="s">
        <v>1679</v>
      </c>
    </row>
    <row r="17" spans="1:1" ht="14.1" customHeight="1" x14ac:dyDescent="0.25">
      <c r="A17" s="1164" t="s">
        <v>1680</v>
      </c>
    </row>
    <row r="18" spans="1:1" ht="14.1" customHeight="1" x14ac:dyDescent="0.25">
      <c r="A18" s="1164" t="s">
        <v>1588</v>
      </c>
    </row>
    <row r="19" spans="1:1" ht="14.1" customHeight="1" x14ac:dyDescent="0.25">
      <c r="A19" s="1164" t="s">
        <v>1590</v>
      </c>
    </row>
    <row r="20" spans="1:1" ht="14.1" customHeight="1" x14ac:dyDescent="0.25">
      <c r="A20" s="1164" t="s">
        <v>1681</v>
      </c>
    </row>
    <row r="21" spans="1:1" x14ac:dyDescent="0.25">
      <c r="A21" s="1164" t="s">
        <v>1591</v>
      </c>
    </row>
    <row r="22" spans="1:1" x14ac:dyDescent="0.25">
      <c r="A22" s="1164" t="s">
        <v>1593</v>
      </c>
    </row>
    <row r="23" spans="1:1" x14ac:dyDescent="0.25">
      <c r="A23" s="1164" t="s">
        <v>1683</v>
      </c>
    </row>
    <row r="24" spans="1:1" x14ac:dyDescent="0.25">
      <c r="A24" s="1167" t="s">
        <v>1684</v>
      </c>
    </row>
    <row r="25" spans="1:1" x14ac:dyDescent="0.25">
      <c r="A25" s="1164" t="s">
        <v>1685</v>
      </c>
    </row>
    <row r="26" spans="1:1" x14ac:dyDescent="0.25">
      <c r="A26" s="1164" t="s">
        <v>1596</v>
      </c>
    </row>
    <row r="27" spans="1:1" ht="15" customHeight="1" x14ac:dyDescent="0.25">
      <c r="A27" s="1164" t="s">
        <v>1686</v>
      </c>
    </row>
    <row r="28" spans="1:1" x14ac:dyDescent="0.25">
      <c r="A28" s="1164" t="s">
        <v>1687</v>
      </c>
    </row>
    <row r="29" spans="1:1" x14ac:dyDescent="0.25">
      <c r="A29" s="1164" t="s">
        <v>1688</v>
      </c>
    </row>
    <row r="30" spans="1:1" x14ac:dyDescent="0.25">
      <c r="A30" s="1164" t="s">
        <v>1602</v>
      </c>
    </row>
    <row r="31" spans="1:1" x14ac:dyDescent="0.25">
      <c r="A31" s="1164" t="s">
        <v>1605</v>
      </c>
    </row>
    <row r="32" spans="1:1" x14ac:dyDescent="0.25">
      <c r="A32" s="1164" t="s">
        <v>1689</v>
      </c>
    </row>
    <row r="33" spans="1:1" x14ac:dyDescent="0.25">
      <c r="A33" s="1164" t="s">
        <v>1608</v>
      </c>
    </row>
    <row r="34" spans="1:1" x14ac:dyDescent="0.25">
      <c r="A34" s="1164"/>
    </row>
    <row r="35" spans="1:1" x14ac:dyDescent="0.25">
      <c r="A35" s="1164"/>
    </row>
    <row r="36" spans="1:1" x14ac:dyDescent="0.25">
      <c r="A36" s="1164"/>
    </row>
    <row r="37" spans="1:1" x14ac:dyDescent="0.25">
      <c r="A37" s="1164"/>
    </row>
    <row r="38" spans="1:1" x14ac:dyDescent="0.25">
      <c r="A38" s="1164"/>
    </row>
    <row r="39" spans="1:1" x14ac:dyDescent="0.25">
      <c r="A39" s="1164"/>
    </row>
    <row r="40" spans="1:1" x14ac:dyDescent="0.25">
      <c r="A40" s="1164"/>
    </row>
    <row r="41" spans="1:1" x14ac:dyDescent="0.25">
      <c r="A41" s="1164"/>
    </row>
    <row r="42" spans="1:1" x14ac:dyDescent="0.25">
      <c r="A42" s="1164"/>
    </row>
    <row r="43" spans="1:1" x14ac:dyDescent="0.25">
      <c r="A43" s="1164"/>
    </row>
    <row r="44" spans="1:1" x14ac:dyDescent="0.25">
      <c r="A44" s="1164"/>
    </row>
    <row r="45" spans="1:1" x14ac:dyDescent="0.25">
      <c r="A45" s="1164"/>
    </row>
    <row r="46" spans="1:1" x14ac:dyDescent="0.25">
      <c r="A46" s="1164"/>
    </row>
    <row r="47" spans="1:1" x14ac:dyDescent="0.25">
      <c r="A47" s="1164"/>
    </row>
    <row r="48" spans="1:1" x14ac:dyDescent="0.25">
      <c r="A48" s="1164"/>
    </row>
  </sheetData>
  <pageMargins left="0.43307086614173229" right="0.23622047244094491"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J62"/>
  <sheetViews>
    <sheetView showGridLines="0" zoomScale="84" zoomScaleNormal="84" zoomScalePageLayoutView="85" workbookViewId="0">
      <selection activeCell="I6" sqref="I6"/>
    </sheetView>
  </sheetViews>
  <sheetFormatPr defaultRowHeight="14.25" x14ac:dyDescent="0.3"/>
  <cols>
    <col min="1" max="1" width="37.28515625" style="171" customWidth="1"/>
    <col min="2" max="2" width="4.42578125" style="171" customWidth="1"/>
    <col min="3" max="7" width="10.7109375" style="171" customWidth="1"/>
    <col min="8" max="22" width="17.85546875" style="171" customWidth="1"/>
    <col min="23" max="16384" width="9.140625" style="171"/>
  </cols>
  <sheetData>
    <row r="1" spans="1:10" x14ac:dyDescent="0.3">
      <c r="A1" s="917" t="s">
        <v>1535</v>
      </c>
      <c r="B1" s="235"/>
      <c r="C1" s="234"/>
      <c r="D1" s="234"/>
      <c r="E1" s="234"/>
      <c r="F1" s="234"/>
      <c r="G1" s="234"/>
    </row>
    <row r="2" spans="1:10" ht="23.25" customHeight="1" x14ac:dyDescent="0.3">
      <c r="A2" s="1302" t="s">
        <v>2171</v>
      </c>
      <c r="B2" s="1302"/>
      <c r="C2" s="1302"/>
      <c r="D2" s="1302"/>
      <c r="E2" s="1302"/>
      <c r="F2" s="1302"/>
      <c r="G2" s="1302"/>
    </row>
    <row r="3" spans="1:10" ht="23.25" customHeight="1" x14ac:dyDescent="0.3">
      <c r="A3" s="1302"/>
      <c r="B3" s="1302"/>
      <c r="C3" s="1302"/>
      <c r="D3" s="1302"/>
      <c r="E3" s="1302"/>
      <c r="F3" s="1302"/>
      <c r="G3" s="1302"/>
    </row>
    <row r="4" spans="1:10" ht="25.5" customHeight="1" x14ac:dyDescent="0.3">
      <c r="A4" s="1302"/>
      <c r="B4" s="1302"/>
      <c r="C4" s="1302"/>
      <c r="D4" s="1302"/>
      <c r="E4" s="1302"/>
      <c r="F4" s="1302"/>
      <c r="G4" s="1302"/>
    </row>
    <row r="5" spans="1:10" ht="34.5" customHeight="1" x14ac:dyDescent="0.3">
      <c r="A5" s="173" t="s">
        <v>116</v>
      </c>
      <c r="B5" s="172"/>
      <c r="C5" s="233" t="s">
        <v>307</v>
      </c>
      <c r="D5" s="233" t="s">
        <v>306</v>
      </c>
      <c r="E5" s="233" t="s">
        <v>305</v>
      </c>
      <c r="F5" s="233" t="s">
        <v>240</v>
      </c>
      <c r="G5" s="233" t="s">
        <v>288</v>
      </c>
    </row>
    <row r="6" spans="1:10" x14ac:dyDescent="0.3">
      <c r="A6" s="232" t="s">
        <v>304</v>
      </c>
      <c r="B6" s="232"/>
      <c r="C6" s="231"/>
      <c r="D6" s="231"/>
      <c r="E6" s="231"/>
      <c r="F6" s="231"/>
      <c r="G6" s="231"/>
    </row>
    <row r="7" spans="1:10" x14ac:dyDescent="0.3">
      <c r="A7" s="230" t="s">
        <v>303</v>
      </c>
      <c r="B7" s="230"/>
      <c r="C7" s="229">
        <v>72676.141945929994</v>
      </c>
      <c r="D7" s="229">
        <v>5659.1144459899997</v>
      </c>
      <c r="E7" s="229">
        <v>1662.0716409700001</v>
      </c>
      <c r="F7" s="229">
        <v>3969.3204982100001</v>
      </c>
      <c r="G7" s="229">
        <v>83966.648531099985</v>
      </c>
      <c r="H7" s="227"/>
    </row>
    <row r="8" spans="1:10" x14ac:dyDescent="0.3">
      <c r="A8" s="230" t="s">
        <v>82</v>
      </c>
      <c r="B8" s="230"/>
      <c r="C8" s="229">
        <v>33451.561270350001</v>
      </c>
      <c r="D8" s="229">
        <v>3377.8901872300003</v>
      </c>
      <c r="E8" s="229">
        <v>1339.3299022899998</v>
      </c>
      <c r="F8" s="229">
        <v>4502.3466740200001</v>
      </c>
      <c r="G8" s="229">
        <v>42671.128033890003</v>
      </c>
      <c r="H8" s="227"/>
    </row>
    <row r="9" spans="1:10" x14ac:dyDescent="0.3">
      <c r="A9" s="230" t="s">
        <v>292</v>
      </c>
      <c r="B9" s="230"/>
      <c r="C9" s="229">
        <v>109910.47478565</v>
      </c>
      <c r="D9" s="229">
        <v>59301.022550310001</v>
      </c>
      <c r="E9" s="229">
        <v>1168.1455104400002</v>
      </c>
      <c r="F9" s="229">
        <v>7861.4905734799995</v>
      </c>
      <c r="G9" s="229">
        <v>178241.13341988</v>
      </c>
      <c r="H9" s="227"/>
    </row>
    <row r="10" spans="1:10" x14ac:dyDescent="0.3">
      <c r="A10" s="230" t="s">
        <v>1545</v>
      </c>
      <c r="B10" s="230"/>
      <c r="C10" s="229">
        <v>98646.157129290004</v>
      </c>
      <c r="D10" s="229">
        <v>55844.708436580004</v>
      </c>
      <c r="E10" s="229" t="s">
        <v>22</v>
      </c>
      <c r="F10" s="229" t="s">
        <v>22</v>
      </c>
      <c r="G10" s="229">
        <v>154490.86556587002</v>
      </c>
      <c r="H10" s="227"/>
    </row>
    <row r="11" spans="1:10" x14ac:dyDescent="0.3">
      <c r="A11" s="230" t="s">
        <v>80</v>
      </c>
      <c r="B11" s="230"/>
      <c r="C11" s="229">
        <v>163016.75869652</v>
      </c>
      <c r="D11" s="229">
        <v>22304.357247299999</v>
      </c>
      <c r="E11" s="229">
        <v>1.59499393</v>
      </c>
      <c r="F11" s="229">
        <v>77.561645170000006</v>
      </c>
      <c r="G11" s="229">
        <v>185400.27258292001</v>
      </c>
      <c r="H11" s="227"/>
      <c r="I11" s="227"/>
    </row>
    <row r="12" spans="1:10" x14ac:dyDescent="0.3">
      <c r="A12" s="230" t="s">
        <v>301</v>
      </c>
      <c r="B12" s="230"/>
      <c r="C12" s="229">
        <v>137187.39784426999</v>
      </c>
      <c r="D12" s="229">
        <v>9433.3029397600003</v>
      </c>
      <c r="E12" s="229" t="s">
        <v>22</v>
      </c>
      <c r="F12" s="229" t="s">
        <v>22</v>
      </c>
      <c r="G12" s="229">
        <v>146620.70078402999</v>
      </c>
      <c r="H12" s="227"/>
      <c r="I12" s="227"/>
    </row>
    <row r="13" spans="1:10" x14ac:dyDescent="0.3">
      <c r="A13" s="230" t="s">
        <v>300</v>
      </c>
      <c r="B13" s="230"/>
      <c r="C13" s="229">
        <v>23517.037521859998</v>
      </c>
      <c r="D13" s="229">
        <v>11918.34899061</v>
      </c>
      <c r="E13" s="229">
        <v>1.51309132</v>
      </c>
      <c r="F13" s="229">
        <v>45.171881829999997</v>
      </c>
      <c r="G13" s="229">
        <v>35482.071485619992</v>
      </c>
      <c r="H13" s="227"/>
    </row>
    <row r="14" spans="1:10" x14ac:dyDescent="0.3">
      <c r="A14" s="230" t="s">
        <v>299</v>
      </c>
      <c r="B14" s="230"/>
      <c r="C14" s="229">
        <v>2312.3233303899997</v>
      </c>
      <c r="D14" s="229">
        <v>952.70531692999998</v>
      </c>
      <c r="E14" s="229" t="s">
        <v>3</v>
      </c>
      <c r="F14" s="229">
        <v>32.389763340000002</v>
      </c>
      <c r="G14" s="229">
        <v>3297.5003132699994</v>
      </c>
      <c r="H14" s="227"/>
    </row>
    <row r="15" spans="1:10" x14ac:dyDescent="0.3">
      <c r="A15" s="225" t="s">
        <v>298</v>
      </c>
      <c r="B15" s="225"/>
      <c r="C15" s="224">
        <v>2760.6682803399995</v>
      </c>
      <c r="D15" s="224">
        <v>59.763425550000001</v>
      </c>
      <c r="E15" s="224">
        <v>3.0010447600000001</v>
      </c>
      <c r="F15" s="224">
        <v>11.96628913</v>
      </c>
      <c r="G15" s="224">
        <v>2835.3990397799994</v>
      </c>
      <c r="H15" s="227"/>
    </row>
    <row r="16" spans="1:10" x14ac:dyDescent="0.3">
      <c r="A16" s="891" t="s">
        <v>297</v>
      </c>
      <c r="B16" s="891"/>
      <c r="C16" s="892">
        <v>381815.60497879004</v>
      </c>
      <c r="D16" s="892">
        <v>90702.147856380005</v>
      </c>
      <c r="E16" s="892">
        <v>4174.1430923899998</v>
      </c>
      <c r="F16" s="892">
        <v>16422.685680009999</v>
      </c>
      <c r="G16" s="892">
        <v>493114.58160756994</v>
      </c>
      <c r="H16" s="228"/>
      <c r="J16" s="227"/>
    </row>
    <row r="17" spans="1:7" x14ac:dyDescent="0.3">
      <c r="A17" s="225"/>
      <c r="B17" s="225"/>
      <c r="C17" s="224"/>
      <c r="D17" s="224"/>
      <c r="E17" s="224"/>
      <c r="F17" s="224"/>
      <c r="G17" s="224"/>
    </row>
    <row r="18" spans="1:7" x14ac:dyDescent="0.3">
      <c r="A18" s="226" t="s">
        <v>296</v>
      </c>
      <c r="B18" s="226"/>
      <c r="C18" s="224"/>
      <c r="D18" s="224"/>
      <c r="E18" s="224"/>
      <c r="F18" s="224"/>
      <c r="G18" s="224"/>
    </row>
    <row r="19" spans="1:7" x14ac:dyDescent="0.3">
      <c r="A19" s="225" t="s">
        <v>295</v>
      </c>
      <c r="B19" s="225"/>
      <c r="C19" s="224">
        <v>2420.1392540280003</v>
      </c>
      <c r="D19" s="224">
        <v>59.583916648000006</v>
      </c>
      <c r="E19" s="224" t="s">
        <v>22</v>
      </c>
      <c r="F19" s="224">
        <v>6.7683997920000003</v>
      </c>
      <c r="G19" s="224">
        <v>2486.4915704680002</v>
      </c>
    </row>
    <row r="20" spans="1:7" x14ac:dyDescent="0.3">
      <c r="A20" s="225" t="s">
        <v>294</v>
      </c>
      <c r="B20" s="225"/>
      <c r="C20" s="224">
        <v>124.83144691260001</v>
      </c>
      <c r="D20" s="224">
        <v>10.113838947020001</v>
      </c>
      <c r="E20" s="224" t="s">
        <v>22</v>
      </c>
      <c r="F20" s="224" t="s">
        <v>22</v>
      </c>
      <c r="G20" s="224">
        <v>134.94528593268001</v>
      </c>
    </row>
    <row r="21" spans="1:7" x14ac:dyDescent="0.3">
      <c r="A21" s="225" t="s">
        <v>293</v>
      </c>
      <c r="B21" s="225"/>
      <c r="C21" s="224">
        <v>260.45692148604002</v>
      </c>
      <c r="D21" s="224">
        <v>24.4959934504</v>
      </c>
      <c r="E21" s="224">
        <v>1217.1756292962002</v>
      </c>
      <c r="F21" s="224">
        <v>920.64601611692012</v>
      </c>
      <c r="G21" s="224">
        <v>2422.77456037204</v>
      </c>
    </row>
    <row r="22" spans="1:7" x14ac:dyDescent="0.3">
      <c r="A22" s="225" t="s">
        <v>292</v>
      </c>
      <c r="B22" s="225"/>
      <c r="C22" s="224">
        <v>3301.0856905720002</v>
      </c>
      <c r="D22" s="224">
        <v>2279.9372250120005</v>
      </c>
      <c r="E22" s="224" t="s">
        <v>22</v>
      </c>
      <c r="F22" s="224">
        <v>247.91599618907799</v>
      </c>
      <c r="G22" s="224">
        <v>5828.9389110880011</v>
      </c>
    </row>
    <row r="23" spans="1:7" x14ac:dyDescent="0.3">
      <c r="A23" s="225" t="s">
        <v>80</v>
      </c>
      <c r="B23" s="225"/>
      <c r="C23" s="224">
        <v>4550.1597681900002</v>
      </c>
      <c r="D23" s="224">
        <v>2438.7862381375999</v>
      </c>
      <c r="E23" s="224" t="s">
        <v>22</v>
      </c>
      <c r="F23" s="224">
        <v>7.0208551187539996</v>
      </c>
      <c r="G23" s="224">
        <v>6995.9668612119995</v>
      </c>
    </row>
    <row r="24" spans="1:7" x14ac:dyDescent="0.3">
      <c r="A24" s="225" t="s">
        <v>291</v>
      </c>
      <c r="B24" s="225"/>
      <c r="C24" s="224">
        <v>3040.6532888820002</v>
      </c>
      <c r="D24" s="224">
        <v>1464.4602145322719</v>
      </c>
      <c r="E24" s="224" t="s">
        <v>22</v>
      </c>
      <c r="F24" s="224" t="s">
        <v>22</v>
      </c>
      <c r="G24" s="224">
        <v>4505.1135031579997</v>
      </c>
    </row>
    <row r="25" spans="1:7" x14ac:dyDescent="0.3">
      <c r="A25" s="225" t="s">
        <v>290</v>
      </c>
      <c r="B25" s="225"/>
      <c r="C25" s="224">
        <v>3126.0702650448998</v>
      </c>
      <c r="D25" s="224">
        <v>66.734154721699994</v>
      </c>
      <c r="E25" s="224" t="s">
        <v>22</v>
      </c>
      <c r="F25" s="224" t="s">
        <v>3</v>
      </c>
      <c r="G25" s="224">
        <v>3193.0263359113696</v>
      </c>
    </row>
    <row r="26" spans="1:7" x14ac:dyDescent="0.3">
      <c r="A26" s="891" t="s">
        <v>289</v>
      </c>
      <c r="B26" s="891"/>
      <c r="C26" s="892">
        <v>16823.39663469404</v>
      </c>
      <c r="D26" s="892">
        <v>6344.11158144</v>
      </c>
      <c r="E26" s="892">
        <v>1217.1756292962002</v>
      </c>
      <c r="F26" s="892">
        <v>1182.5731839566802</v>
      </c>
      <c r="G26" s="892">
        <v>25567.257027734646</v>
      </c>
    </row>
    <row r="27" spans="1:7" s="871" customFormat="1" x14ac:dyDescent="0.3">
      <c r="A27" s="893"/>
      <c r="B27" s="893"/>
      <c r="C27" s="894"/>
      <c r="D27" s="894"/>
      <c r="E27" s="894"/>
      <c r="F27" s="894"/>
      <c r="G27" s="894"/>
    </row>
    <row r="28" spans="1:7" ht="14.25" customHeight="1" x14ac:dyDescent="0.3">
      <c r="A28" s="891" t="s">
        <v>288</v>
      </c>
      <c r="B28" s="891"/>
      <c r="C28" s="892">
        <v>398639.00161348411</v>
      </c>
      <c r="D28" s="892">
        <v>97046.259437820001</v>
      </c>
      <c r="E28" s="892">
        <v>5391.3187216861998</v>
      </c>
      <c r="F28" s="892">
        <v>17605.258863966683</v>
      </c>
      <c r="G28" s="892">
        <v>518681.83863530459</v>
      </c>
    </row>
    <row r="29" spans="1:7" s="871" customFormat="1" ht="14.25" customHeight="1" x14ac:dyDescent="0.3">
      <c r="A29" s="893"/>
      <c r="B29" s="893"/>
      <c r="C29" s="894"/>
      <c r="D29" s="894"/>
      <c r="E29" s="894"/>
      <c r="F29" s="894"/>
      <c r="G29" s="894"/>
    </row>
    <row r="30" spans="1:7" ht="17.25" customHeight="1" x14ac:dyDescent="0.3">
      <c r="A30" s="1303" t="s">
        <v>1544</v>
      </c>
      <c r="B30" s="1303"/>
      <c r="C30" s="1303"/>
      <c r="D30" s="1303"/>
      <c r="E30" s="1303"/>
      <c r="F30" s="1303"/>
      <c r="G30" s="1303"/>
    </row>
    <row r="31" spans="1:7" x14ac:dyDescent="0.3">
      <c r="A31" s="223"/>
      <c r="B31" s="223"/>
      <c r="C31" s="223"/>
      <c r="D31" s="223"/>
      <c r="E31" s="223"/>
      <c r="F31" s="223"/>
      <c r="G31" s="223"/>
    </row>
    <row r="32" spans="1:7" x14ac:dyDescent="0.3">
      <c r="A32" s="222"/>
      <c r="B32" s="222"/>
      <c r="C32" s="222"/>
      <c r="D32" s="222"/>
      <c r="E32" s="222"/>
      <c r="F32" s="222"/>
      <c r="G32" s="222"/>
    </row>
    <row r="33" spans="1:7" x14ac:dyDescent="0.3">
      <c r="A33" s="222"/>
      <c r="B33" s="222"/>
      <c r="C33" s="222"/>
      <c r="D33" s="222"/>
      <c r="E33" s="222"/>
      <c r="F33" s="222"/>
      <c r="G33" s="222"/>
    </row>
    <row r="62" ht="14.25" customHeight="1" x14ac:dyDescent="0.3"/>
  </sheetData>
  <mergeCells count="2">
    <mergeCell ref="A2:G4"/>
    <mergeCell ref="A30:G30"/>
  </mergeCells>
  <pageMargins left="0.43307086614173229"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O20"/>
  <sheetViews>
    <sheetView showGridLines="0" showWhiteSpace="0" zoomScale="84" zoomScaleNormal="84" workbookViewId="0">
      <selection activeCell="I6" sqref="I6"/>
    </sheetView>
  </sheetViews>
  <sheetFormatPr defaultRowHeight="15" x14ac:dyDescent="0.25"/>
  <cols>
    <col min="1" max="7" width="12.28515625" customWidth="1"/>
  </cols>
  <sheetData>
    <row r="1" spans="1:15" x14ac:dyDescent="0.25">
      <c r="A1" s="1260" t="s">
        <v>1490</v>
      </c>
      <c r="B1" s="1260"/>
      <c r="C1" s="1262"/>
      <c r="D1" s="1262"/>
      <c r="E1" s="1262"/>
      <c r="F1" s="1262"/>
      <c r="G1" s="1262"/>
    </row>
    <row r="2" spans="1:15" x14ac:dyDescent="0.25">
      <c r="A2" s="1262"/>
      <c r="B2" s="1262"/>
      <c r="C2" s="1262"/>
      <c r="D2" s="1262"/>
      <c r="E2" s="1262"/>
      <c r="F2" s="1262"/>
      <c r="G2" s="1262"/>
    </row>
    <row r="3" spans="1:15" x14ac:dyDescent="0.25">
      <c r="A3" s="1262"/>
      <c r="B3" s="1262"/>
      <c r="C3" s="1262"/>
      <c r="D3" s="1262"/>
      <c r="E3" s="1262"/>
      <c r="F3" s="1262"/>
      <c r="G3" s="1262"/>
    </row>
    <row r="4" spans="1:15" ht="27.75" customHeight="1" x14ac:dyDescent="0.25">
      <c r="A4" s="1262"/>
      <c r="B4" s="1262"/>
      <c r="C4" s="1262"/>
      <c r="D4" s="1262"/>
      <c r="E4" s="1262"/>
      <c r="F4" s="1262"/>
      <c r="G4" s="1262"/>
    </row>
    <row r="6" spans="1:15" x14ac:dyDescent="0.25">
      <c r="A6" s="1263" t="s">
        <v>17</v>
      </c>
      <c r="B6" s="1263"/>
      <c r="C6" s="1264"/>
      <c r="D6" s="1264"/>
      <c r="E6" s="1264"/>
      <c r="F6" s="1264"/>
    </row>
    <row r="7" spans="1:15" x14ac:dyDescent="0.25">
      <c r="A7" s="1264"/>
      <c r="B7" s="1264"/>
      <c r="C7" s="1264"/>
      <c r="D7" s="1264"/>
      <c r="E7" s="1264"/>
      <c r="F7" s="1264"/>
    </row>
    <row r="8" spans="1:15" x14ac:dyDescent="0.25">
      <c r="A8" s="1264"/>
      <c r="B8" s="1264"/>
      <c r="C8" s="1264"/>
      <c r="D8" s="1264"/>
      <c r="E8" s="1264"/>
      <c r="F8" s="1264"/>
    </row>
    <row r="9" spans="1:15" x14ac:dyDescent="0.25">
      <c r="A9" s="1264"/>
      <c r="B9" s="1264"/>
      <c r="C9" s="1264"/>
      <c r="D9" s="1264"/>
      <c r="E9" s="1264"/>
      <c r="F9" s="1264"/>
    </row>
    <row r="11" spans="1:15" x14ac:dyDescent="0.25">
      <c r="I11" s="18"/>
      <c r="J11" s="18"/>
      <c r="K11" s="17" t="s">
        <v>16</v>
      </c>
      <c r="L11" s="16" t="s">
        <v>15</v>
      </c>
      <c r="M11" s="16" t="s">
        <v>14</v>
      </c>
      <c r="N11" s="16" t="s">
        <v>13</v>
      </c>
      <c r="O11" s="16" t="s">
        <v>12</v>
      </c>
    </row>
    <row r="12" spans="1:15" ht="15.75" x14ac:dyDescent="0.3">
      <c r="I12" s="15" t="s">
        <v>11</v>
      </c>
      <c r="J12" s="15"/>
      <c r="K12" s="14">
        <v>202.42364002006991</v>
      </c>
      <c r="L12" s="11">
        <v>206.38</v>
      </c>
      <c r="M12" s="11">
        <v>208.83718759492109</v>
      </c>
      <c r="N12" s="11">
        <v>213.73988653560198</v>
      </c>
      <c r="O12" s="11">
        <v>215.8116648158788</v>
      </c>
    </row>
    <row r="13" spans="1:15" ht="15.75" x14ac:dyDescent="0.3">
      <c r="I13" s="13" t="s">
        <v>10</v>
      </c>
      <c r="J13" s="13"/>
      <c r="K13" s="11">
        <v>125.77899326366634</v>
      </c>
      <c r="L13" s="11">
        <v>128.303</v>
      </c>
      <c r="M13" s="11">
        <v>129.7104740892909</v>
      </c>
      <c r="N13" s="11">
        <v>133.58771920099377</v>
      </c>
      <c r="O13" s="11">
        <v>133.1570753386614</v>
      </c>
    </row>
    <row r="14" spans="1:15" ht="15.75" x14ac:dyDescent="0.3">
      <c r="I14" s="13" t="s">
        <v>9</v>
      </c>
      <c r="J14" s="13"/>
      <c r="K14" s="11">
        <v>16.193891201605592</v>
      </c>
      <c r="L14" s="11">
        <v>16.51038919025121</v>
      </c>
      <c r="M14" s="11">
        <v>16.706975007593687</v>
      </c>
      <c r="N14" s="11">
        <v>17.099190922848159</v>
      </c>
      <c r="O14" s="11">
        <v>17.264933185270305</v>
      </c>
    </row>
    <row r="15" spans="1:15" ht="15.75" x14ac:dyDescent="0.3">
      <c r="I15" s="13" t="s">
        <v>4</v>
      </c>
      <c r="J15" s="13"/>
      <c r="K15" s="11">
        <v>24.515337184790404</v>
      </c>
      <c r="L15" s="11">
        <v>24.678999999999998</v>
      </c>
      <c r="M15" s="11">
        <v>24.890186548259997</v>
      </c>
      <c r="N15" s="11">
        <v>25.083339003380001</v>
      </c>
      <c r="O15" s="11">
        <v>24.537834477049998</v>
      </c>
    </row>
    <row r="16" spans="1:15" ht="15.75" x14ac:dyDescent="0.3">
      <c r="I16" s="13" t="s">
        <v>8</v>
      </c>
      <c r="J16" s="13"/>
      <c r="K16" s="11">
        <v>28.008361465180407</v>
      </c>
      <c r="L16" s="11">
        <v>27.47</v>
      </c>
      <c r="M16" s="11">
        <v>27.745644649929996</v>
      </c>
      <c r="N16" s="11">
        <v>28.081429090670003</v>
      </c>
      <c r="O16" s="11">
        <v>27.554901287119996</v>
      </c>
    </row>
    <row r="17" spans="9:15" ht="15.75" x14ac:dyDescent="0.3">
      <c r="I17" s="12" t="s">
        <v>7</v>
      </c>
      <c r="J17" s="12"/>
      <c r="K17" s="11">
        <v>31.746789676670403</v>
      </c>
      <c r="L17" s="11">
        <v>31.422999999999998</v>
      </c>
      <c r="M17" s="11">
        <v>31.844120396059996</v>
      </c>
      <c r="N17" s="11">
        <v>32.528448235140004</v>
      </c>
      <c r="O17" s="11">
        <v>32.903902240539999</v>
      </c>
    </row>
    <row r="18" spans="9:15" ht="42.75" x14ac:dyDescent="0.3">
      <c r="I18" s="10" t="s">
        <v>0</v>
      </c>
      <c r="J18" s="10"/>
      <c r="K18" s="9">
        <v>0.19490804107009915</v>
      </c>
      <c r="L18" s="9">
        <v>0.192</v>
      </c>
      <c r="M18" s="9">
        <v>0.19189033671348649</v>
      </c>
      <c r="N18" s="9">
        <v>0.18776680336640858</v>
      </c>
      <c r="O18" s="9">
        <v>0.18427736126407374</v>
      </c>
    </row>
    <row r="19" spans="9:15" ht="42.75" x14ac:dyDescent="0.3">
      <c r="I19" s="10" t="s">
        <v>1</v>
      </c>
      <c r="J19" s="10"/>
      <c r="K19" s="9">
        <v>0.22267916715208083</v>
      </c>
      <c r="L19" s="9">
        <v>0.214</v>
      </c>
      <c r="M19" s="9">
        <v>0.21390442710763882</v>
      </c>
      <c r="N19" s="9">
        <v>0.21020966042858455</v>
      </c>
      <c r="O19" s="9">
        <v>0.20693531468034268</v>
      </c>
    </row>
    <row r="20" spans="9:15" ht="42.75" x14ac:dyDescent="0.3">
      <c r="I20" s="8" t="s">
        <v>2</v>
      </c>
      <c r="J20" s="8"/>
      <c r="K20" s="7">
        <v>0.2524013657043721</v>
      </c>
      <c r="L20" s="7">
        <v>0.245</v>
      </c>
      <c r="M20" s="7">
        <v>0.24550153424108948</v>
      </c>
      <c r="N20" s="7">
        <v>0.24349879187770443</v>
      </c>
      <c r="O20" s="7">
        <v>0.24710592476482948</v>
      </c>
    </row>
  </sheetData>
  <mergeCells count="2">
    <mergeCell ref="A6:F9"/>
    <mergeCell ref="A1:G4"/>
  </mergeCells>
  <pageMargins left="0.43307086614173229" right="0.23622047244094491"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F30"/>
  <sheetViews>
    <sheetView showGridLines="0" zoomScale="84" zoomScaleNormal="84" workbookViewId="0">
      <selection activeCell="I6" sqref="I6"/>
    </sheetView>
  </sheetViews>
  <sheetFormatPr defaultColWidth="9.140625" defaultRowHeight="12" x14ac:dyDescent="0.2"/>
  <cols>
    <col min="1" max="1" width="32.85546875" style="236" customWidth="1"/>
    <col min="2" max="5" width="12.5703125" style="236" customWidth="1"/>
    <col min="6" max="6" width="12.140625" style="236" customWidth="1"/>
    <col min="7" max="7" width="23.42578125" style="236" customWidth="1"/>
    <col min="8" max="16384" width="9.140625" style="236"/>
  </cols>
  <sheetData>
    <row r="1" spans="1:6" x14ac:dyDescent="0.2">
      <c r="A1" s="919" t="s">
        <v>1537</v>
      </c>
      <c r="B1" s="244"/>
      <c r="C1" s="244"/>
      <c r="D1" s="244"/>
      <c r="E1" s="244"/>
      <c r="F1" s="244"/>
    </row>
    <row r="2" spans="1:6" ht="103.5" customHeight="1" x14ac:dyDescent="0.2">
      <c r="A2" s="1305" t="s">
        <v>1538</v>
      </c>
      <c r="B2" s="1305"/>
      <c r="C2" s="1305"/>
      <c r="D2" s="1305"/>
      <c r="E2" s="1306"/>
      <c r="F2" s="1306"/>
    </row>
    <row r="3" spans="1:6" ht="14.25" x14ac:dyDescent="0.3">
      <c r="A3" s="169"/>
      <c r="B3" s="243"/>
      <c r="C3" s="243"/>
      <c r="D3" s="243"/>
      <c r="E3" s="243"/>
      <c r="F3" s="243"/>
    </row>
    <row r="4" spans="1:6" ht="28.5" x14ac:dyDescent="0.3">
      <c r="A4" s="992" t="s">
        <v>116</v>
      </c>
      <c r="B4" s="342" t="s">
        <v>309</v>
      </c>
      <c r="C4" s="342" t="s">
        <v>308</v>
      </c>
      <c r="D4" s="342" t="s">
        <v>305</v>
      </c>
      <c r="E4" s="342" t="s">
        <v>240</v>
      </c>
      <c r="F4" s="342" t="s">
        <v>288</v>
      </c>
    </row>
    <row r="5" spans="1:6" ht="14.25" x14ac:dyDescent="0.3">
      <c r="A5" s="242" t="s">
        <v>304</v>
      </c>
      <c r="B5" s="241"/>
      <c r="C5" s="241"/>
      <c r="D5" s="241"/>
      <c r="E5" s="241"/>
      <c r="F5" s="241"/>
    </row>
    <row r="6" spans="1:6" ht="14.25" x14ac:dyDescent="0.3">
      <c r="A6" s="169" t="s">
        <v>303</v>
      </c>
      <c r="B6" s="240">
        <v>62913.26475545</v>
      </c>
      <c r="C6" s="240">
        <v>4480.8574723700003</v>
      </c>
      <c r="D6" s="240">
        <v>1557.8971056</v>
      </c>
      <c r="E6" s="240">
        <v>3137.9427410950002</v>
      </c>
      <c r="F6" s="240">
        <v>72089.962074515002</v>
      </c>
    </row>
    <row r="7" spans="1:6" ht="14.25" x14ac:dyDescent="0.3">
      <c r="A7" s="169" t="s">
        <v>82</v>
      </c>
      <c r="B7" s="240">
        <v>35966.791444960007</v>
      </c>
      <c r="C7" s="240">
        <v>3256.4627037825003</v>
      </c>
      <c r="D7" s="240">
        <v>2074.8917243599999</v>
      </c>
      <c r="E7" s="240">
        <v>4770.7384702475001</v>
      </c>
      <c r="F7" s="240">
        <v>46068.884343350001</v>
      </c>
    </row>
    <row r="8" spans="1:6" ht="14.25" x14ac:dyDescent="0.3">
      <c r="A8" s="169" t="s">
        <v>292</v>
      </c>
      <c r="B8" s="240">
        <v>114499.4313515875</v>
      </c>
      <c r="C8" s="240">
        <v>61272.551031750001</v>
      </c>
      <c r="D8" s="240">
        <v>1805.1782709025001</v>
      </c>
      <c r="E8" s="240">
        <v>9133.0475681475</v>
      </c>
      <c r="F8" s="240">
        <v>186710.2082223875</v>
      </c>
    </row>
    <row r="9" spans="1:6" ht="14.25" x14ac:dyDescent="0.3">
      <c r="A9" s="169" t="s">
        <v>302</v>
      </c>
      <c r="B9" s="240">
        <v>101127.578410535</v>
      </c>
      <c r="C9" s="240">
        <v>57121.996351307505</v>
      </c>
      <c r="D9" s="240" t="s">
        <v>3</v>
      </c>
      <c r="E9" s="240" t="s">
        <v>3</v>
      </c>
      <c r="F9" s="240">
        <v>158249.57476184249</v>
      </c>
    </row>
    <row r="10" spans="1:6" ht="14.25" x14ac:dyDescent="0.3">
      <c r="A10" s="169" t="s">
        <v>80</v>
      </c>
      <c r="B10" s="240">
        <v>164530.686118285</v>
      </c>
      <c r="C10" s="240">
        <v>22653.306730962504</v>
      </c>
      <c r="D10" s="240">
        <v>14.832349405</v>
      </c>
      <c r="E10" s="240">
        <v>80.559466220000004</v>
      </c>
      <c r="F10" s="240">
        <v>187279.38466487249</v>
      </c>
    </row>
    <row r="11" spans="1:6" ht="14.25" x14ac:dyDescent="0.3">
      <c r="A11" s="238" t="s">
        <v>301</v>
      </c>
      <c r="B11" s="237">
        <v>138751.64118484</v>
      </c>
      <c r="C11" s="237">
        <v>9658.9544573150015</v>
      </c>
      <c r="D11" s="237" t="s">
        <v>3</v>
      </c>
      <c r="E11" s="237" t="s">
        <v>3</v>
      </c>
      <c r="F11" s="237">
        <v>148410.59564215501</v>
      </c>
    </row>
    <row r="12" spans="1:6" ht="14.25" x14ac:dyDescent="0.3">
      <c r="A12" s="238" t="s">
        <v>300</v>
      </c>
      <c r="B12" s="237">
        <v>23451.998875754995</v>
      </c>
      <c r="C12" s="237">
        <v>12034.435788575</v>
      </c>
      <c r="D12" s="237">
        <v>14.635973659999999</v>
      </c>
      <c r="E12" s="237">
        <v>52.423780545</v>
      </c>
      <c r="F12" s="237">
        <v>35553.494418534996</v>
      </c>
    </row>
    <row r="13" spans="1:6" ht="14.25" x14ac:dyDescent="0.3">
      <c r="A13" s="238" t="s">
        <v>299</v>
      </c>
      <c r="B13" s="237">
        <v>2327.04605769</v>
      </c>
      <c r="C13" s="237">
        <v>959.9164850725</v>
      </c>
      <c r="D13" s="237" t="s">
        <v>3</v>
      </c>
      <c r="E13" s="237">
        <v>28.135685675000005</v>
      </c>
      <c r="F13" s="237">
        <v>3315.2946041824998</v>
      </c>
    </row>
    <row r="14" spans="1:6" ht="14.25" x14ac:dyDescent="0.3">
      <c r="A14" s="238" t="s">
        <v>298</v>
      </c>
      <c r="B14" s="237">
        <v>3119.6103025524994</v>
      </c>
      <c r="C14" s="237">
        <v>44.657521179999996</v>
      </c>
      <c r="D14" s="237">
        <v>1.290360545</v>
      </c>
      <c r="E14" s="237">
        <v>3.4844136425000003</v>
      </c>
      <c r="F14" s="237">
        <v>3169.0425979199999</v>
      </c>
    </row>
    <row r="15" spans="1:6" ht="14.25" x14ac:dyDescent="0.3">
      <c r="A15" s="920" t="s">
        <v>297</v>
      </c>
      <c r="B15" s="921">
        <v>381029.78397283499</v>
      </c>
      <c r="C15" s="921">
        <v>91707.835460044997</v>
      </c>
      <c r="D15" s="921">
        <v>5454.0898108125002</v>
      </c>
      <c r="E15" s="921">
        <v>17125.7726593525</v>
      </c>
      <c r="F15" s="921">
        <v>495317.48190304497</v>
      </c>
    </row>
    <row r="16" spans="1:6" ht="14.25" x14ac:dyDescent="0.3">
      <c r="A16" s="238"/>
      <c r="B16" s="237"/>
      <c r="C16" s="237"/>
      <c r="D16" s="237"/>
      <c r="E16" s="237"/>
      <c r="F16" s="237"/>
    </row>
    <row r="17" spans="1:6" ht="14.25" x14ac:dyDescent="0.3">
      <c r="A17" s="239" t="s">
        <v>296</v>
      </c>
      <c r="B17" s="237"/>
      <c r="C17" s="237"/>
      <c r="D17" s="237"/>
      <c r="E17" s="237"/>
      <c r="F17" s="237"/>
    </row>
    <row r="18" spans="1:6" ht="14.25" x14ac:dyDescent="0.3">
      <c r="A18" s="238" t="s">
        <v>295</v>
      </c>
      <c r="B18" s="237">
        <v>23378.495254461999</v>
      </c>
      <c r="C18" s="237">
        <v>236.0792059945</v>
      </c>
      <c r="D18" s="237">
        <v>596.83870232499999</v>
      </c>
      <c r="E18" s="237">
        <v>547.5757762705</v>
      </c>
      <c r="F18" s="237">
        <v>24758.988939052</v>
      </c>
    </row>
    <row r="19" spans="1:6" ht="14.25" x14ac:dyDescent="0.3">
      <c r="A19" s="238" t="s">
        <v>294</v>
      </c>
      <c r="B19" s="237">
        <v>797.9844737556499</v>
      </c>
      <c r="C19" s="237">
        <v>1363.322591946755</v>
      </c>
      <c r="D19" s="237" t="s">
        <v>3</v>
      </c>
      <c r="E19" s="237">
        <v>475.31731822750004</v>
      </c>
      <c r="F19" s="237">
        <v>2636.83243604567</v>
      </c>
    </row>
    <row r="20" spans="1:6" ht="14.25" x14ac:dyDescent="0.3">
      <c r="A20" s="238" t="s">
        <v>82</v>
      </c>
      <c r="B20" s="237">
        <v>151.01619411900998</v>
      </c>
      <c r="C20" s="237">
        <v>7.3572963251000001</v>
      </c>
      <c r="D20" s="237">
        <v>1957.8592542115503</v>
      </c>
      <c r="E20" s="237">
        <v>1867.7607984942299</v>
      </c>
      <c r="F20" s="237">
        <v>3983.9935431555105</v>
      </c>
    </row>
    <row r="21" spans="1:6" ht="14.25" x14ac:dyDescent="0.3">
      <c r="A21" s="238" t="s">
        <v>292</v>
      </c>
      <c r="B21" s="237">
        <v>2602.937440573</v>
      </c>
      <c r="C21" s="237">
        <v>1745.4659760880002</v>
      </c>
      <c r="D21" s="237" t="s">
        <v>22</v>
      </c>
      <c r="E21" s="237">
        <v>230.6460997197695</v>
      </c>
      <c r="F21" s="237">
        <v>4579.0495162095003</v>
      </c>
    </row>
    <row r="22" spans="1:6" ht="14.25" x14ac:dyDescent="0.3">
      <c r="A22" s="238" t="s">
        <v>80</v>
      </c>
      <c r="B22" s="237">
        <v>4399.7969361825008</v>
      </c>
      <c r="C22" s="237">
        <v>2439.5046002643999</v>
      </c>
      <c r="D22" s="237" t="s">
        <v>22</v>
      </c>
      <c r="E22" s="237">
        <v>13.2424489146885</v>
      </c>
      <c r="F22" s="237">
        <v>6852.5439853030002</v>
      </c>
    </row>
    <row r="23" spans="1:6" ht="14.25" x14ac:dyDescent="0.3">
      <c r="A23" s="238" t="s">
        <v>291</v>
      </c>
      <c r="B23" s="237">
        <v>3069.2470521705</v>
      </c>
      <c r="C23" s="237">
        <v>1601.212826403068</v>
      </c>
      <c r="D23" s="237" t="s">
        <v>22</v>
      </c>
      <c r="E23" s="237" t="s">
        <v>22</v>
      </c>
      <c r="F23" s="237">
        <v>4670.4598785094995</v>
      </c>
    </row>
    <row r="24" spans="1:6" ht="14.25" x14ac:dyDescent="0.3">
      <c r="A24" s="238" t="s">
        <v>290</v>
      </c>
      <c r="B24" s="237">
        <v>3866.7634200887246</v>
      </c>
      <c r="C24" s="237">
        <v>68.153500347924989</v>
      </c>
      <c r="D24" s="237">
        <v>239.01954049000003</v>
      </c>
      <c r="E24" s="237">
        <v>40.484497742201</v>
      </c>
      <c r="F24" s="237">
        <v>4214.4209585203425</v>
      </c>
    </row>
    <row r="25" spans="1:6" ht="14.25" x14ac:dyDescent="0.3">
      <c r="A25" s="920" t="s">
        <v>289</v>
      </c>
      <c r="B25" s="921">
        <v>38266.240771246012</v>
      </c>
      <c r="C25" s="921">
        <v>7461.0959973674999</v>
      </c>
      <c r="D25" s="921">
        <v>2793.9255491240501</v>
      </c>
      <c r="E25" s="921">
        <v>3175.0269393691706</v>
      </c>
      <c r="F25" s="921">
        <v>51696.289256693664</v>
      </c>
    </row>
    <row r="26" spans="1:6" s="327" customFormat="1" ht="14.25" x14ac:dyDescent="0.3">
      <c r="A26" s="922"/>
      <c r="B26" s="923"/>
      <c r="C26" s="923"/>
      <c r="D26" s="923"/>
      <c r="E26" s="923"/>
      <c r="F26" s="923"/>
    </row>
    <row r="27" spans="1:6" ht="14.25" x14ac:dyDescent="0.3">
      <c r="A27" s="920" t="s">
        <v>288</v>
      </c>
      <c r="B27" s="921">
        <v>419296.02474408102</v>
      </c>
      <c r="C27" s="921">
        <v>99168.931457412502</v>
      </c>
      <c r="D27" s="921">
        <v>8248.0153599365494</v>
      </c>
      <c r="E27" s="921">
        <v>20300.799598721667</v>
      </c>
      <c r="F27" s="921">
        <v>547013.77115973865</v>
      </c>
    </row>
    <row r="28" spans="1:6" s="327" customFormat="1" ht="14.25" x14ac:dyDescent="0.3">
      <c r="A28" s="922"/>
      <c r="B28" s="923"/>
      <c r="C28" s="923"/>
      <c r="D28" s="923"/>
      <c r="E28" s="923"/>
      <c r="F28" s="923"/>
    </row>
    <row r="29" spans="1:6" x14ac:dyDescent="0.2">
      <c r="A29" s="1304" t="s">
        <v>1540</v>
      </c>
      <c r="B29" s="1304"/>
      <c r="C29" s="1304"/>
      <c r="D29" s="1304"/>
      <c r="E29" s="1304"/>
      <c r="F29" s="1304"/>
    </row>
    <row r="30" spans="1:6" ht="15" customHeight="1" x14ac:dyDescent="0.2">
      <c r="A30" s="1304"/>
      <c r="B30" s="1304"/>
      <c r="C30" s="1304"/>
      <c r="D30" s="1304"/>
      <c r="E30" s="1304"/>
      <c r="F30" s="1304"/>
    </row>
  </sheetData>
  <mergeCells count="2">
    <mergeCell ref="A29:F30"/>
    <mergeCell ref="A2:F2"/>
  </mergeCells>
  <pageMargins left="0.43307086614173229" right="0.23622047244094491"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F30"/>
  <sheetViews>
    <sheetView showGridLines="0" zoomScale="84" zoomScaleNormal="84" workbookViewId="0">
      <selection activeCell="I6" sqref="I6"/>
    </sheetView>
  </sheetViews>
  <sheetFormatPr defaultColWidth="9.140625" defaultRowHeight="14.25" x14ac:dyDescent="0.3"/>
  <cols>
    <col min="1" max="1" width="35.42578125" style="171" customWidth="1"/>
    <col min="2" max="6" width="12" style="171" customWidth="1"/>
    <col min="7" max="26" width="17.85546875" style="171" customWidth="1"/>
    <col min="27" max="16384" width="9.140625" style="171"/>
  </cols>
  <sheetData>
    <row r="1" spans="1:6" x14ac:dyDescent="0.3">
      <c r="A1" s="917" t="s">
        <v>1539</v>
      </c>
      <c r="B1" s="230"/>
      <c r="C1" s="230"/>
      <c r="D1" s="230"/>
      <c r="E1" s="230"/>
      <c r="F1" s="230"/>
    </row>
    <row r="2" spans="1:6" ht="77.25" customHeight="1" x14ac:dyDescent="0.3">
      <c r="A2" s="1307" t="s">
        <v>1548</v>
      </c>
      <c r="B2" s="1307"/>
      <c r="C2" s="1307"/>
      <c r="D2" s="1307"/>
      <c r="E2" s="1307"/>
      <c r="F2" s="1308"/>
    </row>
    <row r="3" spans="1:6" x14ac:dyDescent="0.3">
      <c r="A3" s="230"/>
      <c r="B3" s="230"/>
      <c r="C3" s="230"/>
      <c r="D3" s="230"/>
      <c r="E3" s="230"/>
      <c r="F3" s="230"/>
    </row>
    <row r="4" spans="1:6" ht="26.25" customHeight="1" x14ac:dyDescent="0.3">
      <c r="A4" s="245" t="s">
        <v>116</v>
      </c>
      <c r="B4" s="246" t="s">
        <v>341</v>
      </c>
      <c r="C4" s="246" t="s">
        <v>40</v>
      </c>
      <c r="D4" s="246" t="s">
        <v>311</v>
      </c>
      <c r="E4" s="246" t="s">
        <v>39</v>
      </c>
      <c r="F4" s="246" t="s">
        <v>312</v>
      </c>
    </row>
    <row r="5" spans="1:6" x14ac:dyDescent="0.3">
      <c r="A5" s="247" t="s">
        <v>304</v>
      </c>
      <c r="B5" s="248"/>
      <c r="C5" s="248"/>
      <c r="D5" s="248"/>
      <c r="E5" s="248"/>
      <c r="F5" s="248"/>
    </row>
    <row r="6" spans="1:6" x14ac:dyDescent="0.3">
      <c r="A6" s="249" t="s">
        <v>303</v>
      </c>
      <c r="B6" s="250">
        <v>83966.6485311</v>
      </c>
      <c r="C6" s="250">
        <v>82141.294291670012</v>
      </c>
      <c r="D6" s="251">
        <v>2.2751599732091395E-2</v>
      </c>
      <c r="E6" s="250">
        <v>1868.8458492</v>
      </c>
      <c r="F6" s="250">
        <v>149.50766793599999</v>
      </c>
    </row>
    <row r="7" spans="1:6" x14ac:dyDescent="0.3">
      <c r="A7" s="249" t="s">
        <v>82</v>
      </c>
      <c r="B7" s="250">
        <v>42671.128033890003</v>
      </c>
      <c r="C7" s="250">
        <v>40126.699952640003</v>
      </c>
      <c r="D7" s="251">
        <v>0.15359335606900595</v>
      </c>
      <c r="E7" s="250">
        <v>6163.1945137000002</v>
      </c>
      <c r="F7" s="250">
        <v>493.05556109600002</v>
      </c>
    </row>
    <row r="8" spans="1:6" x14ac:dyDescent="0.3">
      <c r="A8" s="249" t="s">
        <v>292</v>
      </c>
      <c r="B8" s="250">
        <v>178241.13341988003</v>
      </c>
      <c r="C8" s="250">
        <v>143579.62605459001</v>
      </c>
      <c r="D8" s="251">
        <v>0.39702100797321077</v>
      </c>
      <c r="E8" s="250">
        <v>57004.127860610002</v>
      </c>
      <c r="F8" s="250">
        <v>4560.3302288488003</v>
      </c>
    </row>
    <row r="9" spans="1:6" x14ac:dyDescent="0.3">
      <c r="A9" s="249" t="s">
        <v>1545</v>
      </c>
      <c r="B9" s="250">
        <v>154490.86556587002</v>
      </c>
      <c r="C9" s="250">
        <v>123020.84264208001</v>
      </c>
      <c r="D9" s="251">
        <v>0.38345817160029827</v>
      </c>
      <c r="E9" s="250">
        <v>47173.347388260008</v>
      </c>
      <c r="F9" s="250">
        <v>3773.8677910608008</v>
      </c>
    </row>
    <row r="10" spans="1:6" x14ac:dyDescent="0.3">
      <c r="A10" s="249" t="s">
        <v>80</v>
      </c>
      <c r="B10" s="250">
        <v>185400.27258291998</v>
      </c>
      <c r="C10" s="250">
        <v>178595.10094103002</v>
      </c>
      <c r="D10" s="251">
        <v>0.11695798527764215</v>
      </c>
      <c r="E10" s="250">
        <v>20888.123186520002</v>
      </c>
      <c r="F10" s="250">
        <v>1671.0498549216002</v>
      </c>
    </row>
    <row r="11" spans="1:6" x14ac:dyDescent="0.3">
      <c r="A11" s="249" t="s">
        <v>301</v>
      </c>
      <c r="B11" s="250">
        <v>146620.70078402999</v>
      </c>
      <c r="C11" s="250">
        <v>143597.70333733002</v>
      </c>
      <c r="D11" s="251">
        <v>7.9749028362091967E-2</v>
      </c>
      <c r="E11" s="250">
        <v>11451.77731618</v>
      </c>
      <c r="F11" s="250">
        <v>916.14218529439995</v>
      </c>
    </row>
    <row r="12" spans="1:6" x14ac:dyDescent="0.3">
      <c r="A12" s="249" t="s">
        <v>300</v>
      </c>
      <c r="B12" s="250">
        <v>35482.071485619999</v>
      </c>
      <c r="C12" s="250">
        <v>32019.300446839999</v>
      </c>
      <c r="D12" s="251">
        <v>0.26228392362734515</v>
      </c>
      <c r="E12" s="250">
        <v>8398.1477530000011</v>
      </c>
      <c r="F12" s="250">
        <v>671.85182024000005</v>
      </c>
    </row>
    <row r="13" spans="1:6" x14ac:dyDescent="0.3">
      <c r="A13" s="249" t="s">
        <v>299</v>
      </c>
      <c r="B13" s="250">
        <v>3297.5003132699999</v>
      </c>
      <c r="C13" s="250">
        <v>2978.0971568599998</v>
      </c>
      <c r="D13" s="251">
        <v>0.34861123148669848</v>
      </c>
      <c r="E13" s="250">
        <v>1038.19811734</v>
      </c>
      <c r="F13" s="250">
        <v>83.055849387199999</v>
      </c>
    </row>
    <row r="14" spans="1:6" x14ac:dyDescent="0.3">
      <c r="A14" s="249" t="s">
        <v>298</v>
      </c>
      <c r="B14" s="250">
        <v>2835.3990397799998</v>
      </c>
      <c r="C14" s="250">
        <v>2550.4840565700001</v>
      </c>
      <c r="D14" s="251">
        <v>0.79747697507874094</v>
      </c>
      <c r="E14" s="250">
        <v>2033.95231042</v>
      </c>
      <c r="F14" s="250">
        <v>162.71618483360001</v>
      </c>
    </row>
    <row r="15" spans="1:6" x14ac:dyDescent="0.3">
      <c r="A15" s="252" t="s">
        <v>297</v>
      </c>
      <c r="B15" s="253">
        <v>493114.58160757006</v>
      </c>
      <c r="C15" s="253">
        <v>446993.20529650006</v>
      </c>
      <c r="D15" s="254">
        <v>0.19677758560581576</v>
      </c>
      <c r="E15" s="253">
        <v>87958.243720450017</v>
      </c>
      <c r="F15" s="253">
        <v>7036.6594976360002</v>
      </c>
    </row>
    <row r="16" spans="1:6" x14ac:dyDescent="0.3">
      <c r="A16" s="255"/>
      <c r="B16" s="250"/>
      <c r="C16" s="229"/>
      <c r="D16" s="256"/>
      <c r="E16" s="229"/>
      <c r="F16" s="229"/>
    </row>
    <row r="17" spans="1:6" x14ac:dyDescent="0.3">
      <c r="A17" s="255" t="s">
        <v>296</v>
      </c>
      <c r="B17" s="250"/>
      <c r="C17" s="229"/>
      <c r="D17" s="256"/>
      <c r="E17" s="229"/>
      <c r="F17" s="229"/>
    </row>
    <row r="18" spans="1:6" x14ac:dyDescent="0.3">
      <c r="A18" s="249" t="s">
        <v>295</v>
      </c>
      <c r="B18" s="250">
        <v>2486.4915704680002</v>
      </c>
      <c r="C18" s="250">
        <v>2484.2504152233605</v>
      </c>
      <c r="D18" s="251">
        <v>0.11293841347100027</v>
      </c>
      <c r="E18" s="250">
        <v>280.56730055999998</v>
      </c>
      <c r="F18" s="250">
        <v>22.445384044799997</v>
      </c>
    </row>
    <row r="19" spans="1:6" x14ac:dyDescent="0.3">
      <c r="A19" s="249" t="s">
        <v>294</v>
      </c>
      <c r="B19" s="250">
        <v>134.94528593268001</v>
      </c>
      <c r="C19" s="250">
        <v>132.76814787098843</v>
      </c>
      <c r="D19" s="251">
        <v>5.0545343971363781E-2</v>
      </c>
      <c r="E19" s="250">
        <v>6.71081170258</v>
      </c>
      <c r="F19" s="250">
        <v>0.53686493620640008</v>
      </c>
    </row>
    <row r="20" spans="1:6" x14ac:dyDescent="0.3">
      <c r="A20" s="249" t="s">
        <v>82</v>
      </c>
      <c r="B20" s="250">
        <v>2422.77456037204</v>
      </c>
      <c r="C20" s="250">
        <v>2306.499061247976</v>
      </c>
      <c r="D20" s="251">
        <v>7.4364685965721863E-2</v>
      </c>
      <c r="E20" s="250">
        <v>171.52207836993801</v>
      </c>
      <c r="F20" s="250">
        <v>13.72176626959504</v>
      </c>
    </row>
    <row r="21" spans="1:6" x14ac:dyDescent="0.3">
      <c r="A21" s="249" t="s">
        <v>292</v>
      </c>
      <c r="B21" s="250">
        <v>5828.9389110880002</v>
      </c>
      <c r="C21" s="250">
        <v>3323.6412244580238</v>
      </c>
      <c r="D21" s="251">
        <v>0.9819906248010315</v>
      </c>
      <c r="E21" s="250">
        <v>3263.7845226200002</v>
      </c>
      <c r="F21" s="250">
        <v>261.1027618096</v>
      </c>
    </row>
    <row r="22" spans="1:6" x14ac:dyDescent="0.3">
      <c r="A22" s="249" t="s">
        <v>80</v>
      </c>
      <c r="B22" s="250">
        <v>6995.9668612120004</v>
      </c>
      <c r="C22" s="250">
        <v>4559.7841843436863</v>
      </c>
      <c r="D22" s="251">
        <v>0.70716729161779923</v>
      </c>
      <c r="E22" s="250">
        <v>3224.5302320040005</v>
      </c>
      <c r="F22" s="250">
        <v>257.96241856032003</v>
      </c>
    </row>
    <row r="23" spans="1:6" x14ac:dyDescent="0.3">
      <c r="A23" s="249" t="s">
        <v>313</v>
      </c>
      <c r="B23" s="250">
        <v>4505.1135031580006</v>
      </c>
      <c r="C23" s="250">
        <v>4388.4386622821421</v>
      </c>
      <c r="D23" s="251">
        <v>0.56017248871415404</v>
      </c>
      <c r="E23" s="250">
        <v>2458.2826070200003</v>
      </c>
      <c r="F23" s="250">
        <v>196.66260856160002</v>
      </c>
    </row>
    <row r="24" spans="1:6" x14ac:dyDescent="0.3">
      <c r="A24" s="257" t="s">
        <v>290</v>
      </c>
      <c r="B24" s="258">
        <v>3193.0263359113706</v>
      </c>
      <c r="C24" s="258">
        <v>3020.3480672432688</v>
      </c>
      <c r="D24" s="259">
        <v>1.4995980778901485</v>
      </c>
      <c r="E24" s="258">
        <v>4529.3081561972313</v>
      </c>
      <c r="F24" s="258">
        <v>362.34465249577852</v>
      </c>
    </row>
    <row r="25" spans="1:6" x14ac:dyDescent="0.3">
      <c r="A25" s="252" t="s">
        <v>289</v>
      </c>
      <c r="B25" s="253">
        <v>25567.257027734646</v>
      </c>
      <c r="C25" s="253">
        <v>20215.72976227475</v>
      </c>
      <c r="D25" s="254">
        <v>0.6893001574474853</v>
      </c>
      <c r="E25" s="253">
        <v>13934.705708051799</v>
      </c>
      <c r="F25" s="253">
        <v>1114.776456644144</v>
      </c>
    </row>
    <row r="26" spans="1:6" s="871" customFormat="1" x14ac:dyDescent="0.3">
      <c r="A26" s="924"/>
      <c r="B26" s="925"/>
      <c r="C26" s="925"/>
      <c r="D26" s="926"/>
      <c r="E26" s="925"/>
      <c r="F26" s="925"/>
    </row>
    <row r="27" spans="1:6" x14ac:dyDescent="0.3">
      <c r="A27" s="252" t="s">
        <v>288</v>
      </c>
      <c r="B27" s="253">
        <v>518681.83863530471</v>
      </c>
      <c r="C27" s="253">
        <v>467208.93505877478</v>
      </c>
      <c r="D27" s="254">
        <v>0.21808861471299495</v>
      </c>
      <c r="E27" s="253">
        <v>101892.94942850182</v>
      </c>
      <c r="F27" s="253">
        <v>8151.4359542801458</v>
      </c>
    </row>
    <row r="28" spans="1:6" s="871" customFormat="1" x14ac:dyDescent="0.3">
      <c r="A28" s="924"/>
      <c r="B28" s="925"/>
      <c r="C28" s="925"/>
      <c r="D28" s="926"/>
      <c r="E28" s="925"/>
      <c r="F28" s="925"/>
    </row>
    <row r="29" spans="1:6" x14ac:dyDescent="0.3">
      <c r="A29" s="1304" t="s">
        <v>1544</v>
      </c>
      <c r="B29" s="1304"/>
      <c r="C29" s="1304"/>
      <c r="D29" s="1304"/>
      <c r="E29" s="1304"/>
      <c r="F29" s="1304"/>
    </row>
    <row r="30" spans="1:6" x14ac:dyDescent="0.3">
      <c r="A30" s="1304"/>
      <c r="B30" s="1304"/>
      <c r="C30" s="1304"/>
      <c r="D30" s="1304"/>
      <c r="E30" s="1304"/>
      <c r="F30" s="1304"/>
    </row>
  </sheetData>
  <mergeCells count="2">
    <mergeCell ref="A2:F2"/>
    <mergeCell ref="A29:F30"/>
  </mergeCells>
  <pageMargins left="0.43307086614173229" right="0.23622047244094491"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N31"/>
  <sheetViews>
    <sheetView showGridLines="0" zoomScale="84" zoomScaleNormal="84" workbookViewId="0">
      <selection activeCell="H4" sqref="H4:N14"/>
    </sheetView>
  </sheetViews>
  <sheetFormatPr defaultColWidth="9.140625" defaultRowHeight="14.25" x14ac:dyDescent="0.3"/>
  <cols>
    <col min="1" max="1" width="34.5703125" style="171" customWidth="1"/>
    <col min="2" max="5" width="12.28515625" style="171" customWidth="1"/>
    <col min="6" max="6" width="11.85546875" style="171" customWidth="1"/>
    <col min="7" max="27" width="17.85546875" style="171" customWidth="1"/>
    <col min="28" max="16384" width="9.140625" style="171"/>
  </cols>
  <sheetData>
    <row r="1" spans="1:14" ht="14.45" customHeight="1" x14ac:dyDescent="0.3">
      <c r="A1" s="1312" t="s">
        <v>1541</v>
      </c>
      <c r="B1" s="1313"/>
      <c r="C1" s="1313"/>
      <c r="D1" s="1313"/>
      <c r="E1" s="1313"/>
      <c r="F1" s="1313"/>
    </row>
    <row r="2" spans="1:14" ht="55.5" customHeight="1" x14ac:dyDescent="0.3">
      <c r="A2" s="1309" t="s">
        <v>1549</v>
      </c>
      <c r="B2" s="1309"/>
      <c r="C2" s="1309"/>
      <c r="D2" s="1309"/>
      <c r="E2" s="1309"/>
      <c r="F2" s="1309"/>
    </row>
    <row r="3" spans="1:14" ht="13.5" customHeight="1" x14ac:dyDescent="0.3">
      <c r="A3" s="283"/>
      <c r="B3" s="283"/>
      <c r="C3" s="283"/>
      <c r="D3" s="283"/>
      <c r="E3" s="283"/>
      <c r="F3" s="283"/>
    </row>
    <row r="4" spans="1:14" ht="69" customHeight="1" x14ac:dyDescent="0.3">
      <c r="A4" s="282" t="s">
        <v>116</v>
      </c>
      <c r="B4" s="281" t="s">
        <v>341</v>
      </c>
      <c r="C4" s="281" t="s">
        <v>40</v>
      </c>
      <c r="D4" s="281" t="s">
        <v>340</v>
      </c>
      <c r="E4" s="281" t="s">
        <v>339</v>
      </c>
      <c r="F4" s="281" t="s">
        <v>338</v>
      </c>
      <c r="H4" s="1310"/>
      <c r="I4" s="1310"/>
      <c r="J4" s="1310"/>
      <c r="K4" s="1310"/>
      <c r="L4" s="1310"/>
      <c r="M4" s="1310"/>
      <c r="N4" s="1310"/>
    </row>
    <row r="5" spans="1:14" x14ac:dyDescent="0.3">
      <c r="A5" s="278" t="s">
        <v>304</v>
      </c>
      <c r="B5" s="280"/>
      <c r="C5" s="280"/>
      <c r="D5" s="280"/>
      <c r="E5" s="280"/>
      <c r="F5" s="280"/>
      <c r="H5" s="1310"/>
      <c r="I5" s="1310"/>
      <c r="J5" s="1310"/>
      <c r="K5" s="1310"/>
      <c r="L5" s="1310"/>
      <c r="M5" s="1310"/>
      <c r="N5" s="1310"/>
    </row>
    <row r="6" spans="1:14" x14ac:dyDescent="0.3">
      <c r="A6" s="276" t="s">
        <v>303</v>
      </c>
      <c r="B6" s="275">
        <v>83966.6485311</v>
      </c>
      <c r="C6" s="275">
        <v>82141.294291670012</v>
      </c>
      <c r="D6" s="275">
        <v>522.39456472000006</v>
      </c>
      <c r="E6" s="275">
        <v>893.49717607000002</v>
      </c>
      <c r="F6" s="274">
        <v>0.44965073834033309</v>
      </c>
      <c r="H6" s="1310"/>
      <c r="I6" s="1310"/>
      <c r="J6" s="1310"/>
      <c r="K6" s="1310"/>
      <c r="L6" s="1310"/>
      <c r="M6" s="1310"/>
      <c r="N6" s="1310"/>
    </row>
    <row r="7" spans="1:14" x14ac:dyDescent="0.3">
      <c r="A7" s="276" t="s">
        <v>82</v>
      </c>
      <c r="B7" s="275">
        <v>42671.128033890003</v>
      </c>
      <c r="C7" s="275">
        <v>40126.699952640003</v>
      </c>
      <c r="D7" s="275">
        <v>188.44142217000001</v>
      </c>
      <c r="E7" s="275">
        <v>114.24937370999999</v>
      </c>
      <c r="F7" s="274">
        <v>0.20266221006482177</v>
      </c>
      <c r="H7" s="1310"/>
      <c r="I7" s="1310"/>
      <c r="J7" s="1310"/>
      <c r="K7" s="1310"/>
      <c r="L7" s="1310"/>
      <c r="M7" s="1310"/>
      <c r="N7" s="1310"/>
    </row>
    <row r="8" spans="1:14" x14ac:dyDescent="0.3">
      <c r="A8" s="276" t="s">
        <v>292</v>
      </c>
      <c r="B8" s="275">
        <v>178241.13341988</v>
      </c>
      <c r="C8" s="275">
        <v>143579.62605459001</v>
      </c>
      <c r="D8" s="275">
        <v>10839.739947189999</v>
      </c>
      <c r="E8" s="275">
        <v>59960.095951430005</v>
      </c>
      <c r="F8" s="274">
        <v>0.30286981054489115</v>
      </c>
      <c r="H8" s="1310"/>
      <c r="I8" s="1310"/>
      <c r="J8" s="1310"/>
      <c r="K8" s="1310"/>
      <c r="L8" s="1310"/>
      <c r="M8" s="1310"/>
      <c r="N8" s="1310"/>
    </row>
    <row r="9" spans="1:14" x14ac:dyDescent="0.3">
      <c r="A9" s="276" t="s">
        <v>337</v>
      </c>
      <c r="B9" s="275">
        <v>154490.86556587002</v>
      </c>
      <c r="C9" s="275">
        <v>123020.84264208001</v>
      </c>
      <c r="D9" s="275">
        <v>10354.284154049999</v>
      </c>
      <c r="E9" s="275">
        <v>56449.90672757</v>
      </c>
      <c r="F9" s="274">
        <v>0.2802612376684096</v>
      </c>
      <c r="H9" s="1310"/>
      <c r="I9" s="1310"/>
      <c r="J9" s="1310"/>
      <c r="K9" s="1310"/>
      <c r="L9" s="1310"/>
      <c r="M9" s="1310"/>
      <c r="N9" s="1310"/>
    </row>
    <row r="10" spans="1:14" x14ac:dyDescent="0.3">
      <c r="A10" s="276" t="s">
        <v>80</v>
      </c>
      <c r="B10" s="275">
        <v>185400.27258291998</v>
      </c>
      <c r="C10" s="275">
        <v>178595.10094103002</v>
      </c>
      <c r="D10" s="275">
        <v>2248.4612405099997</v>
      </c>
      <c r="E10" s="275">
        <v>142035.79966988001</v>
      </c>
      <c r="F10" s="274">
        <v>0.17228297948301236</v>
      </c>
      <c r="H10" s="1310"/>
      <c r="I10" s="1310"/>
      <c r="J10" s="1310"/>
      <c r="K10" s="1310"/>
      <c r="L10" s="1310"/>
      <c r="M10" s="1310"/>
      <c r="N10" s="1310"/>
    </row>
    <row r="11" spans="1:14" x14ac:dyDescent="0.3">
      <c r="A11" s="276" t="s">
        <v>336</v>
      </c>
      <c r="B11" s="275">
        <v>146620.70078402999</v>
      </c>
      <c r="C11" s="275">
        <v>143597.70333733002</v>
      </c>
      <c r="D11" s="275" t="s">
        <v>22</v>
      </c>
      <c r="E11" s="275">
        <v>138423.71717015002</v>
      </c>
      <c r="F11" s="274">
        <v>0.14401403988418773</v>
      </c>
      <c r="H11" s="1310"/>
      <c r="I11" s="1310"/>
      <c r="J11" s="1310"/>
      <c r="K11" s="1310"/>
      <c r="L11" s="1310"/>
      <c r="M11" s="1310"/>
      <c r="N11" s="1310"/>
    </row>
    <row r="12" spans="1:14" x14ac:dyDescent="0.3">
      <c r="A12" s="276" t="s">
        <v>335</v>
      </c>
      <c r="B12" s="275">
        <v>35482.071485619999</v>
      </c>
      <c r="C12" s="275">
        <v>32019.300446839999</v>
      </c>
      <c r="D12" s="275">
        <v>1849.26003965</v>
      </c>
      <c r="E12" s="275">
        <v>2121.1726129100002</v>
      </c>
      <c r="F12" s="274">
        <v>0.29260800336987502</v>
      </c>
      <c r="H12" s="1310"/>
      <c r="I12" s="1310"/>
      <c r="J12" s="1310"/>
      <c r="K12" s="1310"/>
      <c r="L12" s="1310"/>
      <c r="M12" s="1310"/>
      <c r="N12" s="1310"/>
    </row>
    <row r="13" spans="1:14" x14ac:dyDescent="0.3">
      <c r="A13" s="279" t="s">
        <v>334</v>
      </c>
      <c r="B13" s="275">
        <v>3297.5003132699999</v>
      </c>
      <c r="C13" s="275">
        <v>2978.0971568599998</v>
      </c>
      <c r="D13" s="275">
        <v>399.20120085999997</v>
      </c>
      <c r="E13" s="275">
        <v>1490.9098868200001</v>
      </c>
      <c r="F13" s="274">
        <v>0.24166678403428371</v>
      </c>
      <c r="H13" s="1310"/>
      <c r="I13" s="1310"/>
      <c r="J13" s="1310"/>
      <c r="K13" s="1310"/>
      <c r="L13" s="1310"/>
      <c r="M13" s="1310"/>
      <c r="N13" s="1310"/>
    </row>
    <row r="14" spans="1:14" x14ac:dyDescent="0.3">
      <c r="A14" s="276" t="s">
        <v>298</v>
      </c>
      <c r="B14" s="275">
        <v>2835.3990397799998</v>
      </c>
      <c r="C14" s="275">
        <v>2550.4840565700001</v>
      </c>
      <c r="D14" s="275">
        <v>17.63038173</v>
      </c>
      <c r="E14" s="275">
        <v>51.775297739999999</v>
      </c>
      <c r="F14" s="274" t="s">
        <v>3</v>
      </c>
      <c r="H14" s="1310"/>
      <c r="I14" s="1310"/>
      <c r="J14" s="1310"/>
      <c r="K14" s="1310"/>
      <c r="L14" s="1310"/>
      <c r="M14" s="1310"/>
      <c r="N14" s="1310"/>
    </row>
    <row r="15" spans="1:14" x14ac:dyDescent="0.3">
      <c r="A15" s="273" t="s">
        <v>297</v>
      </c>
      <c r="B15" s="272">
        <v>493114.58160757006</v>
      </c>
      <c r="C15" s="272">
        <v>446993.20529650006</v>
      </c>
      <c r="D15" s="272">
        <v>13816.667556319999</v>
      </c>
      <c r="E15" s="272">
        <v>203055.41746883004</v>
      </c>
      <c r="F15" s="271">
        <v>0.26847529247649604</v>
      </c>
    </row>
    <row r="16" spans="1:14" x14ac:dyDescent="0.3">
      <c r="A16" s="276"/>
      <c r="B16" s="275"/>
      <c r="C16" s="275"/>
      <c r="D16" s="275"/>
      <c r="E16" s="275"/>
      <c r="F16" s="274"/>
    </row>
    <row r="17" spans="1:6" x14ac:dyDescent="0.3">
      <c r="A17" s="278" t="s">
        <v>296</v>
      </c>
      <c r="B17" s="275"/>
      <c r="C17" s="275"/>
      <c r="D17" s="275"/>
      <c r="E17" s="275"/>
      <c r="F17" s="274"/>
    </row>
    <row r="18" spans="1:6" x14ac:dyDescent="0.3">
      <c r="A18" s="276" t="s">
        <v>295</v>
      </c>
      <c r="B18" s="275">
        <v>2486.4915704680002</v>
      </c>
      <c r="C18" s="275">
        <v>2484.2504152233605</v>
      </c>
      <c r="D18" s="275"/>
      <c r="E18" s="275"/>
      <c r="F18" s="274"/>
    </row>
    <row r="19" spans="1:6" x14ac:dyDescent="0.3">
      <c r="A19" s="276" t="s">
        <v>294</v>
      </c>
      <c r="B19" s="275">
        <v>134.94528593268001</v>
      </c>
      <c r="C19" s="275">
        <v>132.76814787098843</v>
      </c>
      <c r="D19" s="275"/>
      <c r="E19" s="275"/>
      <c r="F19" s="274"/>
    </row>
    <row r="20" spans="1:6" x14ac:dyDescent="0.3">
      <c r="A20" s="276" t="s">
        <v>82</v>
      </c>
      <c r="B20" s="275">
        <v>2422.77456037204</v>
      </c>
      <c r="C20" s="275">
        <v>2306.4990612479755</v>
      </c>
      <c r="D20" s="275">
        <v>16.973303134000002</v>
      </c>
      <c r="E20" s="275">
        <v>81.741359431999996</v>
      </c>
      <c r="F20" s="274"/>
    </row>
    <row r="21" spans="1:6" x14ac:dyDescent="0.3">
      <c r="A21" s="276" t="s">
        <v>292</v>
      </c>
      <c r="B21" s="275">
        <v>5828.9389110880002</v>
      </c>
      <c r="C21" s="275">
        <v>3323.6412244580238</v>
      </c>
      <c r="D21" s="275">
        <v>8.8190845436240011</v>
      </c>
      <c r="E21" s="275">
        <v>716.6845309560299</v>
      </c>
      <c r="F21" s="274"/>
    </row>
    <row r="22" spans="1:6" x14ac:dyDescent="0.3">
      <c r="A22" s="276" t="s">
        <v>80</v>
      </c>
      <c r="B22" s="275">
        <v>6995.9668612120004</v>
      </c>
      <c r="C22" s="275">
        <v>4559.7841843436863</v>
      </c>
      <c r="D22" s="275">
        <v>37.748922415460001</v>
      </c>
      <c r="E22" s="275">
        <v>103.24406975796799</v>
      </c>
      <c r="F22" s="274"/>
    </row>
    <row r="23" spans="1:6" x14ac:dyDescent="0.3">
      <c r="A23" s="276" t="s">
        <v>291</v>
      </c>
      <c r="B23" s="275">
        <v>4505.1135031580006</v>
      </c>
      <c r="C23" s="275">
        <v>4388.4386622821412</v>
      </c>
      <c r="D23" s="277"/>
      <c r="E23" s="275">
        <v>4388.4386622821412</v>
      </c>
      <c r="F23" s="274"/>
    </row>
    <row r="24" spans="1:6" x14ac:dyDescent="0.3">
      <c r="A24" s="276" t="s">
        <v>333</v>
      </c>
      <c r="B24" s="275">
        <v>3193.0263359113706</v>
      </c>
      <c r="C24" s="275">
        <v>3020.3480668854995</v>
      </c>
      <c r="D24" s="275">
        <v>23.183400809840002</v>
      </c>
      <c r="E24" s="275" t="s">
        <v>3</v>
      </c>
      <c r="F24" s="274" t="s">
        <v>3</v>
      </c>
    </row>
    <row r="25" spans="1:6" x14ac:dyDescent="0.3">
      <c r="A25" s="273" t="s">
        <v>289</v>
      </c>
      <c r="B25" s="272">
        <v>25567.257027734639</v>
      </c>
      <c r="C25" s="272">
        <v>20215.729762311676</v>
      </c>
      <c r="D25" s="272">
        <v>86.724710902924002</v>
      </c>
      <c r="E25" s="272">
        <v>5290.2508741298498</v>
      </c>
      <c r="F25" s="271"/>
    </row>
    <row r="26" spans="1:6" s="871" customFormat="1" x14ac:dyDescent="0.3">
      <c r="A26" s="927"/>
      <c r="B26" s="928"/>
      <c r="C26" s="928"/>
      <c r="D26" s="928"/>
      <c r="E26" s="928"/>
      <c r="F26" s="929"/>
    </row>
    <row r="27" spans="1:6" x14ac:dyDescent="0.3">
      <c r="A27" s="273" t="s">
        <v>332</v>
      </c>
      <c r="B27" s="272">
        <v>518681.83863530471</v>
      </c>
      <c r="C27" s="272">
        <v>467208.93505881174</v>
      </c>
      <c r="D27" s="272">
        <v>13903.392267222922</v>
      </c>
      <c r="E27" s="272">
        <v>208345.66834295989</v>
      </c>
      <c r="F27" s="271"/>
    </row>
    <row r="28" spans="1:6" s="871" customFormat="1" x14ac:dyDescent="0.3">
      <c r="A28" s="927"/>
      <c r="B28" s="928"/>
      <c r="C28" s="928"/>
      <c r="D28" s="928"/>
      <c r="E28" s="928"/>
      <c r="F28" s="929"/>
    </row>
    <row r="29" spans="1:6" x14ac:dyDescent="0.3">
      <c r="A29" s="270" t="s">
        <v>1542</v>
      </c>
      <c r="B29" s="269"/>
      <c r="C29" s="269"/>
      <c r="D29" s="269"/>
      <c r="E29" s="269"/>
      <c r="F29" s="269"/>
    </row>
    <row r="30" spans="1:6" x14ac:dyDescent="0.3">
      <c r="A30" s="1311" t="s">
        <v>1543</v>
      </c>
      <c r="B30" s="1311"/>
      <c r="C30" s="1311"/>
      <c r="D30" s="1311"/>
      <c r="E30" s="1311"/>
      <c r="F30" s="1311"/>
    </row>
    <row r="31" spans="1:6" x14ac:dyDescent="0.3">
      <c r="A31" s="1311"/>
      <c r="B31" s="1311"/>
      <c r="C31" s="1311"/>
      <c r="D31" s="1311"/>
      <c r="E31" s="1311"/>
      <c r="F31" s="1311"/>
    </row>
  </sheetData>
  <mergeCells count="4">
    <mergeCell ref="A2:F2"/>
    <mergeCell ref="H4:N14"/>
    <mergeCell ref="A30:F31"/>
    <mergeCell ref="A1:F1"/>
  </mergeCells>
  <pageMargins left="0.43307086614173229" right="0.23622047244094491"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F48"/>
  <sheetViews>
    <sheetView showGridLines="0" zoomScale="84" zoomScaleNormal="84" workbookViewId="0">
      <selection activeCell="I6" sqref="I6"/>
    </sheetView>
  </sheetViews>
  <sheetFormatPr defaultRowHeight="14.25" x14ac:dyDescent="0.3"/>
  <cols>
    <col min="1" max="1" width="39.42578125" style="171" customWidth="1"/>
    <col min="2" max="2" width="17.85546875" style="171" customWidth="1"/>
    <col min="3" max="3" width="16.42578125" style="171" customWidth="1"/>
    <col min="4" max="4" width="20.7109375" style="171" customWidth="1"/>
    <col min="5" max="22" width="17.85546875" style="171" customWidth="1"/>
    <col min="23" max="16384" width="9.140625" style="171"/>
  </cols>
  <sheetData>
    <row r="1" spans="1:4" x14ac:dyDescent="0.3">
      <c r="A1" s="939" t="s">
        <v>1546</v>
      </c>
      <c r="B1" s="284"/>
      <c r="C1" s="284"/>
      <c r="D1" s="284"/>
    </row>
    <row r="2" spans="1:4" ht="39" customHeight="1" x14ac:dyDescent="0.3">
      <c r="A2" s="1315" t="s">
        <v>1553</v>
      </c>
      <c r="B2" s="1315"/>
      <c r="C2" s="1315"/>
      <c r="D2" s="1315"/>
    </row>
    <row r="3" spans="1:4" x14ac:dyDescent="0.3">
      <c r="A3" s="285"/>
      <c r="B3" s="285"/>
      <c r="C3" s="938" t="s">
        <v>3</v>
      </c>
      <c r="D3" s="938" t="s">
        <v>3</v>
      </c>
    </row>
    <row r="4" spans="1:4" ht="42.75" x14ac:dyDescent="0.3">
      <c r="A4" s="286" t="s">
        <v>116</v>
      </c>
      <c r="B4" s="287"/>
      <c r="C4" s="470" t="s">
        <v>1547</v>
      </c>
      <c r="D4" s="470" t="s">
        <v>342</v>
      </c>
    </row>
    <row r="5" spans="1:4" ht="14.1" customHeight="1" x14ac:dyDescent="0.3">
      <c r="A5" s="289" t="s">
        <v>343</v>
      </c>
      <c r="B5" s="285"/>
      <c r="C5" s="290"/>
      <c r="D5" s="290"/>
    </row>
    <row r="6" spans="1:4" ht="14.1" customHeight="1" x14ac:dyDescent="0.3">
      <c r="A6" s="291" t="s">
        <v>344</v>
      </c>
      <c r="B6" s="292"/>
      <c r="C6" s="293">
        <v>78331.720100769977</v>
      </c>
      <c r="D6" s="293">
        <v>67392.840020792486</v>
      </c>
    </row>
    <row r="7" spans="1:4" ht="14.1" customHeight="1" x14ac:dyDescent="0.3">
      <c r="A7" s="291" t="s">
        <v>345</v>
      </c>
      <c r="B7" s="292"/>
      <c r="C7" s="293">
        <v>36829.322447430008</v>
      </c>
      <c r="D7" s="293">
        <v>39222.251493632495</v>
      </c>
    </row>
    <row r="8" spans="1:4" ht="14.1" customHeight="1" x14ac:dyDescent="0.3">
      <c r="A8" s="291" t="s">
        <v>346</v>
      </c>
      <c r="B8" s="292"/>
      <c r="C8" s="293">
        <v>167278.35510828</v>
      </c>
      <c r="D8" s="293">
        <v>173724.04597922001</v>
      </c>
    </row>
    <row r="9" spans="1:4" ht="14.1" customHeight="1" x14ac:dyDescent="0.3">
      <c r="A9" s="940" t="s">
        <v>1551</v>
      </c>
      <c r="B9" s="292"/>
      <c r="C9" s="293">
        <v>427.15204686000004</v>
      </c>
      <c r="D9" s="293">
        <v>637.24470553499998</v>
      </c>
    </row>
    <row r="10" spans="1:4" ht="14.1" customHeight="1" x14ac:dyDescent="0.3">
      <c r="A10" s="940" t="s">
        <v>1550</v>
      </c>
      <c r="B10" s="292"/>
      <c r="C10" s="293">
        <v>55599.19694246001</v>
      </c>
      <c r="D10" s="293">
        <v>55072.927133682504</v>
      </c>
    </row>
    <row r="11" spans="1:4" ht="14.1" customHeight="1" x14ac:dyDescent="0.3">
      <c r="A11" s="291" t="s">
        <v>80</v>
      </c>
      <c r="B11" s="292"/>
      <c r="C11" s="293">
        <v>184871.33239645002</v>
      </c>
      <c r="D11" s="293">
        <v>186694.77902994503</v>
      </c>
    </row>
    <row r="12" spans="1:4" ht="14.1" customHeight="1" x14ac:dyDescent="0.3">
      <c r="A12" s="940" t="s">
        <v>1554</v>
      </c>
      <c r="B12" s="292"/>
      <c r="C12" s="293">
        <v>147825.09908438002</v>
      </c>
      <c r="D12" s="293">
        <v>149624.34303766751</v>
      </c>
    </row>
    <row r="13" spans="1:4" ht="14.1" customHeight="1" x14ac:dyDescent="0.3">
      <c r="A13" s="941" t="s">
        <v>1550</v>
      </c>
      <c r="B13" s="292"/>
      <c r="C13" s="293">
        <v>1254.3957238200001</v>
      </c>
      <c r="D13" s="293">
        <v>1271.1110449</v>
      </c>
    </row>
    <row r="14" spans="1:4" ht="14.1" customHeight="1" x14ac:dyDescent="0.3">
      <c r="A14" s="941" t="s">
        <v>1552</v>
      </c>
      <c r="B14" s="292"/>
      <c r="C14" s="293">
        <v>146570.70336056003</v>
      </c>
      <c r="D14" s="293">
        <v>148353.23199276748</v>
      </c>
    </row>
    <row r="15" spans="1:4" ht="14.1" customHeight="1" x14ac:dyDescent="0.3">
      <c r="A15" s="940" t="s">
        <v>1555</v>
      </c>
      <c r="B15" s="292"/>
      <c r="C15" s="293">
        <v>37046.233312070006</v>
      </c>
      <c r="D15" s="293">
        <v>37070.435992277504</v>
      </c>
    </row>
    <row r="16" spans="1:4" ht="14.1" customHeight="1" x14ac:dyDescent="0.3">
      <c r="A16" s="941" t="s">
        <v>1550</v>
      </c>
      <c r="B16" s="292"/>
      <c r="C16" s="293">
        <v>1975.0252151299999</v>
      </c>
      <c r="D16" s="293">
        <v>1975.9652866850001</v>
      </c>
    </row>
    <row r="17" spans="1:4" ht="14.1" customHeight="1" x14ac:dyDescent="0.3">
      <c r="A17" s="941" t="s">
        <v>1552</v>
      </c>
      <c r="B17" s="292"/>
      <c r="C17" s="293">
        <v>35071.208096940012</v>
      </c>
      <c r="D17" s="293">
        <v>35094.470705592503</v>
      </c>
    </row>
    <row r="18" spans="1:4" ht="14.1" customHeight="1" x14ac:dyDescent="0.3">
      <c r="A18" s="291" t="s">
        <v>352</v>
      </c>
      <c r="B18" s="292"/>
      <c r="C18" s="293"/>
      <c r="D18" s="293"/>
    </row>
    <row r="19" spans="1:4" ht="14.1" customHeight="1" x14ac:dyDescent="0.3">
      <c r="A19" s="291" t="s">
        <v>298</v>
      </c>
      <c r="B19" s="292"/>
      <c r="C19" s="293">
        <v>2817.9242352999995</v>
      </c>
      <c r="D19" s="293">
        <v>3162.089466855</v>
      </c>
    </row>
    <row r="20" spans="1:4" ht="14.1" customHeight="1" x14ac:dyDescent="0.3">
      <c r="A20" s="930" t="s">
        <v>297</v>
      </c>
      <c r="B20" s="931"/>
      <c r="C20" s="932">
        <v>470128.65428823</v>
      </c>
      <c r="D20" s="932">
        <v>470196.00599044503</v>
      </c>
    </row>
    <row r="21" spans="1:4" ht="14.1" customHeight="1" x14ac:dyDescent="0.3">
      <c r="A21" s="933"/>
      <c r="B21" s="934"/>
      <c r="C21" s="935"/>
      <c r="D21" s="935"/>
    </row>
    <row r="22" spans="1:4" ht="14.1" customHeight="1" x14ac:dyDescent="0.3">
      <c r="A22" s="296" t="s">
        <v>353</v>
      </c>
      <c r="B22" s="285"/>
      <c r="C22" s="297"/>
      <c r="D22" s="297"/>
    </row>
    <row r="23" spans="1:4" ht="14.1" customHeight="1" x14ac:dyDescent="0.3">
      <c r="A23" s="291" t="s">
        <v>344</v>
      </c>
      <c r="B23" s="292"/>
      <c r="C23" s="293">
        <v>2486.4915159540001</v>
      </c>
      <c r="D23" s="293">
        <v>24732.435171754001</v>
      </c>
    </row>
    <row r="24" spans="1:4" ht="14.1" customHeight="1" x14ac:dyDescent="0.3">
      <c r="A24" s="291" t="s">
        <v>354</v>
      </c>
      <c r="B24" s="292"/>
      <c r="C24" s="293">
        <v>134.84802710614761</v>
      </c>
      <c r="D24" s="293">
        <v>2262.4187713436472</v>
      </c>
    </row>
    <row r="25" spans="1:4" ht="14.1" customHeight="1" x14ac:dyDescent="0.3">
      <c r="A25" s="291" t="s">
        <v>355</v>
      </c>
      <c r="B25" s="292"/>
      <c r="C25" s="293">
        <v>41.42740268605381</v>
      </c>
      <c r="D25" s="293">
        <v>285.76133974605386</v>
      </c>
    </row>
    <row r="26" spans="1:4" ht="14.1" customHeight="1" x14ac:dyDescent="0.3">
      <c r="A26" s="291" t="s">
        <v>356</v>
      </c>
      <c r="B26" s="292"/>
      <c r="C26" s="298"/>
      <c r="D26" s="293">
        <v>452.40866895249997</v>
      </c>
    </row>
    <row r="27" spans="1:4" ht="14.1" customHeight="1" x14ac:dyDescent="0.3">
      <c r="A27" s="291" t="s">
        <v>357</v>
      </c>
      <c r="B27" s="292"/>
      <c r="C27" s="298"/>
      <c r="D27" s="293">
        <v>102.7972866775</v>
      </c>
    </row>
    <row r="28" spans="1:4" ht="14.1" customHeight="1" x14ac:dyDescent="0.3">
      <c r="A28" s="291" t="s">
        <v>345</v>
      </c>
      <c r="B28" s="292"/>
      <c r="C28" s="293">
        <v>390.73231541766006</v>
      </c>
      <c r="D28" s="293">
        <v>414.83602798766003</v>
      </c>
    </row>
    <row r="29" spans="1:4" ht="14.1" customHeight="1" x14ac:dyDescent="0.3">
      <c r="A29" s="291" t="s">
        <v>346</v>
      </c>
      <c r="B29" s="292"/>
      <c r="C29" s="293">
        <v>5565.2822821298387</v>
      </c>
      <c r="D29" s="293">
        <v>6591.1036555348383</v>
      </c>
    </row>
    <row r="30" spans="1:4" ht="14.1" customHeight="1" x14ac:dyDescent="0.3">
      <c r="A30" s="940" t="s">
        <v>1550</v>
      </c>
      <c r="B30" s="292"/>
      <c r="C30" s="293">
        <v>1069.24020279204</v>
      </c>
      <c r="D30" s="293">
        <v>1190.23082440954</v>
      </c>
    </row>
    <row r="31" spans="1:4" ht="14.1" customHeight="1" x14ac:dyDescent="0.3">
      <c r="A31" s="291" t="s">
        <v>80</v>
      </c>
      <c r="B31" s="292"/>
      <c r="C31" s="293">
        <v>6976.6643679905746</v>
      </c>
      <c r="D31" s="293">
        <v>7916.0317708530756</v>
      </c>
    </row>
    <row r="32" spans="1:4" ht="14.1" customHeight="1" x14ac:dyDescent="0.3">
      <c r="A32" s="940" t="s">
        <v>1550</v>
      </c>
      <c r="B32" s="292"/>
      <c r="C32" s="293">
        <v>1645.20958356499</v>
      </c>
      <c r="D32" s="293">
        <v>1969.3885084124904</v>
      </c>
    </row>
    <row r="33" spans="1:6" ht="14.1" customHeight="1" x14ac:dyDescent="0.3">
      <c r="A33" s="291" t="s">
        <v>358</v>
      </c>
      <c r="B33" s="292"/>
      <c r="C33" s="293">
        <v>4502.1340480648505</v>
      </c>
      <c r="D33" s="293">
        <v>6569.9256809323506</v>
      </c>
    </row>
    <row r="34" spans="1:6" ht="14.1" customHeight="1" x14ac:dyDescent="0.3">
      <c r="A34" s="940" t="s">
        <v>1550</v>
      </c>
      <c r="B34" s="292"/>
      <c r="C34" s="293">
        <v>9.525594389345601</v>
      </c>
      <c r="D34" s="293">
        <v>17.687909179345603</v>
      </c>
    </row>
    <row r="35" spans="1:6" ht="14.1" customHeight="1" x14ac:dyDescent="0.3">
      <c r="A35" s="291" t="s">
        <v>359</v>
      </c>
      <c r="B35" s="292"/>
      <c r="C35" s="293">
        <v>488.62993350809404</v>
      </c>
      <c r="D35" s="293">
        <v>539.47615715559402</v>
      </c>
    </row>
    <row r="36" spans="1:6" ht="14.1" customHeight="1" x14ac:dyDescent="0.3">
      <c r="A36" s="291" t="s">
        <v>360</v>
      </c>
      <c r="B36" s="292"/>
      <c r="C36" s="293">
        <v>502.61548151805999</v>
      </c>
      <c r="D36" s="293">
        <v>470.28789168805997</v>
      </c>
    </row>
    <row r="37" spans="1:6" ht="14.1" customHeight="1" x14ac:dyDescent="0.3">
      <c r="A37" s="291" t="s">
        <v>361</v>
      </c>
      <c r="B37" s="292"/>
      <c r="C37" s="299"/>
      <c r="D37" s="299"/>
    </row>
    <row r="38" spans="1:6" ht="27.75" customHeight="1" x14ac:dyDescent="0.3">
      <c r="A38" s="291" t="s">
        <v>362</v>
      </c>
      <c r="B38" s="292"/>
      <c r="C38" s="299"/>
      <c r="D38" s="299"/>
    </row>
    <row r="39" spans="1:6" ht="14.1" customHeight="1" x14ac:dyDescent="0.3">
      <c r="A39" s="291" t="s">
        <v>363</v>
      </c>
      <c r="B39" s="292"/>
      <c r="C39" s="299"/>
      <c r="D39" s="299"/>
    </row>
    <row r="40" spans="1:6" ht="14.1" customHeight="1" x14ac:dyDescent="0.3">
      <c r="A40" s="291" t="s">
        <v>364</v>
      </c>
      <c r="B40" s="292"/>
      <c r="C40" s="293">
        <v>1173.2968581310001</v>
      </c>
      <c r="D40" s="293">
        <v>1216.5065096660001</v>
      </c>
    </row>
    <row r="41" spans="1:6" ht="14.1" customHeight="1" x14ac:dyDescent="0.3">
      <c r="A41" s="291" t="s">
        <v>365</v>
      </c>
      <c r="B41" s="292"/>
      <c r="C41" s="293">
        <v>846.8723039672002</v>
      </c>
      <c r="D41" s="293">
        <v>1384.9622305821999</v>
      </c>
    </row>
    <row r="42" spans="1:6" ht="14.1" customHeight="1" x14ac:dyDescent="0.3">
      <c r="A42" s="936" t="s">
        <v>289</v>
      </c>
      <c r="B42" s="931"/>
      <c r="C42" s="932">
        <v>23108.994536011116</v>
      </c>
      <c r="D42" s="932">
        <v>52938.951162411133</v>
      </c>
    </row>
    <row r="43" spans="1:6" ht="14.1" customHeight="1" x14ac:dyDescent="0.3">
      <c r="A43" s="937"/>
      <c r="B43" s="934"/>
      <c r="C43" s="935"/>
      <c r="D43" s="935"/>
    </row>
    <row r="44" spans="1:6" ht="14.1" customHeight="1" x14ac:dyDescent="0.3">
      <c r="A44" s="930" t="s">
        <v>288</v>
      </c>
      <c r="B44" s="931"/>
      <c r="C44" s="932">
        <v>493237.64882424113</v>
      </c>
      <c r="D44" s="932">
        <v>523134.95715285616</v>
      </c>
    </row>
    <row r="45" spans="1:6" ht="14.1" customHeight="1" x14ac:dyDescent="0.3">
      <c r="A45" s="285"/>
      <c r="B45" s="285"/>
      <c r="C45" s="285"/>
      <c r="D45" s="285"/>
    </row>
    <row r="46" spans="1:6" x14ac:dyDescent="0.3">
      <c r="A46" s="285"/>
      <c r="B46" s="285"/>
      <c r="C46" s="285"/>
      <c r="D46" s="285"/>
    </row>
    <row r="48" spans="1:6" x14ac:dyDescent="0.3">
      <c r="A48" s="1314"/>
      <c r="B48" s="1314"/>
      <c r="C48" s="1314"/>
      <c r="D48" s="1314"/>
      <c r="E48" s="1314"/>
      <c r="F48" s="1314"/>
    </row>
  </sheetData>
  <mergeCells count="2">
    <mergeCell ref="A48:F48"/>
    <mergeCell ref="A2:D2"/>
  </mergeCells>
  <pageMargins left="0.43307086614173229" right="0.23622047244094491" top="0.74803149606299213" bottom="0.74803149606299213" header="0.31496062992125984" footer="0.31496062992125984"/>
  <pageSetup paperSize="9" orientation="portrait" r:id="rId1"/>
  <colBreaks count="1" manualBreakCount="1">
    <brk id="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sheetPr>
  <dimension ref="A1:L50"/>
  <sheetViews>
    <sheetView showGridLines="0" zoomScale="84" zoomScaleNormal="84" zoomScaleSheetLayoutView="90" workbookViewId="0">
      <selection activeCell="I6" sqref="I6"/>
    </sheetView>
  </sheetViews>
  <sheetFormatPr defaultRowHeight="14.25" x14ac:dyDescent="0.3"/>
  <cols>
    <col min="1" max="1" width="30.7109375" style="171" customWidth="1"/>
    <col min="2" max="11" width="6.7109375" style="171" customWidth="1"/>
    <col min="12" max="27" width="17.85546875" style="171" customWidth="1"/>
    <col min="28" max="16384" width="9.140625" style="171"/>
  </cols>
  <sheetData>
    <row r="1" spans="1:12" x14ac:dyDescent="0.3">
      <c r="A1" s="917" t="s">
        <v>1558</v>
      </c>
      <c r="B1" s="320"/>
      <c r="C1" s="320"/>
      <c r="D1" s="320"/>
      <c r="E1" s="320"/>
      <c r="F1" s="320"/>
      <c r="G1" s="235"/>
      <c r="H1" s="235"/>
      <c r="I1" s="235"/>
      <c r="J1" s="235"/>
      <c r="K1" s="235"/>
      <c r="L1" s="278"/>
    </row>
    <row r="2" spans="1:12" ht="114" customHeight="1" x14ac:dyDescent="0.3">
      <c r="A2" s="1315" t="s">
        <v>1559</v>
      </c>
      <c r="B2" s="1315"/>
      <c r="C2" s="1315"/>
      <c r="D2" s="1315"/>
      <c r="E2" s="1315"/>
      <c r="F2" s="1315"/>
      <c r="G2" s="1317"/>
      <c r="H2" s="1317"/>
      <c r="I2" s="1317"/>
      <c r="J2" s="1317"/>
      <c r="K2" s="1317"/>
      <c r="L2" s="278"/>
    </row>
    <row r="3" spans="1:12" x14ac:dyDescent="0.3">
      <c r="A3" s="319"/>
      <c r="B3" s="317"/>
      <c r="C3" s="1286" t="s">
        <v>1560</v>
      </c>
      <c r="D3" s="1286"/>
      <c r="E3" s="1286"/>
      <c r="F3" s="1286"/>
      <c r="G3" s="1286"/>
      <c r="H3" s="1286"/>
      <c r="I3" s="1286"/>
      <c r="J3" s="1286"/>
      <c r="K3" s="1286"/>
      <c r="L3" s="318"/>
    </row>
    <row r="4" spans="1:12" ht="36.75" customHeight="1" x14ac:dyDescent="0.3">
      <c r="A4" s="317"/>
      <c r="B4" s="315" t="s">
        <v>373</v>
      </c>
      <c r="C4" s="315" t="s">
        <v>372</v>
      </c>
      <c r="D4" s="315" t="s">
        <v>371</v>
      </c>
      <c r="E4" s="316" t="s">
        <v>370</v>
      </c>
      <c r="F4" s="315" t="s">
        <v>369</v>
      </c>
      <c r="G4" s="316" t="s">
        <v>368</v>
      </c>
      <c r="H4" s="316" t="s">
        <v>367</v>
      </c>
      <c r="I4" s="315" t="s">
        <v>366</v>
      </c>
      <c r="J4" s="316" t="s">
        <v>1480</v>
      </c>
      <c r="K4" s="315" t="s">
        <v>288</v>
      </c>
      <c r="L4" s="314"/>
    </row>
    <row r="5" spans="1:12" ht="14.25" customHeight="1" x14ac:dyDescent="0.3">
      <c r="A5" s="248" t="s">
        <v>343</v>
      </c>
      <c r="B5" s="248"/>
      <c r="C5" s="313"/>
      <c r="D5" s="313"/>
      <c r="E5" s="313"/>
      <c r="F5" s="313"/>
      <c r="G5" s="313"/>
      <c r="H5" s="313"/>
      <c r="I5" s="313"/>
      <c r="J5" s="313"/>
      <c r="K5" s="313"/>
      <c r="L5" s="310"/>
    </row>
    <row r="6" spans="1:12" ht="14.25" customHeight="1" x14ac:dyDescent="0.3">
      <c r="A6" s="308" t="s">
        <v>344</v>
      </c>
      <c r="B6" s="846">
        <v>41464.214949230001</v>
      </c>
      <c r="C6" s="846">
        <v>6369.3931301699995</v>
      </c>
      <c r="D6" s="846">
        <v>21933.792195689999</v>
      </c>
      <c r="E6" s="846">
        <v>2524.8579403999997</v>
      </c>
      <c r="F6" s="846">
        <v>10636.171682970002</v>
      </c>
      <c r="G6" s="846" t="s">
        <v>3</v>
      </c>
      <c r="H6" s="846">
        <v>208.7967745</v>
      </c>
      <c r="I6" s="846">
        <v>28344.757672539999</v>
      </c>
      <c r="J6" s="846">
        <v>8313.9382045000202</v>
      </c>
      <c r="K6" s="846">
        <v>78331.720100770021</v>
      </c>
      <c r="L6" s="304"/>
    </row>
    <row r="7" spans="1:12" ht="14.25" customHeight="1" x14ac:dyDescent="0.3">
      <c r="A7" s="308" t="s">
        <v>345</v>
      </c>
      <c r="B7" s="846">
        <v>30891.461770149999</v>
      </c>
      <c r="C7" s="846">
        <v>14543.588913339998</v>
      </c>
      <c r="D7" s="846">
        <v>168.88648019000001</v>
      </c>
      <c r="E7" s="846">
        <v>5404.1437079899988</v>
      </c>
      <c r="F7" s="846">
        <v>10774.842668630004</v>
      </c>
      <c r="G7" s="846">
        <v>1.50293162</v>
      </c>
      <c r="H7" s="846">
        <v>3.0680668</v>
      </c>
      <c r="I7" s="846">
        <v>587.20662270000003</v>
      </c>
      <c r="J7" s="846">
        <v>5346.0830561599914</v>
      </c>
      <c r="K7" s="846">
        <v>36829.322447429993</v>
      </c>
      <c r="L7" s="304"/>
    </row>
    <row r="8" spans="1:12" ht="14.25" customHeight="1" x14ac:dyDescent="0.3">
      <c r="A8" s="308" t="s">
        <v>346</v>
      </c>
      <c r="B8" s="846">
        <v>138904.36653856997</v>
      </c>
      <c r="C8" s="846">
        <v>40695.539714430008</v>
      </c>
      <c r="D8" s="846">
        <v>31434.18446697</v>
      </c>
      <c r="E8" s="846">
        <v>30854.145987920001</v>
      </c>
      <c r="F8" s="846">
        <v>35920.496369249988</v>
      </c>
      <c r="G8" s="846">
        <v>2141.9151037000001</v>
      </c>
      <c r="H8" s="846">
        <v>2318.05809318</v>
      </c>
      <c r="I8" s="846">
        <v>3083.2846088400006</v>
      </c>
      <c r="J8" s="846">
        <v>20830.730763990108</v>
      </c>
      <c r="K8" s="846">
        <v>167278.35510828011</v>
      </c>
      <c r="L8" s="304"/>
    </row>
    <row r="9" spans="1:12" ht="14.25" customHeight="1" x14ac:dyDescent="0.3">
      <c r="A9" s="309" t="s">
        <v>347</v>
      </c>
      <c r="B9" s="846">
        <v>298.50778709999997</v>
      </c>
      <c r="C9" s="846">
        <v>5.3171870499999994</v>
      </c>
      <c r="D9" s="846">
        <v>204.09079247</v>
      </c>
      <c r="E9" s="846">
        <v>75.987992339999977</v>
      </c>
      <c r="F9" s="846">
        <v>13.11181524</v>
      </c>
      <c r="G9" s="846" t="s">
        <v>22</v>
      </c>
      <c r="H9" s="846">
        <v>0</v>
      </c>
      <c r="I9" s="846">
        <v>0</v>
      </c>
      <c r="J9" s="846">
        <v>128.64425976000012</v>
      </c>
      <c r="K9" s="846">
        <v>427.1520468600001</v>
      </c>
      <c r="L9" s="304"/>
    </row>
    <row r="10" spans="1:12" ht="14.25" customHeight="1" x14ac:dyDescent="0.3">
      <c r="A10" s="309" t="s">
        <v>348</v>
      </c>
      <c r="B10" s="846">
        <v>53974.901767810014</v>
      </c>
      <c r="C10" s="846">
        <v>19016.099562670002</v>
      </c>
      <c r="D10" s="846">
        <v>12325.351617300003</v>
      </c>
      <c r="E10" s="846">
        <v>11130.32047491</v>
      </c>
      <c r="F10" s="846">
        <v>11503.130112930003</v>
      </c>
      <c r="G10" s="846">
        <v>148.12754689000002</v>
      </c>
      <c r="H10" s="846">
        <v>0</v>
      </c>
      <c r="I10" s="846">
        <v>33.837227370000001</v>
      </c>
      <c r="J10" s="846">
        <v>1442.330400390043</v>
      </c>
      <c r="K10" s="846">
        <v>55599.196942460054</v>
      </c>
      <c r="L10" s="304"/>
    </row>
    <row r="11" spans="1:12" ht="14.25" customHeight="1" x14ac:dyDescent="0.3">
      <c r="A11" s="308" t="s">
        <v>80</v>
      </c>
      <c r="B11" s="846">
        <v>183063.87643566998</v>
      </c>
      <c r="C11" s="846">
        <v>51597.478492839997</v>
      </c>
      <c r="D11" s="846">
        <v>43788.586366199997</v>
      </c>
      <c r="E11" s="846">
        <v>32917.432411199996</v>
      </c>
      <c r="F11" s="846">
        <v>54760.37916543</v>
      </c>
      <c r="G11" s="846">
        <v>49.11560317</v>
      </c>
      <c r="H11" s="846">
        <v>13.755335630000001</v>
      </c>
      <c r="I11" s="846">
        <v>218.61443532000001</v>
      </c>
      <c r="J11" s="846">
        <v>1525.9705866598013</v>
      </c>
      <c r="K11" s="846">
        <v>184871.33239644978</v>
      </c>
      <c r="L11" s="304"/>
    </row>
    <row r="12" spans="1:12" ht="16.5" customHeight="1" x14ac:dyDescent="0.3">
      <c r="A12" s="309" t="s">
        <v>349</v>
      </c>
      <c r="B12" s="846">
        <v>146551.57509996</v>
      </c>
      <c r="C12" s="846">
        <v>41544.232521189995</v>
      </c>
      <c r="D12" s="846">
        <v>29320.046991300002</v>
      </c>
      <c r="E12" s="846">
        <v>27010.90597217</v>
      </c>
      <c r="F12" s="846">
        <v>48676.389615299995</v>
      </c>
      <c r="G12" s="846">
        <v>27.406872349999997</v>
      </c>
      <c r="H12" s="846">
        <v>9.5078163799999995</v>
      </c>
      <c r="I12" s="846">
        <v>174.54530210000001</v>
      </c>
      <c r="J12" s="846">
        <v>1062.0639935898059</v>
      </c>
      <c r="K12" s="846">
        <v>147825.09908437982</v>
      </c>
      <c r="L12" s="304"/>
    </row>
    <row r="13" spans="1:12" x14ac:dyDescent="0.3">
      <c r="A13" s="312" t="s">
        <v>348</v>
      </c>
      <c r="B13" s="846">
        <v>1254.0054958999999</v>
      </c>
      <c r="C13" s="846">
        <v>91.329205819999999</v>
      </c>
      <c r="D13" s="846">
        <v>971.82402991000004</v>
      </c>
      <c r="E13" s="846">
        <v>71.398816920000002</v>
      </c>
      <c r="F13" s="846">
        <v>119.45344324999999</v>
      </c>
      <c r="G13" s="846" t="s">
        <v>22</v>
      </c>
      <c r="H13" s="846">
        <v>0</v>
      </c>
      <c r="I13" s="846">
        <v>0</v>
      </c>
      <c r="J13" s="846" t="s">
        <v>3</v>
      </c>
      <c r="K13" s="846">
        <v>1254.3957238199996</v>
      </c>
      <c r="L13" s="304"/>
    </row>
    <row r="14" spans="1:12" ht="14.25" customHeight="1" x14ac:dyDescent="0.3">
      <c r="A14" s="312" t="s">
        <v>350</v>
      </c>
      <c r="B14" s="846">
        <v>145297.56960406</v>
      </c>
      <c r="C14" s="846">
        <v>41452.90331537</v>
      </c>
      <c r="D14" s="846">
        <v>28348.222961390002</v>
      </c>
      <c r="E14" s="846">
        <v>26939.507155250001</v>
      </c>
      <c r="F14" s="846">
        <v>48556.936172049995</v>
      </c>
      <c r="G14" s="846">
        <v>27.406872349999997</v>
      </c>
      <c r="H14" s="846">
        <v>9.5078163799999995</v>
      </c>
      <c r="I14" s="846">
        <v>174.54530210000001</v>
      </c>
      <c r="J14" s="846">
        <v>1061.6737656697503</v>
      </c>
      <c r="K14" s="846">
        <v>146570.70336055977</v>
      </c>
      <c r="L14" s="304"/>
    </row>
    <row r="15" spans="1:12" ht="14.25" customHeight="1" x14ac:dyDescent="0.3">
      <c r="A15" s="309" t="s">
        <v>351</v>
      </c>
      <c r="B15" s="846">
        <v>36512.301335710006</v>
      </c>
      <c r="C15" s="846">
        <v>10053.245971650002</v>
      </c>
      <c r="D15" s="846">
        <v>14468.539374900005</v>
      </c>
      <c r="E15" s="846">
        <v>5906.5264390299999</v>
      </c>
      <c r="F15" s="846">
        <v>6083.9895501300007</v>
      </c>
      <c r="G15" s="846">
        <v>21.70873082</v>
      </c>
      <c r="H15" s="846">
        <v>4.247519249999999</v>
      </c>
      <c r="I15" s="846">
        <v>44.069133220000005</v>
      </c>
      <c r="J15" s="846">
        <v>463.90659306998072</v>
      </c>
      <c r="K15" s="846">
        <v>37046.233312069984</v>
      </c>
      <c r="L15" s="304"/>
    </row>
    <row r="16" spans="1:12" ht="14.25" customHeight="1" x14ac:dyDescent="0.3">
      <c r="A16" s="312" t="s">
        <v>348</v>
      </c>
      <c r="B16" s="846">
        <v>1877.7852703599997</v>
      </c>
      <c r="C16" s="846">
        <v>252.07765617999996</v>
      </c>
      <c r="D16" s="846">
        <v>1022.7363012699998</v>
      </c>
      <c r="E16" s="846">
        <v>245.60052376000004</v>
      </c>
      <c r="F16" s="846">
        <v>357.37078915000012</v>
      </c>
      <c r="G16" s="846">
        <v>2.2708184500000002</v>
      </c>
      <c r="H16" s="846">
        <v>0.84690652</v>
      </c>
      <c r="I16" s="846">
        <v>4.0465619400000001</v>
      </c>
      <c r="J16" s="846">
        <v>90.075657859997918</v>
      </c>
      <c r="K16" s="846">
        <v>1975.0252151299974</v>
      </c>
      <c r="L16" s="304"/>
    </row>
    <row r="17" spans="1:12" ht="14.25" customHeight="1" x14ac:dyDescent="0.3">
      <c r="A17" s="312" t="s">
        <v>350</v>
      </c>
      <c r="B17" s="846">
        <v>34634.516065349999</v>
      </c>
      <c r="C17" s="846">
        <v>9801.1683154700004</v>
      </c>
      <c r="D17" s="846">
        <v>13445.803073630002</v>
      </c>
      <c r="E17" s="846">
        <v>5660.9259152699997</v>
      </c>
      <c r="F17" s="846">
        <v>5726.618760979999</v>
      </c>
      <c r="G17" s="846">
        <v>19.437912370000003</v>
      </c>
      <c r="H17" s="846">
        <v>3.4006127300000002</v>
      </c>
      <c r="I17" s="846">
        <v>40.022571280000008</v>
      </c>
      <c r="J17" s="846">
        <v>373.8309352099896</v>
      </c>
      <c r="K17" s="846">
        <v>35071.20809693999</v>
      </c>
      <c r="L17" s="304"/>
    </row>
    <row r="18" spans="1:12" ht="14.25" customHeight="1" x14ac:dyDescent="0.3">
      <c r="A18" s="308" t="s">
        <v>352</v>
      </c>
      <c r="B18" s="846">
        <v>0</v>
      </c>
      <c r="C18" s="846">
        <v>0</v>
      </c>
      <c r="D18" s="846">
        <v>0</v>
      </c>
      <c r="E18" s="846">
        <v>0</v>
      </c>
      <c r="F18" s="846">
        <v>0</v>
      </c>
      <c r="G18" s="846" t="s">
        <v>22</v>
      </c>
      <c r="H18" s="846">
        <v>0</v>
      </c>
      <c r="I18" s="846">
        <v>0</v>
      </c>
      <c r="J18" s="846">
        <v>0</v>
      </c>
      <c r="K18" s="846">
        <v>0</v>
      </c>
      <c r="L18" s="304"/>
    </row>
    <row r="19" spans="1:12" ht="14.25" customHeight="1" x14ac:dyDescent="0.3">
      <c r="A19" s="308" t="s">
        <v>298</v>
      </c>
      <c r="B19" s="846">
        <v>2519.7750511499999</v>
      </c>
      <c r="C19" s="846">
        <v>878.44882514000005</v>
      </c>
      <c r="D19" s="846">
        <v>405.08664403999995</v>
      </c>
      <c r="E19" s="846">
        <v>330.74483941000005</v>
      </c>
      <c r="F19" s="846">
        <v>905.49474255999996</v>
      </c>
      <c r="G19" s="846" t="s">
        <v>22</v>
      </c>
      <c r="H19" s="846">
        <v>44.74717545</v>
      </c>
      <c r="I19" s="846">
        <v>251.10034436999999</v>
      </c>
      <c r="J19" s="846">
        <v>2.3016643300002215</v>
      </c>
      <c r="K19" s="846">
        <v>2817.9242353000004</v>
      </c>
      <c r="L19" s="304"/>
    </row>
    <row r="20" spans="1:12" ht="14.25" customHeight="1" x14ac:dyDescent="0.3">
      <c r="A20" s="936" t="s">
        <v>297</v>
      </c>
      <c r="B20" s="942">
        <v>396843.69474476995</v>
      </c>
      <c r="C20" s="942">
        <v>114084.44907592001</v>
      </c>
      <c r="D20" s="942">
        <v>97730.536153089997</v>
      </c>
      <c r="E20" s="942">
        <v>72031.324886920003</v>
      </c>
      <c r="F20" s="942">
        <v>112997.38462883999</v>
      </c>
      <c r="G20" s="942">
        <v>2192.54613849</v>
      </c>
      <c r="H20" s="942">
        <v>2588.4254455600003</v>
      </c>
      <c r="I20" s="942">
        <v>32484.963683770002</v>
      </c>
      <c r="J20" s="942">
        <v>36019.024275639924</v>
      </c>
      <c r="K20" s="942">
        <v>470128.65428822988</v>
      </c>
      <c r="L20" s="307"/>
    </row>
    <row r="21" spans="1:12" s="871" customFormat="1" x14ac:dyDescent="0.3">
      <c r="A21" s="937"/>
      <c r="B21" s="943"/>
      <c r="C21" s="943"/>
      <c r="D21" s="943"/>
      <c r="E21" s="943"/>
      <c r="F21" s="943"/>
      <c r="G21" s="943"/>
      <c r="H21" s="943"/>
      <c r="I21" s="943"/>
      <c r="J21" s="943"/>
      <c r="K21" s="943"/>
      <c r="L21" s="307"/>
    </row>
    <row r="22" spans="1:12" ht="14.25" customHeight="1" x14ac:dyDescent="0.3">
      <c r="A22" s="311" t="s">
        <v>353</v>
      </c>
      <c r="B22" s="260" t="s">
        <v>3</v>
      </c>
      <c r="C22" s="260"/>
      <c r="D22" s="260"/>
      <c r="E22" s="260"/>
      <c r="F22" s="260"/>
      <c r="G22" s="260"/>
      <c r="H22" s="260"/>
      <c r="I22" s="260"/>
      <c r="J22" s="260"/>
      <c r="K22" s="260"/>
      <c r="L22" s="310"/>
    </row>
    <row r="23" spans="1:12" ht="14.25" customHeight="1" x14ac:dyDescent="0.3">
      <c r="A23" s="308" t="s">
        <v>344</v>
      </c>
      <c r="B23" s="846">
        <v>125.10840587</v>
      </c>
      <c r="C23" s="846">
        <v>8.74850247</v>
      </c>
      <c r="D23" s="846">
        <v>18.34161748</v>
      </c>
      <c r="E23" s="846">
        <v>0</v>
      </c>
      <c r="F23" s="846">
        <v>98.018285919999997</v>
      </c>
      <c r="G23" s="846">
        <v>1488.2248326858</v>
      </c>
      <c r="H23" s="846">
        <v>2.0326694700000001</v>
      </c>
      <c r="I23" s="846" t="s">
        <v>3</v>
      </c>
      <c r="J23" s="846">
        <v>871.07997985999998</v>
      </c>
      <c r="K23" s="846">
        <v>2486.4915153358002</v>
      </c>
      <c r="L23" s="304"/>
    </row>
    <row r="24" spans="1:12" ht="14.25" customHeight="1" x14ac:dyDescent="0.3">
      <c r="A24" s="308" t="s">
        <v>354</v>
      </c>
      <c r="B24" s="846">
        <v>0</v>
      </c>
      <c r="C24" s="846">
        <v>0</v>
      </c>
      <c r="D24" s="846">
        <v>0</v>
      </c>
      <c r="E24" s="846">
        <v>0</v>
      </c>
      <c r="F24" s="846">
        <v>0</v>
      </c>
      <c r="G24" s="846">
        <v>134.84802717920761</v>
      </c>
      <c r="H24" s="846">
        <v>0</v>
      </c>
      <c r="I24" s="846">
        <v>0</v>
      </c>
      <c r="J24" s="846">
        <v>0</v>
      </c>
      <c r="K24" s="846">
        <v>134.84802717920761</v>
      </c>
      <c r="L24" s="304"/>
    </row>
    <row r="25" spans="1:12" ht="14.25" customHeight="1" x14ac:dyDescent="0.3">
      <c r="A25" s="308" t="s">
        <v>355</v>
      </c>
      <c r="B25" s="846">
        <v>0</v>
      </c>
      <c r="C25" s="846">
        <v>0</v>
      </c>
      <c r="D25" s="846">
        <v>0</v>
      </c>
      <c r="E25" s="846">
        <v>0</v>
      </c>
      <c r="F25" s="846">
        <v>0</v>
      </c>
      <c r="G25" s="846">
        <v>41.427402688863815</v>
      </c>
      <c r="H25" s="846">
        <v>0</v>
      </c>
      <c r="I25" s="846">
        <v>0</v>
      </c>
      <c r="J25" s="846">
        <v>0</v>
      </c>
      <c r="K25" s="846">
        <v>41.427402688863815</v>
      </c>
      <c r="L25" s="304"/>
    </row>
    <row r="26" spans="1:12" ht="14.25" customHeight="1" x14ac:dyDescent="0.3">
      <c r="A26" s="308" t="s">
        <v>356</v>
      </c>
      <c r="B26" s="846">
        <v>0</v>
      </c>
      <c r="C26" s="846">
        <v>0</v>
      </c>
      <c r="D26" s="846">
        <v>0</v>
      </c>
      <c r="E26" s="846">
        <v>0</v>
      </c>
      <c r="F26" s="846">
        <v>0</v>
      </c>
      <c r="G26" s="846">
        <v>0</v>
      </c>
      <c r="H26" s="846">
        <v>0</v>
      </c>
      <c r="I26" s="846">
        <v>0</v>
      </c>
      <c r="J26" s="846">
        <v>0</v>
      </c>
      <c r="K26" s="846">
        <v>0</v>
      </c>
      <c r="L26" s="304"/>
    </row>
    <row r="27" spans="1:12" ht="14.25" customHeight="1" x14ac:dyDescent="0.3">
      <c r="A27" s="308" t="s">
        <v>357</v>
      </c>
      <c r="B27" s="846">
        <v>0</v>
      </c>
      <c r="C27" s="846">
        <v>0</v>
      </c>
      <c r="D27" s="846">
        <v>0</v>
      </c>
      <c r="E27" s="846">
        <v>0</v>
      </c>
      <c r="F27" s="846">
        <v>0</v>
      </c>
      <c r="G27" s="846">
        <v>0</v>
      </c>
      <c r="H27" s="846">
        <v>0</v>
      </c>
      <c r="I27" s="846">
        <v>0</v>
      </c>
      <c r="J27" s="846">
        <v>0</v>
      </c>
      <c r="K27" s="846">
        <v>0</v>
      </c>
      <c r="L27" s="304"/>
    </row>
    <row r="28" spans="1:12" ht="14.25" customHeight="1" x14ac:dyDescent="0.3">
      <c r="A28" s="308" t="s">
        <v>345</v>
      </c>
      <c r="B28" s="846">
        <v>228.41168142951003</v>
      </c>
      <c r="C28" s="846">
        <v>2.8074284594100001</v>
      </c>
      <c r="D28" s="846">
        <v>1.2670237264199999</v>
      </c>
      <c r="E28" s="846">
        <v>206.02144067394002</v>
      </c>
      <c r="F28" s="846">
        <v>18.31578856974</v>
      </c>
      <c r="G28" s="846">
        <v>49.925637447682988</v>
      </c>
      <c r="H28" s="846">
        <v>2.9675780616199998</v>
      </c>
      <c r="I28" s="846">
        <v>1.1900793159340004</v>
      </c>
      <c r="J28" s="846">
        <v>108.237339186236</v>
      </c>
      <c r="K28" s="846">
        <v>390.73231544098303</v>
      </c>
      <c r="L28" s="304"/>
    </row>
    <row r="29" spans="1:12" ht="14.25" customHeight="1" x14ac:dyDescent="0.3">
      <c r="A29" s="308" t="s">
        <v>346</v>
      </c>
      <c r="B29" s="846">
        <v>202.33239010499818</v>
      </c>
      <c r="C29" s="846">
        <v>145.03044352398337</v>
      </c>
      <c r="D29" s="846">
        <v>8.9575130823074005</v>
      </c>
      <c r="E29" s="846">
        <v>4.6646063407375999</v>
      </c>
      <c r="F29" s="846">
        <v>43.679827157969804</v>
      </c>
      <c r="G29" s="846">
        <v>2799.0870735001545</v>
      </c>
      <c r="H29" s="846">
        <v>39.734845961975402</v>
      </c>
      <c r="I29" s="846">
        <v>1.4602132473272</v>
      </c>
      <c r="J29" s="846">
        <v>2522.6677582377483</v>
      </c>
      <c r="K29" s="846">
        <v>5565.282281052203</v>
      </c>
      <c r="L29" s="304"/>
    </row>
    <row r="30" spans="1:12" ht="14.25" customHeight="1" x14ac:dyDescent="0.3">
      <c r="A30" s="309" t="s">
        <v>348</v>
      </c>
      <c r="B30" s="846">
        <v>7.3002709944800017</v>
      </c>
      <c r="C30" s="846">
        <v>5.2746644542800007</v>
      </c>
      <c r="D30" s="846">
        <v>0.66688762798000023</v>
      </c>
      <c r="E30" s="846">
        <v>0</v>
      </c>
      <c r="F30" s="846">
        <v>1.3587189122200003</v>
      </c>
      <c r="G30" s="846">
        <v>1025.0719908762053</v>
      </c>
      <c r="H30" s="846">
        <v>0</v>
      </c>
      <c r="I30" s="846">
        <v>0</v>
      </c>
      <c r="J30" s="846">
        <v>36.867940744662</v>
      </c>
      <c r="K30" s="846">
        <v>1069.2402026153472</v>
      </c>
      <c r="L30" s="304"/>
    </row>
    <row r="31" spans="1:12" x14ac:dyDescent="0.3">
      <c r="A31" s="1219" t="s">
        <v>80</v>
      </c>
      <c r="B31" s="846">
        <v>4608.7508098056915</v>
      </c>
      <c r="C31" s="846">
        <v>1200.3423443009267</v>
      </c>
      <c r="D31" s="846">
        <v>5.5180219955345997</v>
      </c>
      <c r="E31" s="846">
        <v>1003.6567402050364</v>
      </c>
      <c r="F31" s="846">
        <v>2399.233703304194</v>
      </c>
      <c r="G31" s="846">
        <v>1427.6677817131967</v>
      </c>
      <c r="H31" s="846">
        <v>2.0422066341859999</v>
      </c>
      <c r="I31" s="846">
        <v>3.8546498895730004</v>
      </c>
      <c r="J31" s="846">
        <v>934.34891968440866</v>
      </c>
      <c r="K31" s="846">
        <v>6976.6643677270567</v>
      </c>
      <c r="L31" s="304"/>
    </row>
    <row r="32" spans="1:12" ht="14.25" customHeight="1" x14ac:dyDescent="0.3">
      <c r="A32" s="1218" t="s">
        <v>348</v>
      </c>
      <c r="B32" s="846">
        <v>751.79067763489593</v>
      </c>
      <c r="C32" s="846">
        <v>85.018397830095992</v>
      </c>
      <c r="D32" s="846">
        <v>3.4553613058000008</v>
      </c>
      <c r="E32" s="846">
        <v>194.84737880000003</v>
      </c>
      <c r="F32" s="846">
        <v>468.46953969899999</v>
      </c>
      <c r="G32" s="846">
        <v>844.50126726061478</v>
      </c>
      <c r="H32" s="846">
        <v>1.67849056</v>
      </c>
      <c r="I32" s="846">
        <v>2.8902958542200001</v>
      </c>
      <c r="J32" s="846">
        <v>44.348852316180327</v>
      </c>
      <c r="K32" s="846">
        <v>1645.2095836259114</v>
      </c>
      <c r="L32" s="304"/>
    </row>
    <row r="33" spans="1:12" x14ac:dyDescent="0.3">
      <c r="A33" s="1219" t="s">
        <v>2177</v>
      </c>
      <c r="B33" s="846">
        <v>11.708435238976204</v>
      </c>
      <c r="C33" s="846">
        <v>1.0147605641914001</v>
      </c>
      <c r="D33" s="846">
        <v>7.2581320265400011</v>
      </c>
      <c r="E33" s="846">
        <v>2.1394630151288001</v>
      </c>
      <c r="F33" s="846">
        <v>1.2960796331160003</v>
      </c>
      <c r="G33" s="846">
        <v>2501.7626530984121</v>
      </c>
      <c r="H33" s="846">
        <v>2.5720426877688003</v>
      </c>
      <c r="I33" s="846">
        <v>1.7092274952936002</v>
      </c>
      <c r="J33" s="846">
        <v>1984.3816897895999</v>
      </c>
      <c r="K33" s="846">
        <v>4502.1340483100512</v>
      </c>
      <c r="L33" s="304"/>
    </row>
    <row r="34" spans="1:12" x14ac:dyDescent="0.3">
      <c r="A34" s="1219" t="s">
        <v>2178</v>
      </c>
      <c r="B34" s="846"/>
      <c r="C34" s="846"/>
      <c r="D34" s="846"/>
      <c r="E34" s="846"/>
      <c r="F34" s="846"/>
      <c r="G34" s="846"/>
      <c r="H34" s="846"/>
      <c r="I34" s="846"/>
      <c r="J34" s="846"/>
      <c r="K34" s="846"/>
      <c r="L34" s="304"/>
    </row>
    <row r="35" spans="1:12" ht="14.25" customHeight="1" x14ac:dyDescent="0.3">
      <c r="A35" s="1218" t="s">
        <v>348</v>
      </c>
      <c r="B35" s="846">
        <v>0</v>
      </c>
      <c r="C35" s="846">
        <v>0</v>
      </c>
      <c r="D35" s="846">
        <v>0</v>
      </c>
      <c r="E35" s="846">
        <v>0</v>
      </c>
      <c r="F35" s="846">
        <v>0</v>
      </c>
      <c r="G35" s="846">
        <v>9.5255943876596003</v>
      </c>
      <c r="H35" s="846">
        <v>0</v>
      </c>
      <c r="I35" s="846">
        <v>0</v>
      </c>
      <c r="J35" s="846">
        <v>0</v>
      </c>
      <c r="K35" s="846">
        <v>9.5255943876596003</v>
      </c>
      <c r="L35" s="304"/>
    </row>
    <row r="36" spans="1:12" ht="14.25" customHeight="1" x14ac:dyDescent="0.3">
      <c r="A36" s="308" t="s">
        <v>359</v>
      </c>
      <c r="B36" s="846">
        <v>12.322383448058</v>
      </c>
      <c r="C36" s="846">
        <v>2.2275065130399998</v>
      </c>
      <c r="D36" s="846" t="s">
        <v>3</v>
      </c>
      <c r="E36" s="846">
        <v>4.1579165346179989</v>
      </c>
      <c r="F36" s="846">
        <v>5.8601127683400005</v>
      </c>
      <c r="G36" s="846">
        <v>452.90175966416007</v>
      </c>
      <c r="H36" s="846">
        <v>1.1523485130279996</v>
      </c>
      <c r="I36" s="846" t="s">
        <v>3</v>
      </c>
      <c r="J36" s="846">
        <v>22.232953735986023</v>
      </c>
      <c r="K36" s="846">
        <v>488.62993296801221</v>
      </c>
      <c r="L36" s="304"/>
    </row>
    <row r="37" spans="1:12" ht="14.25" customHeight="1" x14ac:dyDescent="0.3">
      <c r="A37" s="308" t="s">
        <v>360</v>
      </c>
      <c r="B37" s="846">
        <v>79.223058769999994</v>
      </c>
      <c r="C37" s="846">
        <v>70.133226179999994</v>
      </c>
      <c r="D37" s="846">
        <v>3.2587024699999998</v>
      </c>
      <c r="E37" s="846">
        <v>0</v>
      </c>
      <c r="F37" s="846">
        <v>5.8311301200000001</v>
      </c>
      <c r="G37" s="846">
        <v>17.574663158060002</v>
      </c>
      <c r="H37" s="846">
        <v>0</v>
      </c>
      <c r="I37" s="846">
        <v>99.592864939999998</v>
      </c>
      <c r="J37" s="846">
        <v>306.22489465000001</v>
      </c>
      <c r="K37" s="846">
        <v>502.61548151805999</v>
      </c>
      <c r="L37" s="304"/>
    </row>
    <row r="38" spans="1:12" ht="14.25" customHeight="1" x14ac:dyDescent="0.3">
      <c r="A38" s="308" t="s">
        <v>361</v>
      </c>
      <c r="B38" s="846">
        <v>0</v>
      </c>
      <c r="C38" s="846">
        <v>0</v>
      </c>
      <c r="D38" s="846">
        <v>0</v>
      </c>
      <c r="E38" s="846">
        <v>0</v>
      </c>
      <c r="F38" s="846">
        <v>0</v>
      </c>
      <c r="G38" s="846">
        <v>0</v>
      </c>
      <c r="H38" s="846">
        <v>0</v>
      </c>
      <c r="I38" s="846">
        <v>0</v>
      </c>
      <c r="J38" s="846">
        <v>0</v>
      </c>
      <c r="K38" s="846">
        <v>0</v>
      </c>
      <c r="L38" s="304"/>
    </row>
    <row r="39" spans="1:12" ht="27" x14ac:dyDescent="0.3">
      <c r="A39" s="308" t="s">
        <v>362</v>
      </c>
      <c r="B39" s="846">
        <v>0</v>
      </c>
      <c r="C39" s="846">
        <v>0</v>
      </c>
      <c r="D39" s="846">
        <v>0</v>
      </c>
      <c r="E39" s="846">
        <v>0</v>
      </c>
      <c r="F39" s="846">
        <v>0</v>
      </c>
      <c r="G39" s="846">
        <v>0</v>
      </c>
      <c r="H39" s="846">
        <v>0</v>
      </c>
      <c r="I39" s="846">
        <v>0</v>
      </c>
      <c r="J39" s="846">
        <v>0</v>
      </c>
      <c r="K39" s="846">
        <v>0</v>
      </c>
      <c r="L39" s="304"/>
    </row>
    <row r="40" spans="1:12" ht="14.25" customHeight="1" x14ac:dyDescent="0.3">
      <c r="A40" s="308" t="s">
        <v>363</v>
      </c>
      <c r="B40" s="846">
        <v>0</v>
      </c>
      <c r="C40" s="846">
        <v>0</v>
      </c>
      <c r="D40" s="846">
        <v>0</v>
      </c>
      <c r="E40" s="846">
        <v>0</v>
      </c>
      <c r="F40" s="846">
        <v>0</v>
      </c>
      <c r="G40" s="846">
        <v>0</v>
      </c>
      <c r="H40" s="846">
        <v>0</v>
      </c>
      <c r="I40" s="846">
        <v>0</v>
      </c>
      <c r="J40" s="846">
        <v>0</v>
      </c>
      <c r="K40" s="846">
        <v>0</v>
      </c>
      <c r="L40" s="304"/>
    </row>
    <row r="41" spans="1:12" ht="14.25" customHeight="1" x14ac:dyDescent="0.3">
      <c r="A41" s="308" t="s">
        <v>364</v>
      </c>
      <c r="B41" s="846">
        <v>1091.5533031999998</v>
      </c>
      <c r="C41" s="846">
        <v>31.506389810000002</v>
      </c>
      <c r="D41" s="846">
        <v>26.466732090000001</v>
      </c>
      <c r="E41" s="846">
        <v>219.75160266</v>
      </c>
      <c r="F41" s="846">
        <v>813.82857863999993</v>
      </c>
      <c r="G41" s="846">
        <v>3.8978360530800003</v>
      </c>
      <c r="H41" s="846">
        <v>0</v>
      </c>
      <c r="I41" s="846">
        <v>2.8579465579200001</v>
      </c>
      <c r="J41" s="846">
        <v>74.987772320000104</v>
      </c>
      <c r="K41" s="846">
        <v>1173.2968581309999</v>
      </c>
      <c r="L41" s="304"/>
    </row>
    <row r="42" spans="1:12" ht="14.25" customHeight="1" x14ac:dyDescent="0.3">
      <c r="A42" s="308" t="s">
        <v>365</v>
      </c>
      <c r="B42" s="846">
        <v>503.326609207898</v>
      </c>
      <c r="C42" s="846">
        <v>34.392936989180001</v>
      </c>
      <c r="D42" s="846">
        <v>35.596381739462004</v>
      </c>
      <c r="E42" s="846">
        <v>386.51299894451603</v>
      </c>
      <c r="F42" s="846">
        <v>46.824291534740006</v>
      </c>
      <c r="G42" s="846">
        <v>259.18155352299999</v>
      </c>
      <c r="H42" s="846" t="s">
        <v>3</v>
      </c>
      <c r="I42" s="846" t="s">
        <v>3</v>
      </c>
      <c r="J42" s="846">
        <v>84.315463317330199</v>
      </c>
      <c r="K42" s="846">
        <v>846.8723039020083</v>
      </c>
      <c r="L42" s="304"/>
    </row>
    <row r="43" spans="1:12" ht="14.25" customHeight="1" x14ac:dyDescent="0.3">
      <c r="A43" s="936" t="s">
        <v>289</v>
      </c>
      <c r="B43" s="942">
        <v>6862.7370770751322</v>
      </c>
      <c r="C43" s="942">
        <v>1496.2035388107315</v>
      </c>
      <c r="D43" s="942">
        <v>106.74097224232402</v>
      </c>
      <c r="E43" s="942">
        <v>1826.904768373977</v>
      </c>
      <c r="F43" s="942">
        <v>3432.8877976480999</v>
      </c>
      <c r="G43" s="942">
        <v>9176.4992207116175</v>
      </c>
      <c r="H43" s="942">
        <v>50.522161374578204</v>
      </c>
      <c r="I43" s="942">
        <v>110.7593043106078</v>
      </c>
      <c r="J43" s="942">
        <v>6908.4767707813098</v>
      </c>
      <c r="K43" s="942">
        <v>23108.994534253245</v>
      </c>
      <c r="L43" s="307"/>
    </row>
    <row r="44" spans="1:12" s="871" customFormat="1" ht="14.25" customHeight="1" x14ac:dyDescent="0.3">
      <c r="A44" s="937"/>
      <c r="B44" s="943"/>
      <c r="C44" s="943"/>
      <c r="D44" s="943"/>
      <c r="E44" s="943"/>
      <c r="F44" s="943"/>
      <c r="G44" s="943"/>
      <c r="H44" s="943"/>
      <c r="I44" s="943"/>
      <c r="J44" s="943"/>
      <c r="K44" s="943"/>
      <c r="L44" s="307"/>
    </row>
    <row r="45" spans="1:12" ht="14.25" customHeight="1" x14ac:dyDescent="0.3">
      <c r="A45" s="936" t="s">
        <v>288</v>
      </c>
      <c r="B45" s="942">
        <v>403706.43182184512</v>
      </c>
      <c r="C45" s="942">
        <v>115580.65261473074</v>
      </c>
      <c r="D45" s="942">
        <v>97837.277125332315</v>
      </c>
      <c r="E45" s="942">
        <v>73858.229655293981</v>
      </c>
      <c r="F45" s="942">
        <v>116430.2724264881</v>
      </c>
      <c r="G45" s="942">
        <v>11369.045359201617</v>
      </c>
      <c r="H45" s="942">
        <v>2638.9476069345783</v>
      </c>
      <c r="I45" s="942">
        <v>32595.722988080608</v>
      </c>
      <c r="J45" s="942">
        <v>42927.501046421232</v>
      </c>
      <c r="K45" s="942">
        <v>493237.64882248314</v>
      </c>
      <c r="L45" s="307"/>
    </row>
    <row r="46" spans="1:12" x14ac:dyDescent="0.3">
      <c r="A46" s="306"/>
      <c r="B46" s="305"/>
      <c r="C46" s="305"/>
      <c r="D46" s="305"/>
      <c r="E46" s="305"/>
      <c r="F46" s="305"/>
      <c r="G46" s="305"/>
      <c r="H46" s="305"/>
      <c r="I46" s="305"/>
      <c r="J46" s="305"/>
      <c r="K46" s="305"/>
      <c r="L46" s="304"/>
    </row>
    <row r="47" spans="1:12" x14ac:dyDescent="0.3">
      <c r="A47" s="1316"/>
      <c r="B47" s="1316"/>
      <c r="C47" s="1316"/>
      <c r="D47" s="1316"/>
      <c r="E47" s="1316"/>
      <c r="F47" s="1316"/>
      <c r="G47" s="1316"/>
      <c r="H47" s="1316"/>
      <c r="I47" s="1316"/>
      <c r="J47" s="305"/>
      <c r="K47" s="305"/>
      <c r="L47" s="304"/>
    </row>
    <row r="48" spans="1:12" x14ac:dyDescent="0.3">
      <c r="A48" s="306"/>
      <c r="B48" s="305"/>
      <c r="C48" s="305"/>
      <c r="D48" s="305"/>
      <c r="E48" s="305"/>
      <c r="F48" s="305"/>
      <c r="G48" s="305"/>
      <c r="H48" s="305"/>
      <c r="I48" s="305"/>
      <c r="J48" s="305"/>
      <c r="K48" s="305"/>
      <c r="L48" s="304"/>
    </row>
    <row r="49" spans="1:12" x14ac:dyDescent="0.3">
      <c r="A49" s="303"/>
      <c r="B49" s="302"/>
      <c r="C49" s="230"/>
      <c r="D49" s="230"/>
      <c r="E49" s="230"/>
      <c r="F49" s="230"/>
      <c r="G49" s="230"/>
      <c r="H49" s="230"/>
      <c r="I49" s="230"/>
      <c r="J49" s="230"/>
      <c r="K49" s="230"/>
      <c r="L49" s="301"/>
    </row>
    <row r="50" spans="1:12" x14ac:dyDescent="0.3">
      <c r="A50" s="1316" t="s">
        <v>22</v>
      </c>
      <c r="B50" s="1316"/>
      <c r="C50" s="1316"/>
      <c r="D50" s="1316"/>
      <c r="E50" s="1316"/>
      <c r="F50" s="1316"/>
      <c r="G50" s="1316"/>
      <c r="H50" s="1316"/>
      <c r="I50" s="1316"/>
      <c r="J50" s="1316"/>
      <c r="K50" s="1316"/>
      <c r="L50" s="300"/>
    </row>
  </sheetData>
  <mergeCells count="4">
    <mergeCell ref="C3:K3"/>
    <mergeCell ref="A47:I47"/>
    <mergeCell ref="A50:K50"/>
    <mergeCell ref="A2:K2"/>
  </mergeCells>
  <pageMargins left="0.43307086614173229" right="0.23622047244094491" top="0.74803149606299213" bottom="0.74803149606299213" header="0.31496062992125984" footer="0.31496062992125984"/>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W29"/>
  <sheetViews>
    <sheetView showGridLines="0" zoomScale="84" zoomScaleNormal="84" zoomScaleSheetLayoutView="100" zoomScalePageLayoutView="85" workbookViewId="0">
      <selection activeCell="L5" sqref="L1:L1048576"/>
    </sheetView>
  </sheetViews>
  <sheetFormatPr defaultColWidth="9.140625" defaultRowHeight="14.25" x14ac:dyDescent="0.3"/>
  <cols>
    <col min="1" max="1" width="17.28515625" style="321" customWidth="1"/>
    <col min="2" max="11" width="5.28515625" style="6" customWidth="1"/>
    <col min="12" max="12" width="6.42578125" style="6" customWidth="1"/>
    <col min="13" max="13" width="5.28515625" style="6" customWidth="1"/>
    <col min="14" max="14" width="6.28515625" style="6" customWidth="1"/>
    <col min="15" max="15" width="5.28515625" style="6" customWidth="1"/>
    <col min="16" max="16" width="6.85546875" style="6" customWidth="1"/>
    <col min="17" max="22" width="5.28515625" style="6" customWidth="1"/>
    <col min="23" max="23" width="8.28515625" style="6" customWidth="1"/>
    <col min="24" max="16384" width="9.140625" style="6"/>
  </cols>
  <sheetData>
    <row r="1" spans="1:23" s="325" customFormat="1" ht="13.5" customHeight="1" x14ac:dyDescent="0.25">
      <c r="A1" s="1318" t="s">
        <v>1561</v>
      </c>
      <c r="B1" s="1319"/>
      <c r="C1" s="1319"/>
      <c r="D1" s="1319"/>
      <c r="E1" s="1319"/>
      <c r="F1" s="1319"/>
      <c r="G1" s="1319"/>
      <c r="H1" s="1319"/>
      <c r="I1" s="1319"/>
      <c r="J1" s="1319"/>
      <c r="K1" s="1319"/>
      <c r="L1" s="1319"/>
      <c r="M1" s="1319"/>
      <c r="N1" s="1319"/>
      <c r="O1" s="1319"/>
      <c r="P1" s="1319"/>
      <c r="Q1" s="1319"/>
      <c r="R1" s="1319"/>
      <c r="S1" s="1319"/>
      <c r="T1" s="1319"/>
      <c r="U1" s="1319"/>
      <c r="V1" s="1319"/>
      <c r="W1" s="1319"/>
    </row>
    <row r="2" spans="1:23" s="325" customFormat="1" ht="13.5" customHeight="1" x14ac:dyDescent="0.25">
      <c r="A2" s="1319"/>
      <c r="B2" s="1319"/>
      <c r="C2" s="1319"/>
      <c r="D2" s="1319"/>
      <c r="E2" s="1319"/>
      <c r="F2" s="1319"/>
      <c r="G2" s="1319"/>
      <c r="H2" s="1319"/>
      <c r="I2" s="1319"/>
      <c r="J2" s="1319"/>
      <c r="K2" s="1319"/>
      <c r="L2" s="1319"/>
      <c r="M2" s="1319"/>
      <c r="N2" s="1319"/>
      <c r="O2" s="1319"/>
      <c r="P2" s="1319"/>
      <c r="Q2" s="1319"/>
      <c r="R2" s="1319"/>
      <c r="S2" s="1319"/>
      <c r="T2" s="1319"/>
      <c r="U2" s="1319"/>
      <c r="V2" s="1319"/>
      <c r="W2" s="1319"/>
    </row>
    <row r="3" spans="1:23" s="325" customFormat="1" ht="13.5" customHeight="1" x14ac:dyDescent="0.25">
      <c r="A3" s="1319"/>
      <c r="B3" s="1319"/>
      <c r="C3" s="1319"/>
      <c r="D3" s="1319"/>
      <c r="E3" s="1319"/>
      <c r="F3" s="1319"/>
      <c r="G3" s="1319"/>
      <c r="H3" s="1319"/>
      <c r="I3" s="1319"/>
      <c r="J3" s="1319"/>
      <c r="K3" s="1319"/>
      <c r="L3" s="1319"/>
      <c r="M3" s="1319"/>
      <c r="N3" s="1319"/>
      <c r="O3" s="1319"/>
      <c r="P3" s="1319"/>
      <c r="Q3" s="1319"/>
      <c r="R3" s="1319"/>
      <c r="S3" s="1319"/>
      <c r="T3" s="1319"/>
      <c r="U3" s="1319"/>
      <c r="V3" s="1319"/>
      <c r="W3" s="1319"/>
    </row>
    <row r="4" spans="1:23" s="325" customFormat="1" ht="57" customHeight="1" x14ac:dyDescent="0.25">
      <c r="A4" s="1319"/>
      <c r="B4" s="1319"/>
      <c r="C4" s="1319"/>
      <c r="D4" s="1319"/>
      <c r="E4" s="1319"/>
      <c r="F4" s="1319"/>
      <c r="G4" s="1319"/>
      <c r="H4" s="1319"/>
      <c r="I4" s="1319"/>
      <c r="J4" s="1319"/>
      <c r="K4" s="1319"/>
      <c r="L4" s="1319"/>
      <c r="M4" s="1319"/>
      <c r="N4" s="1319"/>
      <c r="O4" s="1319"/>
      <c r="P4" s="1319"/>
      <c r="Q4" s="1319"/>
      <c r="R4" s="1319"/>
      <c r="S4" s="1319"/>
      <c r="T4" s="1319"/>
      <c r="U4" s="1319"/>
      <c r="V4" s="1319"/>
      <c r="W4" s="1319"/>
    </row>
    <row r="5" spans="1:23" s="261" customFormat="1" ht="193.5" x14ac:dyDescent="0.3">
      <c r="A5" s="324"/>
      <c r="B5" s="323" t="s">
        <v>397</v>
      </c>
      <c r="C5" s="323" t="s">
        <v>396</v>
      </c>
      <c r="D5" s="323" t="s">
        <v>395</v>
      </c>
      <c r="E5" s="323" t="s">
        <v>394</v>
      </c>
      <c r="F5" s="323" t="s">
        <v>393</v>
      </c>
      <c r="G5" s="323" t="s">
        <v>392</v>
      </c>
      <c r="H5" s="323" t="s">
        <v>391</v>
      </c>
      <c r="I5" s="323" t="s">
        <v>390</v>
      </c>
      <c r="J5" s="323" t="s">
        <v>389</v>
      </c>
      <c r="K5" s="323" t="s">
        <v>388</v>
      </c>
      <c r="L5" s="323" t="s">
        <v>387</v>
      </c>
      <c r="M5" s="323" t="s">
        <v>386</v>
      </c>
      <c r="N5" s="323" t="s">
        <v>385</v>
      </c>
      <c r="O5" s="323" t="s">
        <v>384</v>
      </c>
      <c r="P5" s="323" t="s">
        <v>383</v>
      </c>
      <c r="Q5" s="323" t="s">
        <v>382</v>
      </c>
      <c r="R5" s="323" t="s">
        <v>381</v>
      </c>
      <c r="S5" s="323" t="s">
        <v>380</v>
      </c>
      <c r="T5" s="323" t="s">
        <v>379</v>
      </c>
      <c r="U5" s="323" t="s">
        <v>378</v>
      </c>
      <c r="V5" s="323" t="s">
        <v>377</v>
      </c>
      <c r="W5" s="323" t="s">
        <v>288</v>
      </c>
    </row>
    <row r="6" spans="1:23" s="322" customFormat="1" ht="13.5" x14ac:dyDescent="0.25">
      <c r="A6" s="944" t="s">
        <v>343</v>
      </c>
      <c r="B6" s="945"/>
      <c r="C6" s="946"/>
      <c r="D6" s="946"/>
      <c r="E6" s="946"/>
      <c r="F6" s="946"/>
      <c r="G6" s="946"/>
      <c r="H6" s="946"/>
      <c r="I6" s="946"/>
      <c r="J6" s="946"/>
      <c r="K6" s="946"/>
      <c r="L6" s="946"/>
      <c r="M6" s="946"/>
      <c r="N6" s="947"/>
      <c r="O6" s="947"/>
      <c r="P6" s="947"/>
      <c r="Q6" s="947"/>
      <c r="R6" s="947"/>
      <c r="S6" s="948"/>
      <c r="T6" s="948"/>
      <c r="U6" s="948"/>
      <c r="V6" s="948"/>
      <c r="W6" s="950"/>
    </row>
    <row r="7" spans="1:23" s="322" customFormat="1" ht="27" x14ac:dyDescent="0.25">
      <c r="A7" s="847" t="s">
        <v>376</v>
      </c>
      <c r="B7" s="848" t="s">
        <v>22</v>
      </c>
      <c r="C7" s="848" t="s">
        <v>22</v>
      </c>
      <c r="D7" s="848" t="s">
        <v>22</v>
      </c>
      <c r="E7" s="848" t="s">
        <v>22</v>
      </c>
      <c r="F7" s="848" t="s">
        <v>22</v>
      </c>
      <c r="G7" s="848" t="s">
        <v>22</v>
      </c>
      <c r="H7" s="848" t="s">
        <v>22</v>
      </c>
      <c r="I7" s="848" t="s">
        <v>22</v>
      </c>
      <c r="J7" s="848" t="s">
        <v>22</v>
      </c>
      <c r="K7" s="848" t="s">
        <v>22</v>
      </c>
      <c r="L7" s="848" t="s">
        <v>22</v>
      </c>
      <c r="M7" s="848" t="s">
        <v>22</v>
      </c>
      <c r="N7" s="848">
        <v>78331.720100769991</v>
      </c>
      <c r="O7" s="848" t="s">
        <v>22</v>
      </c>
      <c r="P7" s="848" t="s">
        <v>22</v>
      </c>
      <c r="Q7" s="848" t="s">
        <v>22</v>
      </c>
      <c r="R7" s="848" t="s">
        <v>22</v>
      </c>
      <c r="S7" s="848" t="s">
        <v>22</v>
      </c>
      <c r="T7" s="848" t="s">
        <v>22</v>
      </c>
      <c r="U7" s="848" t="s">
        <v>22</v>
      </c>
      <c r="V7" s="848" t="s">
        <v>22</v>
      </c>
      <c r="W7" s="950">
        <v>78331.720100769991</v>
      </c>
    </row>
    <row r="8" spans="1:23" s="322" customFormat="1" ht="13.5" x14ac:dyDescent="0.25">
      <c r="A8" s="847" t="s">
        <v>345</v>
      </c>
      <c r="B8" s="848" t="s">
        <v>22</v>
      </c>
      <c r="C8" s="848" t="s">
        <v>22</v>
      </c>
      <c r="D8" s="848" t="s">
        <v>22</v>
      </c>
      <c r="E8" s="848" t="s">
        <v>22</v>
      </c>
      <c r="F8" s="848" t="s">
        <v>22</v>
      </c>
      <c r="G8" s="848" t="s">
        <v>22</v>
      </c>
      <c r="H8" s="848" t="s">
        <v>22</v>
      </c>
      <c r="I8" s="848" t="s">
        <v>22</v>
      </c>
      <c r="J8" s="848" t="s">
        <v>22</v>
      </c>
      <c r="K8" s="848" t="s">
        <v>22</v>
      </c>
      <c r="L8" s="848">
        <v>36829.322447430015</v>
      </c>
      <c r="M8" s="848" t="s">
        <v>22</v>
      </c>
      <c r="N8" s="848" t="s">
        <v>22</v>
      </c>
      <c r="O8" s="848" t="s">
        <v>22</v>
      </c>
      <c r="P8" s="848" t="s">
        <v>22</v>
      </c>
      <c r="Q8" s="848" t="s">
        <v>22</v>
      </c>
      <c r="R8" s="848" t="s">
        <v>22</v>
      </c>
      <c r="S8" s="848" t="s">
        <v>22</v>
      </c>
      <c r="T8" s="848" t="s">
        <v>22</v>
      </c>
      <c r="U8" s="848" t="s">
        <v>22</v>
      </c>
      <c r="V8" s="848" t="s">
        <v>22</v>
      </c>
      <c r="W8" s="950">
        <v>36829.322447430015</v>
      </c>
    </row>
    <row r="9" spans="1:23" s="322" customFormat="1" ht="13.5" x14ac:dyDescent="0.25">
      <c r="A9" s="847" t="s">
        <v>346</v>
      </c>
      <c r="B9" s="848">
        <v>7264.0671466699996</v>
      </c>
      <c r="C9" s="848">
        <v>4138.8308168399999</v>
      </c>
      <c r="D9" s="848">
        <v>11403.5527611</v>
      </c>
      <c r="E9" s="848">
        <v>3469.2867623000002</v>
      </c>
      <c r="F9" s="848">
        <v>1646.66506142</v>
      </c>
      <c r="G9" s="848">
        <v>6343.9708602800001</v>
      </c>
      <c r="H9" s="848">
        <v>15588.949382860001</v>
      </c>
      <c r="I9" s="848">
        <v>2341.9478433899999</v>
      </c>
      <c r="J9" s="848">
        <v>2464.07844841</v>
      </c>
      <c r="K9" s="848">
        <v>1304.9935820600001</v>
      </c>
      <c r="L9" s="848">
        <v>15241.453050359998</v>
      </c>
      <c r="M9" s="848">
        <v>6812.2609251099993</v>
      </c>
      <c r="N9" s="848">
        <v>5896.2352588099993</v>
      </c>
      <c r="O9" s="848">
        <v>1992.19519825</v>
      </c>
      <c r="P9" s="848">
        <v>43976.304814319999</v>
      </c>
      <c r="Q9" s="848">
        <v>12252.979577780001</v>
      </c>
      <c r="R9" s="848">
        <v>10759.387778570001</v>
      </c>
      <c r="S9" s="848">
        <v>559.22274214000004</v>
      </c>
      <c r="T9" s="848">
        <v>2087.62951294</v>
      </c>
      <c r="U9" s="848">
        <v>4361.3562676800002</v>
      </c>
      <c r="V9" s="848">
        <v>7372.9873169900002</v>
      </c>
      <c r="W9" s="950">
        <v>167278.35510828003</v>
      </c>
    </row>
    <row r="10" spans="1:23" s="322" customFormat="1" ht="13.5" x14ac:dyDescent="0.25">
      <c r="A10" s="847" t="s">
        <v>80</v>
      </c>
      <c r="B10" s="848">
        <v>320.66991590999999</v>
      </c>
      <c r="C10" s="848">
        <v>53.395701850000002</v>
      </c>
      <c r="D10" s="848">
        <v>210.39702581999998</v>
      </c>
      <c r="E10" s="848">
        <v>4.5380475100000002</v>
      </c>
      <c r="F10" s="848">
        <v>91.858359570000005</v>
      </c>
      <c r="G10" s="848">
        <v>32.096791490000001</v>
      </c>
      <c r="H10" s="848">
        <v>431.53321853</v>
      </c>
      <c r="I10" s="848">
        <v>85.873789220000006</v>
      </c>
      <c r="J10" s="848">
        <v>215.79321306000003</v>
      </c>
      <c r="K10" s="848">
        <v>9.7006530399999988</v>
      </c>
      <c r="L10" s="848">
        <v>60.351794939999998</v>
      </c>
      <c r="M10" s="848">
        <v>96.04675997999999</v>
      </c>
      <c r="N10" s="848">
        <v>181346.46636599</v>
      </c>
      <c r="O10" s="848">
        <v>54.617600410000001</v>
      </c>
      <c r="P10" s="848">
        <v>1183.03714814</v>
      </c>
      <c r="Q10" s="848">
        <v>445.43497744999996</v>
      </c>
      <c r="R10" s="848">
        <v>16.306801530000001</v>
      </c>
      <c r="S10" s="848">
        <v>1.9884642100000001</v>
      </c>
      <c r="T10" s="848">
        <v>5.5794658200000002</v>
      </c>
      <c r="U10" s="848">
        <v>175.07296355000003</v>
      </c>
      <c r="V10" s="848">
        <v>30.57333843</v>
      </c>
      <c r="W10" s="950">
        <v>184871.33239644999</v>
      </c>
    </row>
    <row r="11" spans="1:23" s="322" customFormat="1" ht="13.5" x14ac:dyDescent="0.25">
      <c r="A11" s="847" t="s">
        <v>352</v>
      </c>
      <c r="B11" s="848" t="s">
        <v>22</v>
      </c>
      <c r="C11" s="848" t="s">
        <v>22</v>
      </c>
      <c r="D11" s="848" t="s">
        <v>22</v>
      </c>
      <c r="E11" s="848" t="s">
        <v>22</v>
      </c>
      <c r="F11" s="848" t="s">
        <v>22</v>
      </c>
      <c r="G11" s="848" t="s">
        <v>22</v>
      </c>
      <c r="H11" s="848" t="s">
        <v>22</v>
      </c>
      <c r="I11" s="848" t="s">
        <v>22</v>
      </c>
      <c r="J11" s="848" t="s">
        <v>22</v>
      </c>
      <c r="K11" s="848" t="s">
        <v>22</v>
      </c>
      <c r="L11" s="848" t="s">
        <v>22</v>
      </c>
      <c r="M11" s="848" t="s">
        <v>22</v>
      </c>
      <c r="N11" s="848" t="s">
        <v>22</v>
      </c>
      <c r="O11" s="848" t="s">
        <v>22</v>
      </c>
      <c r="P11" s="848" t="s">
        <v>22</v>
      </c>
      <c r="Q11" s="848" t="s">
        <v>22</v>
      </c>
      <c r="R11" s="848" t="s">
        <v>22</v>
      </c>
      <c r="S11" s="848" t="s">
        <v>22</v>
      </c>
      <c r="T11" s="848" t="s">
        <v>22</v>
      </c>
      <c r="U11" s="848" t="s">
        <v>22</v>
      </c>
      <c r="V11" s="848" t="s">
        <v>22</v>
      </c>
      <c r="W11" s="950" t="s">
        <v>22</v>
      </c>
    </row>
    <row r="12" spans="1:23" s="322" customFormat="1" ht="27" x14ac:dyDescent="0.25">
      <c r="A12" s="847" t="s">
        <v>375</v>
      </c>
      <c r="B12" s="848" t="s">
        <v>22</v>
      </c>
      <c r="C12" s="848" t="s">
        <v>22</v>
      </c>
      <c r="D12" s="848" t="s">
        <v>22</v>
      </c>
      <c r="E12" s="848" t="s">
        <v>22</v>
      </c>
      <c r="F12" s="848" t="s">
        <v>22</v>
      </c>
      <c r="G12" s="848" t="s">
        <v>22</v>
      </c>
      <c r="H12" s="848" t="s">
        <v>22</v>
      </c>
      <c r="I12" s="848" t="s">
        <v>22</v>
      </c>
      <c r="J12" s="848" t="s">
        <v>22</v>
      </c>
      <c r="K12" s="848" t="s">
        <v>22</v>
      </c>
      <c r="L12" s="848" t="s">
        <v>22</v>
      </c>
      <c r="M12" s="848" t="s">
        <v>22</v>
      </c>
      <c r="N12" s="848">
        <v>2817.9242353</v>
      </c>
      <c r="O12" s="848" t="s">
        <v>22</v>
      </c>
      <c r="P12" s="848" t="s">
        <v>22</v>
      </c>
      <c r="Q12" s="848" t="s">
        <v>22</v>
      </c>
      <c r="R12" s="848" t="s">
        <v>22</v>
      </c>
      <c r="S12" s="848" t="s">
        <v>22</v>
      </c>
      <c r="T12" s="848" t="s">
        <v>22</v>
      </c>
      <c r="U12" s="848" t="s">
        <v>22</v>
      </c>
      <c r="V12" s="848" t="s">
        <v>22</v>
      </c>
      <c r="W12" s="950">
        <v>2817.9242353</v>
      </c>
    </row>
    <row r="13" spans="1:23" s="322" customFormat="1" ht="13.5" x14ac:dyDescent="0.25">
      <c r="A13" s="949" t="s">
        <v>297</v>
      </c>
      <c r="B13" s="950">
        <v>7584.7370625799995</v>
      </c>
      <c r="C13" s="950">
        <v>4192.2265186899995</v>
      </c>
      <c r="D13" s="950">
        <v>11613.94978692</v>
      </c>
      <c r="E13" s="950">
        <v>3473.8248098100003</v>
      </c>
      <c r="F13" s="950">
        <v>1738.52342099</v>
      </c>
      <c r="G13" s="950">
        <v>6376.0676517700003</v>
      </c>
      <c r="H13" s="950">
        <v>16020.48260139</v>
      </c>
      <c r="I13" s="950">
        <v>2427.8216326100001</v>
      </c>
      <c r="J13" s="950">
        <v>2679.8716614700002</v>
      </c>
      <c r="K13" s="950">
        <v>1314.6942351</v>
      </c>
      <c r="L13" s="950">
        <v>52131.127292730009</v>
      </c>
      <c r="M13" s="950">
        <v>6908.3076850899997</v>
      </c>
      <c r="N13" s="950">
        <v>268392.34596086998</v>
      </c>
      <c r="O13" s="950">
        <v>2046.81279866</v>
      </c>
      <c r="P13" s="950">
        <v>45159.341962459999</v>
      </c>
      <c r="Q13" s="950">
        <v>12698.414555230001</v>
      </c>
      <c r="R13" s="950">
        <v>10775.6945801</v>
      </c>
      <c r="S13" s="950">
        <v>561.21120635</v>
      </c>
      <c r="T13" s="950">
        <v>2093.2089787600003</v>
      </c>
      <c r="U13" s="950">
        <v>4536.4292312300004</v>
      </c>
      <c r="V13" s="950">
        <v>7403.5606554200003</v>
      </c>
      <c r="W13" s="950">
        <v>470128.65428823006</v>
      </c>
    </row>
    <row r="14" spans="1:23" s="322" customFormat="1" ht="13.5" x14ac:dyDescent="0.25">
      <c r="A14" s="951"/>
      <c r="B14" s="952"/>
      <c r="C14" s="953"/>
      <c r="D14" s="953"/>
      <c r="E14" s="953"/>
      <c r="F14" s="953"/>
      <c r="G14" s="953"/>
      <c r="H14" s="953"/>
      <c r="I14" s="953"/>
      <c r="J14" s="953"/>
      <c r="K14" s="953"/>
      <c r="L14" s="953"/>
      <c r="M14" s="954"/>
      <c r="N14" s="954"/>
      <c r="O14" s="954"/>
      <c r="P14" s="954"/>
      <c r="Q14" s="954"/>
      <c r="R14" s="954"/>
      <c r="S14" s="954"/>
      <c r="T14" s="954"/>
      <c r="U14" s="954"/>
      <c r="V14" s="954"/>
      <c r="W14" s="950"/>
    </row>
    <row r="15" spans="1:23" s="322" customFormat="1" ht="13.5" x14ac:dyDescent="0.25">
      <c r="A15" s="1220" t="s">
        <v>353</v>
      </c>
      <c r="B15" s="848"/>
      <c r="C15" s="848"/>
      <c r="D15" s="848"/>
      <c r="E15" s="848"/>
      <c r="F15" s="848"/>
      <c r="G15" s="848"/>
      <c r="H15" s="848"/>
      <c r="I15" s="848"/>
      <c r="J15" s="848"/>
      <c r="K15" s="848"/>
      <c r="L15" s="848"/>
      <c r="M15" s="952"/>
      <c r="N15" s="952"/>
      <c r="O15" s="952"/>
      <c r="P15" s="952"/>
      <c r="Q15" s="952"/>
      <c r="R15" s="952"/>
      <c r="S15" s="952"/>
      <c r="T15" s="952"/>
      <c r="U15" s="952"/>
      <c r="V15" s="952"/>
      <c r="W15" s="950"/>
    </row>
    <row r="16" spans="1:23" s="322" customFormat="1" ht="27" x14ac:dyDescent="0.25">
      <c r="A16" s="847" t="s">
        <v>344</v>
      </c>
      <c r="B16" s="848" t="s">
        <v>22</v>
      </c>
      <c r="C16" s="848" t="s">
        <v>22</v>
      </c>
      <c r="D16" s="848" t="s">
        <v>22</v>
      </c>
      <c r="E16" s="848" t="s">
        <v>22</v>
      </c>
      <c r="F16" s="848" t="s">
        <v>22</v>
      </c>
      <c r="G16" s="848" t="s">
        <v>22</v>
      </c>
      <c r="H16" s="848" t="s">
        <v>22</v>
      </c>
      <c r="I16" s="848" t="s">
        <v>22</v>
      </c>
      <c r="J16" s="848">
        <v>11.618826182280001</v>
      </c>
      <c r="K16" s="848" t="s">
        <v>22</v>
      </c>
      <c r="L16" s="848" t="s">
        <v>22</v>
      </c>
      <c r="M16" s="848" t="s">
        <v>22</v>
      </c>
      <c r="N16" s="848">
        <v>2474.8726891422803</v>
      </c>
      <c r="O16" s="848" t="s">
        <v>22</v>
      </c>
      <c r="P16" s="848" t="s">
        <v>22</v>
      </c>
      <c r="Q16" s="848" t="s">
        <v>22</v>
      </c>
      <c r="R16" s="848" t="s">
        <v>22</v>
      </c>
      <c r="S16" s="848" t="s">
        <v>22</v>
      </c>
      <c r="T16" s="848" t="s">
        <v>22</v>
      </c>
      <c r="U16" s="848" t="s">
        <v>22</v>
      </c>
      <c r="V16" s="848" t="s">
        <v>22</v>
      </c>
      <c r="W16" s="950">
        <v>2486.4915153245602</v>
      </c>
    </row>
    <row r="17" spans="1:23" s="322" customFormat="1" ht="27" customHeight="1" x14ac:dyDescent="0.25">
      <c r="A17" s="847" t="s">
        <v>354</v>
      </c>
      <c r="B17" s="848" t="s">
        <v>22</v>
      </c>
      <c r="C17" s="848" t="s">
        <v>22</v>
      </c>
      <c r="D17" s="848" t="s">
        <v>22</v>
      </c>
      <c r="E17" s="848">
        <v>2.2882768540000002</v>
      </c>
      <c r="F17" s="848">
        <v>0.23499396626000005</v>
      </c>
      <c r="G17" s="848" t="s">
        <v>22</v>
      </c>
      <c r="H17" s="848" t="s">
        <v>22</v>
      </c>
      <c r="I17" s="848">
        <v>0.55062961600000004</v>
      </c>
      <c r="J17" s="848">
        <v>1.000693266E-2</v>
      </c>
      <c r="K17" s="848" t="s">
        <v>22</v>
      </c>
      <c r="L17" s="848" t="s">
        <v>22</v>
      </c>
      <c r="M17" s="848" t="s">
        <v>22</v>
      </c>
      <c r="N17" s="848">
        <v>131.53739453328004</v>
      </c>
      <c r="O17" s="848" t="s">
        <v>22</v>
      </c>
      <c r="P17" s="848">
        <v>2.8394150800000002E-3</v>
      </c>
      <c r="Q17" s="848" t="s">
        <v>22</v>
      </c>
      <c r="R17" s="848" t="s">
        <v>22</v>
      </c>
      <c r="S17" s="848" t="s">
        <v>22</v>
      </c>
      <c r="T17" s="848" t="s">
        <v>22</v>
      </c>
      <c r="U17" s="848">
        <v>0.22388618800000004</v>
      </c>
      <c r="V17" s="848" t="s">
        <v>22</v>
      </c>
      <c r="W17" s="950">
        <v>134.84802750528002</v>
      </c>
    </row>
    <row r="18" spans="1:23" s="322" customFormat="1" ht="13.5" x14ac:dyDescent="0.25">
      <c r="A18" s="847" t="s">
        <v>355</v>
      </c>
      <c r="B18" s="848">
        <v>2.1273948000000001E-2</v>
      </c>
      <c r="C18" s="848" t="s">
        <v>22</v>
      </c>
      <c r="D18" s="848">
        <v>3.8678525999999998E-2</v>
      </c>
      <c r="E18" s="848">
        <v>4.2190464000000004E-2</v>
      </c>
      <c r="F18" s="848">
        <v>1.276263784</v>
      </c>
      <c r="G18" s="848" t="s">
        <v>22</v>
      </c>
      <c r="H18" s="848">
        <v>1.3828572000000003E-2</v>
      </c>
      <c r="I18" s="848">
        <v>0.49464486200000007</v>
      </c>
      <c r="J18" s="848">
        <v>0.99566617600000007</v>
      </c>
      <c r="K18" s="848" t="s">
        <v>22</v>
      </c>
      <c r="L18" s="848" t="s">
        <v>22</v>
      </c>
      <c r="M18" s="848" t="s">
        <v>22</v>
      </c>
      <c r="N18" s="848">
        <v>34.898139708000002</v>
      </c>
      <c r="O18" s="848" t="s">
        <v>22</v>
      </c>
      <c r="P18" s="848">
        <v>2.3638681020000005</v>
      </c>
      <c r="Q18" s="848">
        <v>2.0142080000000004E-3</v>
      </c>
      <c r="R18" s="848" t="s">
        <v>22</v>
      </c>
      <c r="S18" s="848" t="s">
        <v>22</v>
      </c>
      <c r="T18" s="848" t="s">
        <v>22</v>
      </c>
      <c r="U18" s="848">
        <v>0.38176997200000007</v>
      </c>
      <c r="V18" s="848">
        <v>0.89906399600000009</v>
      </c>
      <c r="W18" s="950">
        <v>41.427402318000006</v>
      </c>
    </row>
    <row r="19" spans="1:23" s="322" customFormat="1" ht="13.5" x14ac:dyDescent="0.25">
      <c r="A19" s="847" t="s">
        <v>345</v>
      </c>
      <c r="B19" s="848" t="s">
        <v>22</v>
      </c>
      <c r="C19" s="848" t="s">
        <v>22</v>
      </c>
      <c r="D19" s="848">
        <v>2.6223819200000002E-3</v>
      </c>
      <c r="E19" s="848">
        <v>1.0022989000000001E-2</v>
      </c>
      <c r="F19" s="848" t="s">
        <v>22</v>
      </c>
      <c r="G19" s="848" t="s">
        <v>22</v>
      </c>
      <c r="H19" s="848" t="s">
        <v>22</v>
      </c>
      <c r="I19" s="848">
        <v>30.028230508680004</v>
      </c>
      <c r="J19" s="848" t="s">
        <v>22</v>
      </c>
      <c r="K19" s="848" t="s">
        <v>22</v>
      </c>
      <c r="L19" s="848" t="s">
        <v>22</v>
      </c>
      <c r="M19" s="848" t="s">
        <v>22</v>
      </c>
      <c r="N19" s="848">
        <v>352.07305704814002</v>
      </c>
      <c r="O19" s="848" t="s">
        <v>22</v>
      </c>
      <c r="P19" s="848">
        <v>7.810291030000001</v>
      </c>
      <c r="Q19" s="848">
        <v>0.44893414802000003</v>
      </c>
      <c r="R19" s="848" t="s">
        <v>22</v>
      </c>
      <c r="S19" s="848" t="s">
        <v>22</v>
      </c>
      <c r="T19" s="848" t="s">
        <v>22</v>
      </c>
      <c r="U19" s="848">
        <v>9.3197921200000006E-2</v>
      </c>
      <c r="V19" s="848">
        <v>0.26595921648000004</v>
      </c>
      <c r="W19" s="950">
        <v>390.73231524343993</v>
      </c>
    </row>
    <row r="20" spans="1:23" s="322" customFormat="1" ht="13.5" x14ac:dyDescent="0.25">
      <c r="A20" s="847" t="s">
        <v>346</v>
      </c>
      <c r="B20" s="848">
        <v>249.40187006462003</v>
      </c>
      <c r="C20" s="848" t="s">
        <v>22</v>
      </c>
      <c r="D20" s="848">
        <v>155.47847237454002</v>
      </c>
      <c r="E20" s="848">
        <v>186.81152629010001</v>
      </c>
      <c r="F20" s="848">
        <v>9.6701134093800025</v>
      </c>
      <c r="G20" s="848" t="s">
        <v>22</v>
      </c>
      <c r="H20" s="848">
        <v>528.14761079760012</v>
      </c>
      <c r="I20" s="848">
        <v>64.852410949240024</v>
      </c>
      <c r="J20" s="848">
        <v>48.592355143560006</v>
      </c>
      <c r="K20" s="848">
        <v>23.291648026340003</v>
      </c>
      <c r="L20" s="848">
        <v>22.250962480000002</v>
      </c>
      <c r="M20" s="848" t="s">
        <v>22</v>
      </c>
      <c r="N20" s="848">
        <v>2837.7295677782195</v>
      </c>
      <c r="O20" s="848">
        <v>2.0317400000000002E-3</v>
      </c>
      <c r="P20" s="848">
        <v>482.70234853700003</v>
      </c>
      <c r="Q20" s="848">
        <v>644.49125133200005</v>
      </c>
      <c r="R20" s="848" t="s">
        <v>22</v>
      </c>
      <c r="S20" s="848" t="s">
        <v>22</v>
      </c>
      <c r="T20" s="848">
        <v>7.5648639800000002</v>
      </c>
      <c r="U20" s="848">
        <v>279.63158116139999</v>
      </c>
      <c r="V20" s="848">
        <v>24.663666711980003</v>
      </c>
      <c r="W20" s="950">
        <v>5565.2822807759803</v>
      </c>
    </row>
    <row r="21" spans="1:23" s="322" customFormat="1" ht="13.5" x14ac:dyDescent="0.25">
      <c r="A21" s="847" t="s">
        <v>80</v>
      </c>
      <c r="B21" s="848">
        <v>262.86701224351998</v>
      </c>
      <c r="C21" s="848">
        <v>9.4041096799999995</v>
      </c>
      <c r="D21" s="848">
        <v>260.76983451064001</v>
      </c>
      <c r="E21" s="848">
        <v>6.2730772732200011</v>
      </c>
      <c r="F21" s="848">
        <v>23.03361016146</v>
      </c>
      <c r="G21" s="848">
        <v>7.0363481700000001</v>
      </c>
      <c r="H21" s="848">
        <v>231.54961582782002</v>
      </c>
      <c r="I21" s="848">
        <v>52.513136749440001</v>
      </c>
      <c r="J21" s="848">
        <v>56.968361111540005</v>
      </c>
      <c r="K21" s="848">
        <v>9.007288130160001</v>
      </c>
      <c r="L21" s="848">
        <v>4.1210509200000001</v>
      </c>
      <c r="M21" s="848">
        <v>21.525299889999999</v>
      </c>
      <c r="N21" s="848">
        <v>5502.2886256178008</v>
      </c>
      <c r="O21" s="848">
        <v>10.54892392</v>
      </c>
      <c r="P21" s="848">
        <v>60.714439604920003</v>
      </c>
      <c r="Q21" s="848">
        <v>251.21393257800003</v>
      </c>
      <c r="R21" s="848">
        <v>20.65973812</v>
      </c>
      <c r="S21" s="848">
        <v>0.49421784000000002</v>
      </c>
      <c r="T21" s="848">
        <v>1.09188358</v>
      </c>
      <c r="U21" s="848">
        <v>175.81010877521999</v>
      </c>
      <c r="V21" s="848">
        <v>8.7737525410600004</v>
      </c>
      <c r="W21" s="950">
        <v>6976.6643672447999</v>
      </c>
    </row>
    <row r="22" spans="1:23" s="322" customFormat="1" ht="27" customHeight="1" x14ac:dyDescent="0.25">
      <c r="A22" s="847" t="s">
        <v>358</v>
      </c>
      <c r="B22" s="848">
        <v>0.51461867358000002</v>
      </c>
      <c r="C22" s="848" t="s">
        <v>22</v>
      </c>
      <c r="D22" s="848">
        <v>1.8963804512800004</v>
      </c>
      <c r="E22" s="848" t="s">
        <v>22</v>
      </c>
      <c r="F22" s="848">
        <v>4.6889908000000008E-2</v>
      </c>
      <c r="G22" s="848" t="s">
        <v>22</v>
      </c>
      <c r="H22" s="848">
        <v>1.2802162513200002</v>
      </c>
      <c r="I22" s="848">
        <v>0.75646665696000015</v>
      </c>
      <c r="J22" s="848">
        <v>0.82433059042000012</v>
      </c>
      <c r="K22" s="848" t="s">
        <v>22</v>
      </c>
      <c r="L22" s="848">
        <v>1420.11019788</v>
      </c>
      <c r="M22" s="848" t="s">
        <v>22</v>
      </c>
      <c r="N22" s="848">
        <v>3071.86846091712</v>
      </c>
      <c r="O22" s="848" t="s">
        <v>22</v>
      </c>
      <c r="P22" s="848">
        <v>1.3197439424600002</v>
      </c>
      <c r="Q22" s="848">
        <v>2.6464610909999999</v>
      </c>
      <c r="R22" s="848" t="s">
        <v>22</v>
      </c>
      <c r="S22" s="848" t="s">
        <v>22</v>
      </c>
      <c r="T22" s="848" t="s">
        <v>22</v>
      </c>
      <c r="U22" s="848">
        <v>0.87027903039999999</v>
      </c>
      <c r="V22" s="848" t="s">
        <v>22</v>
      </c>
      <c r="W22" s="950">
        <v>4502.1340453925404</v>
      </c>
    </row>
    <row r="23" spans="1:23" s="322" customFormat="1" ht="13.5" x14ac:dyDescent="0.25">
      <c r="A23" s="847" t="s">
        <v>359</v>
      </c>
      <c r="B23" s="848">
        <v>43.051354994980002</v>
      </c>
      <c r="C23" s="848">
        <v>0.12923029000000003</v>
      </c>
      <c r="D23" s="848">
        <v>8.4303809766800022</v>
      </c>
      <c r="E23" s="848">
        <v>2.4333662584000004</v>
      </c>
      <c r="F23" s="848">
        <v>0.19519269040000004</v>
      </c>
      <c r="G23" s="848">
        <v>2.6089609999999985E-2</v>
      </c>
      <c r="H23" s="848">
        <v>71.698015516080019</v>
      </c>
      <c r="I23" s="848">
        <v>1.7098670634600002</v>
      </c>
      <c r="J23" s="848">
        <v>5.4389911085399998</v>
      </c>
      <c r="K23" s="848">
        <v>0.51893281600000007</v>
      </c>
      <c r="L23" s="848">
        <v>6.627537E-2</v>
      </c>
      <c r="M23" s="848">
        <v>0.27758870999999996</v>
      </c>
      <c r="N23" s="848">
        <v>114.40427388574</v>
      </c>
      <c r="O23" s="848">
        <v>0.15568546999999999</v>
      </c>
      <c r="P23" s="848">
        <v>96.47861127064003</v>
      </c>
      <c r="Q23" s="848">
        <v>113.89599770560001</v>
      </c>
      <c r="R23" s="848" t="s">
        <v>22</v>
      </c>
      <c r="S23" s="848" t="s">
        <v>22</v>
      </c>
      <c r="T23" s="848" t="s">
        <v>22</v>
      </c>
      <c r="U23" s="848">
        <v>27.621942684220002</v>
      </c>
      <c r="V23" s="848">
        <v>2.0981354985800005</v>
      </c>
      <c r="W23" s="950">
        <v>488.62993191932003</v>
      </c>
    </row>
    <row r="24" spans="1:23" s="322" customFormat="1" ht="27" x14ac:dyDescent="0.25">
      <c r="A24" s="847" t="s">
        <v>360</v>
      </c>
      <c r="B24" s="848">
        <v>0.34646400800000005</v>
      </c>
      <c r="C24" s="848" t="s">
        <v>22</v>
      </c>
      <c r="D24" s="848" t="s">
        <v>22</v>
      </c>
      <c r="E24" s="848" t="s">
        <v>22</v>
      </c>
      <c r="F24" s="848" t="s">
        <v>22</v>
      </c>
      <c r="G24" s="848" t="s">
        <v>22</v>
      </c>
      <c r="H24" s="848" t="s">
        <v>22</v>
      </c>
      <c r="I24" s="848">
        <v>10.00000004</v>
      </c>
      <c r="J24" s="848" t="s">
        <v>22</v>
      </c>
      <c r="K24" s="848" t="s">
        <v>22</v>
      </c>
      <c r="L24" s="848">
        <v>422.47182499000002</v>
      </c>
      <c r="M24" s="848" t="s">
        <v>22</v>
      </c>
      <c r="N24" s="848">
        <v>57.571695339999998</v>
      </c>
      <c r="O24" s="848" t="s">
        <v>22</v>
      </c>
      <c r="P24" s="848">
        <v>12.225496786000003</v>
      </c>
      <c r="Q24" s="848" t="s">
        <v>22</v>
      </c>
      <c r="R24" s="848" t="s">
        <v>22</v>
      </c>
      <c r="S24" s="848" t="s">
        <v>22</v>
      </c>
      <c r="T24" s="848" t="s">
        <v>22</v>
      </c>
      <c r="U24" s="848" t="s">
        <v>22</v>
      </c>
      <c r="V24" s="848" t="s">
        <v>22</v>
      </c>
      <c r="W24" s="950">
        <v>502.61548116400002</v>
      </c>
    </row>
    <row r="25" spans="1:23" s="322" customFormat="1" ht="13.5" x14ac:dyDescent="0.25">
      <c r="A25" s="847" t="s">
        <v>364</v>
      </c>
      <c r="B25" s="848">
        <v>9.3983399999999998E-3</v>
      </c>
      <c r="C25" s="848" t="s">
        <v>22</v>
      </c>
      <c r="D25" s="848" t="s">
        <v>22</v>
      </c>
      <c r="E25" s="848" t="s">
        <v>22</v>
      </c>
      <c r="F25" s="848">
        <v>0.44773348000000002</v>
      </c>
      <c r="G25" s="848" t="s">
        <v>22</v>
      </c>
      <c r="H25" s="848">
        <v>3.7074085999999999E-2</v>
      </c>
      <c r="I25" s="848">
        <v>3.0120480000000002E-2</v>
      </c>
      <c r="J25" s="848" t="s">
        <v>22</v>
      </c>
      <c r="K25" s="848" t="s">
        <v>22</v>
      </c>
      <c r="L25" s="848">
        <v>129.82614536</v>
      </c>
      <c r="M25" s="848" t="s">
        <v>22</v>
      </c>
      <c r="N25" s="848">
        <v>1042.8953449350799</v>
      </c>
      <c r="O25" s="848" t="s">
        <v>22</v>
      </c>
      <c r="P25" s="848">
        <v>5.1041360000000001E-2</v>
      </c>
      <c r="Q25" s="848" t="s">
        <v>22</v>
      </c>
      <c r="R25" s="848" t="s">
        <v>22</v>
      </c>
      <c r="S25" s="848" t="s">
        <v>22</v>
      </c>
      <c r="T25" s="848" t="s">
        <v>22</v>
      </c>
      <c r="U25" s="848" t="s">
        <v>22</v>
      </c>
      <c r="V25" s="848" t="s">
        <v>22</v>
      </c>
      <c r="W25" s="950">
        <v>1173.29685804108</v>
      </c>
    </row>
    <row r="26" spans="1:23" s="322" customFormat="1" ht="13.5" x14ac:dyDescent="0.25">
      <c r="A26" s="847" t="s">
        <v>365</v>
      </c>
      <c r="B26" s="848">
        <v>11.34970067996</v>
      </c>
      <c r="C26" s="848">
        <v>1.2672231199999999</v>
      </c>
      <c r="D26" s="848">
        <v>4.6565208498799997</v>
      </c>
      <c r="E26" s="848">
        <v>0.10609950007999999</v>
      </c>
      <c r="F26" s="848">
        <v>1.6366806443600002</v>
      </c>
      <c r="G26" s="848">
        <v>0.60709343000000004</v>
      </c>
      <c r="H26" s="848">
        <v>12.78073902102</v>
      </c>
      <c r="I26" s="848">
        <v>4.3866454711600005</v>
      </c>
      <c r="J26" s="848">
        <v>4.2364037586999999</v>
      </c>
      <c r="K26" s="848">
        <v>0.56151468512000002</v>
      </c>
      <c r="L26" s="848">
        <v>0.25659883</v>
      </c>
      <c r="M26" s="848">
        <v>2.3388568699999999</v>
      </c>
      <c r="N26" s="848">
        <v>768.67160824578002</v>
      </c>
      <c r="O26" s="848">
        <v>0.18771647</v>
      </c>
      <c r="P26" s="848">
        <v>2.73306932768</v>
      </c>
      <c r="Q26" s="848">
        <v>21.345882522000004</v>
      </c>
      <c r="R26" s="848">
        <v>0.19195411000000001</v>
      </c>
      <c r="S26" s="848">
        <v>8.8775660000000006E-2</v>
      </c>
      <c r="T26" s="848">
        <v>0.25818591000000002</v>
      </c>
      <c r="U26" s="848">
        <v>8.6841131612200009</v>
      </c>
      <c r="V26" s="848">
        <v>0.52692671889999998</v>
      </c>
      <c r="W26" s="950">
        <v>846.87230898586006</v>
      </c>
    </row>
    <row r="27" spans="1:23" s="322" customFormat="1" ht="27" x14ac:dyDescent="0.25">
      <c r="A27" s="949" t="s">
        <v>289</v>
      </c>
      <c r="B27" s="950">
        <v>567.56169295266</v>
      </c>
      <c r="C27" s="950">
        <v>10.800563090000001</v>
      </c>
      <c r="D27" s="950">
        <v>431.27289007093998</v>
      </c>
      <c r="E27" s="950">
        <v>197.96455962880003</v>
      </c>
      <c r="F27" s="950">
        <v>36.541478043859996</v>
      </c>
      <c r="G27" s="950">
        <v>7.6695312099999997</v>
      </c>
      <c r="H27" s="950">
        <v>845.50710007184011</v>
      </c>
      <c r="I27" s="950">
        <v>165.32215239694</v>
      </c>
      <c r="J27" s="950">
        <v>128.6849410037</v>
      </c>
      <c r="K27" s="950">
        <v>33.379383657620011</v>
      </c>
      <c r="L27" s="950">
        <v>1999.1030558300001</v>
      </c>
      <c r="M27" s="950">
        <v>24.14174547</v>
      </c>
      <c r="N27" s="950">
        <v>16388.810857151442</v>
      </c>
      <c r="O27" s="950">
        <v>10.894357599999999</v>
      </c>
      <c r="P27" s="950">
        <v>666.40174937578013</v>
      </c>
      <c r="Q27" s="950">
        <v>1034.0444735846202</v>
      </c>
      <c r="R27" s="950">
        <v>20.851692230000001</v>
      </c>
      <c r="S27" s="950">
        <v>0.58299350000000005</v>
      </c>
      <c r="T27" s="950">
        <v>8.9149334699999994</v>
      </c>
      <c r="U27" s="950">
        <v>493.31687889366003</v>
      </c>
      <c r="V27" s="950">
        <v>37.227504683000006</v>
      </c>
      <c r="W27" s="950">
        <v>23108.994533914862</v>
      </c>
    </row>
    <row r="28" spans="1:23" s="322" customFormat="1" ht="13.5" x14ac:dyDescent="0.25">
      <c r="A28" s="961"/>
      <c r="B28" s="955"/>
      <c r="C28" s="955"/>
      <c r="D28" s="955"/>
      <c r="E28" s="955"/>
      <c r="F28" s="955"/>
      <c r="G28" s="955"/>
      <c r="H28" s="955"/>
      <c r="I28" s="955"/>
      <c r="J28" s="955"/>
      <c r="K28" s="955"/>
      <c r="L28" s="955"/>
      <c r="M28" s="955"/>
      <c r="N28" s="955"/>
      <c r="O28" s="955"/>
      <c r="P28" s="955"/>
      <c r="Q28" s="955"/>
      <c r="R28" s="955"/>
      <c r="S28" s="955"/>
      <c r="T28" s="955"/>
      <c r="U28" s="955"/>
      <c r="V28" s="955"/>
      <c r="W28" s="955"/>
    </row>
    <row r="29" spans="1:23" x14ac:dyDescent="0.3">
      <c r="A29" s="949" t="s">
        <v>288</v>
      </c>
      <c r="B29" s="950">
        <v>8152.2987555326599</v>
      </c>
      <c r="C29" s="950">
        <v>4203.0270817799992</v>
      </c>
      <c r="D29" s="950">
        <v>12045.222676990941</v>
      </c>
      <c r="E29" s="950">
        <v>3671.7893694388003</v>
      </c>
      <c r="F29" s="950">
        <v>1775.06489903386</v>
      </c>
      <c r="G29" s="950">
        <v>6383.7371829800004</v>
      </c>
      <c r="H29" s="950">
        <v>16865.98970146184</v>
      </c>
      <c r="I29" s="950">
        <v>2593.1437850069401</v>
      </c>
      <c r="J29" s="950">
        <v>2808.5566024737</v>
      </c>
      <c r="K29" s="950">
        <v>1348.0736187576201</v>
      </c>
      <c r="L29" s="950">
        <v>54130.230348560006</v>
      </c>
      <c r="M29" s="950">
        <v>6932.4494305600001</v>
      </c>
      <c r="N29" s="950">
        <v>284781.15681802144</v>
      </c>
      <c r="O29" s="950">
        <v>2057.7071562599999</v>
      </c>
      <c r="P29" s="950">
        <v>45825.743711835778</v>
      </c>
      <c r="Q29" s="950">
        <v>13732.459028814621</v>
      </c>
      <c r="R29" s="950">
        <v>10796.546272330001</v>
      </c>
      <c r="S29" s="950">
        <v>561.79419985000004</v>
      </c>
      <c r="T29" s="950">
        <v>2102.1239122300003</v>
      </c>
      <c r="U29" s="950">
        <v>5029.7461101236604</v>
      </c>
      <c r="V29" s="950">
        <v>7440.7881601030003</v>
      </c>
      <c r="W29" s="950">
        <v>493237.64882214484</v>
      </c>
    </row>
  </sheetData>
  <mergeCells count="1">
    <mergeCell ref="A1:W4"/>
  </mergeCells>
  <conditionalFormatting sqref="B7:V28">
    <cfRule type="cellIs" dxfId="4" priority="3" operator="lessThan">
      <formula>0</formula>
    </cfRule>
  </conditionalFormatting>
  <conditionalFormatting sqref="B29:V29">
    <cfRule type="cellIs" dxfId="3" priority="2" operator="lessThan">
      <formula>0</formula>
    </cfRule>
  </conditionalFormatting>
  <conditionalFormatting sqref="W6:W29">
    <cfRule type="cellIs" dxfId="2" priority="1" operator="lessThan">
      <formula>0</formula>
    </cfRule>
  </conditionalFormatting>
  <pageMargins left="0.43307086614173229" right="0.23622047244094491" top="0.74803149606299213" bottom="0.74803149606299213" header="0.31496062992125984" footer="0.31496062992125984"/>
  <pageSetup paperSize="9" scale="8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sheetPr>
  <dimension ref="A1:M50"/>
  <sheetViews>
    <sheetView showGridLines="0" zoomScale="84" zoomScaleNormal="84" zoomScaleSheetLayoutView="112" workbookViewId="0">
      <selection activeCell="I6" sqref="I6"/>
    </sheetView>
  </sheetViews>
  <sheetFormatPr defaultColWidth="0" defaultRowHeight="15" zeroHeight="1" x14ac:dyDescent="0.25"/>
  <cols>
    <col min="1" max="1" width="35" style="328" customWidth="1"/>
    <col min="2" max="7" width="10" style="236" customWidth="1"/>
    <col min="8" max="8" width="9.140625" style="327" customWidth="1"/>
    <col min="9" max="9" width="9.140625" style="326" customWidth="1"/>
    <col min="10" max="10" width="9.140625" style="236" customWidth="1"/>
    <col min="11" max="13" width="0" style="236" hidden="1" customWidth="1"/>
    <col min="14" max="16384" width="9.140625" style="236" hidden="1"/>
  </cols>
  <sheetData>
    <row r="1" spans="1:10" x14ac:dyDescent="0.25">
      <c r="A1" s="1322" t="s">
        <v>1562</v>
      </c>
      <c r="B1" s="1323"/>
      <c r="C1" s="1323"/>
      <c r="D1" s="1323"/>
      <c r="E1" s="1323"/>
      <c r="F1" s="1323"/>
      <c r="G1" s="1323"/>
      <c r="H1" s="348"/>
    </row>
    <row r="2" spans="1:10" x14ac:dyDescent="0.25">
      <c r="A2" s="1320" t="s">
        <v>1569</v>
      </c>
      <c r="B2" s="1320"/>
      <c r="C2" s="1320"/>
      <c r="D2" s="1320"/>
      <c r="E2" s="1320"/>
      <c r="F2" s="1320"/>
      <c r="G2" s="1320"/>
      <c r="H2" s="348"/>
    </row>
    <row r="3" spans="1:10" x14ac:dyDescent="0.25">
      <c r="A3" s="1320"/>
      <c r="B3" s="1320"/>
      <c r="C3" s="1320"/>
      <c r="D3" s="1320"/>
      <c r="E3" s="1320"/>
      <c r="F3" s="1320"/>
      <c r="G3" s="1320"/>
      <c r="H3" s="348"/>
    </row>
    <row r="4" spans="1:10" ht="49.5" customHeight="1" x14ac:dyDescent="0.25">
      <c r="A4" s="1320"/>
      <c r="B4" s="1320"/>
      <c r="C4" s="1320"/>
      <c r="D4" s="1320"/>
      <c r="E4" s="1320"/>
      <c r="F4" s="1320"/>
      <c r="G4" s="1320"/>
      <c r="H4" s="348"/>
    </row>
    <row r="5" spans="1:10" ht="15.75" x14ac:dyDescent="0.3">
      <c r="A5" s="347"/>
      <c r="B5" s="1321" t="s">
        <v>402</v>
      </c>
      <c r="C5" s="1321"/>
      <c r="D5" s="1321"/>
      <c r="E5" s="1321"/>
      <c r="F5" s="1321"/>
      <c r="G5" s="1321"/>
      <c r="H5" s="346"/>
    </row>
    <row r="6" spans="1:10" ht="15.75" x14ac:dyDescent="0.3">
      <c r="A6" s="345"/>
      <c r="B6" s="344"/>
      <c r="C6" s="344"/>
      <c r="D6" s="344"/>
      <c r="E6" s="344"/>
    </row>
    <row r="7" spans="1:10" ht="28.5" x14ac:dyDescent="0.3">
      <c r="A7" s="343"/>
      <c r="B7" s="342" t="s">
        <v>401</v>
      </c>
      <c r="C7" s="342" t="s">
        <v>400</v>
      </c>
      <c r="D7" s="342" t="s">
        <v>1563</v>
      </c>
      <c r="E7" s="342" t="s">
        <v>399</v>
      </c>
      <c r="F7" s="342" t="s">
        <v>398</v>
      </c>
      <c r="G7" s="342" t="s">
        <v>288</v>
      </c>
      <c r="H7" s="341"/>
    </row>
    <row r="8" spans="1:10" x14ac:dyDescent="0.25">
      <c r="A8" s="340" t="s">
        <v>343</v>
      </c>
      <c r="B8" s="339"/>
      <c r="C8" s="339"/>
      <c r="D8" s="339"/>
      <c r="E8" s="339"/>
      <c r="F8" s="338"/>
      <c r="G8" s="338"/>
      <c r="H8" s="334"/>
    </row>
    <row r="9" spans="1:10" ht="14.1" customHeight="1" x14ac:dyDescent="0.25">
      <c r="A9" s="291" t="s">
        <v>344</v>
      </c>
      <c r="B9" s="332">
        <v>46705.927094014478</v>
      </c>
      <c r="C9" s="332">
        <v>6918.1719961123272</v>
      </c>
      <c r="D9" s="332">
        <v>14360.258130450457</v>
      </c>
      <c r="E9" s="332">
        <v>3785.1218122862465</v>
      </c>
      <c r="F9" s="332">
        <v>903.12662191649304</v>
      </c>
      <c r="G9" s="332">
        <v>72672.605654779996</v>
      </c>
      <c r="H9" s="337"/>
      <c r="J9" s="326"/>
    </row>
    <row r="10" spans="1:10" ht="14.1" customHeight="1" x14ac:dyDescent="0.25">
      <c r="A10" s="291" t="s">
        <v>345</v>
      </c>
      <c r="B10" s="332">
        <v>1567.4075094772174</v>
      </c>
      <c r="C10" s="332">
        <v>5954.343420416546</v>
      </c>
      <c r="D10" s="332">
        <v>23148.00447520884</v>
      </c>
      <c r="E10" s="332">
        <v>2070.920992112186</v>
      </c>
      <c r="F10" s="332">
        <v>710.88487313521512</v>
      </c>
      <c r="G10" s="332">
        <v>33451.561270350001</v>
      </c>
      <c r="H10" s="337"/>
      <c r="J10" s="326"/>
    </row>
    <row r="11" spans="1:10" ht="14.1" customHeight="1" x14ac:dyDescent="0.25">
      <c r="A11" s="291" t="s">
        <v>346</v>
      </c>
      <c r="B11" s="332">
        <v>455.15880793411162</v>
      </c>
      <c r="C11" s="332">
        <v>32483.335653400572</v>
      </c>
      <c r="D11" s="332">
        <v>42994.422317811106</v>
      </c>
      <c r="E11" s="332">
        <v>26117.767791637514</v>
      </c>
      <c r="F11" s="332">
        <v>5929.5570046966996</v>
      </c>
      <c r="G11" s="332">
        <v>107980.24157547999</v>
      </c>
      <c r="H11" s="337"/>
      <c r="J11" s="326"/>
    </row>
    <row r="12" spans="1:10" ht="14.1" customHeight="1" x14ac:dyDescent="0.25">
      <c r="A12" s="962" t="s">
        <v>1564</v>
      </c>
      <c r="B12" s="332" t="s">
        <v>22</v>
      </c>
      <c r="C12" s="332">
        <v>45.380964829999996</v>
      </c>
      <c r="D12" s="332">
        <v>48.141423660000001</v>
      </c>
      <c r="E12" s="332">
        <v>135.45332825</v>
      </c>
      <c r="F12" s="332">
        <v>6.1729999999999993E-5</v>
      </c>
      <c r="G12" s="332">
        <v>228.97577846999999</v>
      </c>
      <c r="H12" s="337"/>
      <c r="J12" s="326"/>
    </row>
    <row r="13" spans="1:10" ht="14.1" customHeight="1" x14ac:dyDescent="0.25">
      <c r="A13" s="962" t="s">
        <v>299</v>
      </c>
      <c r="B13" s="332">
        <v>42.215450662271223</v>
      </c>
      <c r="C13" s="332">
        <v>12632.707062611513</v>
      </c>
      <c r="D13" s="332">
        <v>14857.58632844818</v>
      </c>
      <c r="E13" s="332">
        <v>14694.123722282835</v>
      </c>
      <c r="F13" s="332">
        <v>3375.7479513852027</v>
      </c>
      <c r="G13" s="332">
        <v>45602.380515390003</v>
      </c>
      <c r="H13" s="337"/>
      <c r="J13" s="326"/>
    </row>
    <row r="14" spans="1:10" ht="14.1" customHeight="1" x14ac:dyDescent="0.25">
      <c r="A14" s="291" t="s">
        <v>80</v>
      </c>
      <c r="B14" s="332">
        <v>18.982300089185017</v>
      </c>
      <c r="C14" s="332">
        <v>3007.1079997567017</v>
      </c>
      <c r="D14" s="332">
        <v>9155.8780009072179</v>
      </c>
      <c r="E14" s="332">
        <v>145995.63558266126</v>
      </c>
      <c r="F14" s="332">
        <v>4391.738020535653</v>
      </c>
      <c r="G14" s="332">
        <v>162569.34190395</v>
      </c>
      <c r="H14" s="337"/>
      <c r="J14" s="326"/>
    </row>
    <row r="15" spans="1:10" ht="14.1" customHeight="1" x14ac:dyDescent="0.25">
      <c r="A15" s="962" t="s">
        <v>1565</v>
      </c>
      <c r="B15" s="332">
        <v>12.392953222552109</v>
      </c>
      <c r="C15" s="332">
        <v>1670.2616434089703</v>
      </c>
      <c r="D15" s="332">
        <v>5634.9806517511206</v>
      </c>
      <c r="E15" s="332">
        <v>130702.85251970237</v>
      </c>
      <c r="F15" s="332">
        <v>196.47084086499703</v>
      </c>
      <c r="G15" s="332">
        <v>138216.95860895002</v>
      </c>
      <c r="H15" s="337"/>
      <c r="J15" s="326"/>
    </row>
    <row r="16" spans="1:10" ht="14.1" customHeight="1" x14ac:dyDescent="0.25">
      <c r="A16" s="962" t="s">
        <v>299</v>
      </c>
      <c r="B16" s="332">
        <v>0.20115813518447961</v>
      </c>
      <c r="C16" s="332">
        <v>95.874997870268302</v>
      </c>
      <c r="D16" s="332">
        <v>260.91271893969775</v>
      </c>
      <c r="E16" s="332">
        <v>641.70888691352479</v>
      </c>
      <c r="F16" s="332">
        <v>80.832408321324692</v>
      </c>
      <c r="G16" s="332">
        <v>1079.5301701800001</v>
      </c>
      <c r="H16" s="337"/>
      <c r="J16" s="326"/>
    </row>
    <row r="17" spans="1:10" ht="14.1" customHeight="1" x14ac:dyDescent="0.25">
      <c r="A17" s="962" t="s">
        <v>1566</v>
      </c>
      <c r="B17" s="332">
        <v>12.191669117882292</v>
      </c>
      <c r="C17" s="332">
        <v>1574.0618314112266</v>
      </c>
      <c r="D17" s="332">
        <v>5373.4814156793382</v>
      </c>
      <c r="E17" s="332">
        <v>130062.43889409257</v>
      </c>
      <c r="F17" s="332">
        <v>115.25462846897715</v>
      </c>
      <c r="G17" s="332">
        <v>137137.42843876997</v>
      </c>
      <c r="H17" s="337"/>
      <c r="J17" s="326"/>
    </row>
    <row r="18" spans="1:10" ht="14.1" customHeight="1" x14ac:dyDescent="0.25">
      <c r="A18" s="962" t="s">
        <v>1567</v>
      </c>
      <c r="B18" s="332">
        <v>6.5677286848311676</v>
      </c>
      <c r="C18" s="332">
        <v>1335.5152926538956</v>
      </c>
      <c r="D18" s="332">
        <v>3520.5820239038326</v>
      </c>
      <c r="E18" s="332">
        <v>15308.272172719015</v>
      </c>
      <c r="F18" s="332">
        <v>4181.4460770384267</v>
      </c>
      <c r="G18" s="332">
        <v>24352.383295000003</v>
      </c>
      <c r="H18" s="337"/>
      <c r="J18" s="326"/>
    </row>
    <row r="19" spans="1:10" ht="14.1" customHeight="1" x14ac:dyDescent="0.25">
      <c r="A19" s="962" t="s">
        <v>299</v>
      </c>
      <c r="B19" s="332">
        <v>0.71372662490356364</v>
      </c>
      <c r="C19" s="332">
        <v>155.73771426147121</v>
      </c>
      <c r="D19" s="332">
        <v>541.34444779171065</v>
      </c>
      <c r="E19" s="332">
        <v>304.23646747283681</v>
      </c>
      <c r="F19" s="332">
        <v>195.55961921907783</v>
      </c>
      <c r="G19" s="332">
        <v>1197.59197537</v>
      </c>
      <c r="H19" s="337"/>
      <c r="J19" s="326"/>
    </row>
    <row r="20" spans="1:10" ht="14.1" customHeight="1" x14ac:dyDescent="0.25">
      <c r="A20" s="962" t="s">
        <v>1566</v>
      </c>
      <c r="B20" s="332">
        <v>5.8712355564874299</v>
      </c>
      <c r="C20" s="332">
        <v>1184.5908292691654</v>
      </c>
      <c r="D20" s="332">
        <v>2981.2409536640107</v>
      </c>
      <c r="E20" s="332">
        <v>14996.152998722462</v>
      </c>
      <c r="F20" s="332">
        <v>3986.9353024178745</v>
      </c>
      <c r="G20" s="332">
        <v>23154.791319630003</v>
      </c>
      <c r="H20" s="337"/>
      <c r="J20" s="326"/>
    </row>
    <row r="21" spans="1:10" ht="14.1" customHeight="1" x14ac:dyDescent="0.25">
      <c r="A21" s="291" t="s">
        <v>352</v>
      </c>
      <c r="B21" s="332" t="s">
        <v>22</v>
      </c>
      <c r="C21" s="332" t="s">
        <v>22</v>
      </c>
      <c r="D21" s="332" t="s">
        <v>22</v>
      </c>
      <c r="E21" s="332" t="s">
        <v>22</v>
      </c>
      <c r="F21" s="332" t="s">
        <v>22</v>
      </c>
      <c r="G21" s="332" t="s">
        <v>22</v>
      </c>
      <c r="H21" s="337"/>
      <c r="J21" s="326"/>
    </row>
    <row r="22" spans="1:10" ht="14.1" customHeight="1" x14ac:dyDescent="0.25">
      <c r="A22" s="291" t="s">
        <v>298</v>
      </c>
      <c r="B22" s="332">
        <v>0.95579632678096504</v>
      </c>
      <c r="C22" s="332">
        <v>666.34989710255149</v>
      </c>
      <c r="D22" s="332">
        <v>1822.4176225061583</v>
      </c>
      <c r="E22" s="332">
        <v>268.09086761715406</v>
      </c>
      <c r="F22" s="332">
        <v>0.34662619735496658</v>
      </c>
      <c r="G22" s="332">
        <v>2758.1608097499998</v>
      </c>
      <c r="H22" s="337"/>
      <c r="J22" s="326"/>
    </row>
    <row r="23" spans="1:10" ht="14.1" customHeight="1" x14ac:dyDescent="0.25">
      <c r="A23" s="956" t="s">
        <v>297</v>
      </c>
      <c r="B23" s="957">
        <v>48748.431507841771</v>
      </c>
      <c r="C23" s="957">
        <v>49029.308966788696</v>
      </c>
      <c r="D23" s="957">
        <v>91480.980546883773</v>
      </c>
      <c r="E23" s="957">
        <v>178237.53704631436</v>
      </c>
      <c r="F23" s="957">
        <v>11935.653146481418</v>
      </c>
      <c r="G23" s="957">
        <v>379431.91121430998</v>
      </c>
      <c r="H23" s="330"/>
      <c r="J23" s="326"/>
    </row>
    <row r="24" spans="1:10" ht="14.1" customHeight="1" x14ac:dyDescent="0.25">
      <c r="A24" s="958"/>
      <c r="B24" s="959"/>
      <c r="C24" s="959"/>
      <c r="D24" s="959"/>
      <c r="E24" s="959"/>
      <c r="F24" s="959"/>
      <c r="G24" s="959"/>
      <c r="H24" s="330"/>
      <c r="J24" s="326"/>
    </row>
    <row r="25" spans="1:10" ht="14.1" customHeight="1" x14ac:dyDescent="0.25">
      <c r="A25" s="336" t="s">
        <v>353</v>
      </c>
      <c r="B25" s="335"/>
      <c r="C25" s="335"/>
      <c r="D25" s="335"/>
      <c r="E25" s="335"/>
      <c r="F25" s="335"/>
      <c r="G25" s="335"/>
      <c r="H25" s="334"/>
    </row>
    <row r="26" spans="1:10" ht="14.1" customHeight="1" x14ac:dyDescent="0.25">
      <c r="A26" s="333" t="s">
        <v>344</v>
      </c>
      <c r="B26" s="332">
        <v>686.67577324980005</v>
      </c>
      <c r="C26" s="332">
        <v>701.3028916005602</v>
      </c>
      <c r="D26" s="332">
        <v>33.901967692660008</v>
      </c>
      <c r="E26" s="332">
        <v>1064.6108827815401</v>
      </c>
      <c r="F26" s="332" t="s">
        <v>22</v>
      </c>
      <c r="G26" s="332">
        <v>2486.4915153245606</v>
      </c>
      <c r="H26" s="331"/>
      <c r="J26" s="326"/>
    </row>
    <row r="27" spans="1:10" ht="14.1" customHeight="1" x14ac:dyDescent="0.25">
      <c r="A27" s="333" t="s">
        <v>354</v>
      </c>
      <c r="B27" s="332">
        <v>5.0579999999999997E-6</v>
      </c>
      <c r="C27" s="332">
        <v>8.7183809202200013</v>
      </c>
      <c r="D27" s="332">
        <v>61.861255009380002</v>
      </c>
      <c r="E27" s="332">
        <v>64.268387079679997</v>
      </c>
      <c r="F27" s="332" t="s">
        <v>22</v>
      </c>
      <c r="G27" s="332">
        <v>134.84802806727998</v>
      </c>
      <c r="H27" s="331"/>
      <c r="J27" s="326"/>
    </row>
    <row r="28" spans="1:10" ht="14.1" customHeight="1" x14ac:dyDescent="0.25">
      <c r="A28" s="333" t="s">
        <v>355</v>
      </c>
      <c r="B28" s="332" t="s">
        <v>22</v>
      </c>
      <c r="C28" s="332">
        <v>35.397724550000007</v>
      </c>
      <c r="D28" s="332">
        <v>5.6895868400000014</v>
      </c>
      <c r="E28" s="332">
        <v>0.34009092800000001</v>
      </c>
      <c r="F28" s="332" t="s">
        <v>22</v>
      </c>
      <c r="G28" s="332">
        <v>41.427402318000006</v>
      </c>
      <c r="H28" s="331"/>
      <c r="J28" s="326"/>
    </row>
    <row r="29" spans="1:10" ht="14.1" customHeight="1" x14ac:dyDescent="0.25">
      <c r="A29" s="333" t="s">
        <v>356</v>
      </c>
      <c r="B29" s="332" t="s">
        <v>22</v>
      </c>
      <c r="C29" s="332" t="s">
        <v>22</v>
      </c>
      <c r="D29" s="332" t="s">
        <v>22</v>
      </c>
      <c r="E29" s="332" t="s">
        <v>22</v>
      </c>
      <c r="F29" s="332" t="s">
        <v>22</v>
      </c>
      <c r="G29" s="332" t="s">
        <v>22</v>
      </c>
      <c r="H29" s="331"/>
      <c r="J29" s="326"/>
    </row>
    <row r="30" spans="1:10" ht="14.1" customHeight="1" x14ac:dyDescent="0.25">
      <c r="A30" s="333" t="s">
        <v>357</v>
      </c>
      <c r="B30" s="332" t="s">
        <v>22</v>
      </c>
      <c r="C30" s="332" t="s">
        <v>22</v>
      </c>
      <c r="D30" s="332" t="s">
        <v>22</v>
      </c>
      <c r="E30" s="332" t="s">
        <v>22</v>
      </c>
      <c r="F30" s="332" t="s">
        <v>22</v>
      </c>
      <c r="G30" s="332" t="s">
        <v>22</v>
      </c>
      <c r="H30" s="331"/>
      <c r="J30" s="326"/>
    </row>
    <row r="31" spans="1:10" ht="14.1" customHeight="1" x14ac:dyDescent="0.25">
      <c r="A31" s="333" t="s">
        <v>345</v>
      </c>
      <c r="B31" s="332">
        <v>61.016547765780011</v>
      </c>
      <c r="C31" s="332">
        <v>265.88808126398004</v>
      </c>
      <c r="D31" s="332">
        <v>60.959496869680009</v>
      </c>
      <c r="E31" s="332">
        <v>1.4559424900000002</v>
      </c>
      <c r="F31" s="332" t="s">
        <v>22</v>
      </c>
      <c r="G31" s="332">
        <v>389.32006838944011</v>
      </c>
      <c r="H31" s="331"/>
      <c r="J31" s="326"/>
    </row>
    <row r="32" spans="1:10" ht="14.1" customHeight="1" x14ac:dyDescent="0.25">
      <c r="A32" s="333" t="s">
        <v>346</v>
      </c>
      <c r="B32" s="332">
        <v>68.485883185820015</v>
      </c>
      <c r="C32" s="332">
        <v>1543.5875359607835</v>
      </c>
      <c r="D32" s="332">
        <v>2250.0032247930017</v>
      </c>
      <c r="E32" s="332">
        <v>243.41965169160653</v>
      </c>
      <c r="F32" s="332">
        <v>0.22647509676877806</v>
      </c>
      <c r="G32" s="332">
        <v>4105.7227707279799</v>
      </c>
      <c r="H32" s="331"/>
      <c r="J32" s="326"/>
    </row>
    <row r="33" spans="1:10" ht="14.1" customHeight="1" x14ac:dyDescent="0.25">
      <c r="A33" s="1221" t="s">
        <v>1568</v>
      </c>
      <c r="B33" s="332">
        <v>10.41969668472</v>
      </c>
      <c r="C33" s="332">
        <v>361.92795324160005</v>
      </c>
      <c r="D33" s="332">
        <v>628.5836381690001</v>
      </c>
      <c r="E33" s="332">
        <v>68.308914511259985</v>
      </c>
      <c r="F33" s="332" t="s">
        <v>22</v>
      </c>
      <c r="G33" s="332">
        <v>1069.2402026065802</v>
      </c>
      <c r="H33" s="331"/>
      <c r="J33" s="326"/>
    </row>
    <row r="34" spans="1:10" ht="14.1" customHeight="1" x14ac:dyDescent="0.25">
      <c r="A34" s="333" t="s">
        <v>80</v>
      </c>
      <c r="B34" s="332">
        <v>32.825279847603007</v>
      </c>
      <c r="C34" s="332">
        <v>587.73095407773758</v>
      </c>
      <c r="D34" s="332">
        <v>2404.3176762115127</v>
      </c>
      <c r="E34" s="332">
        <v>1665.0093506080339</v>
      </c>
      <c r="F34" s="332">
        <v>125.45287160791307</v>
      </c>
      <c r="G34" s="332">
        <v>4815.3361323528006</v>
      </c>
      <c r="H34" s="331"/>
      <c r="J34" s="326"/>
    </row>
    <row r="35" spans="1:10" ht="14.1" customHeight="1" x14ac:dyDescent="0.25">
      <c r="A35" s="963" t="s">
        <v>1568</v>
      </c>
      <c r="B35" s="332">
        <v>21.441597166639998</v>
      </c>
      <c r="C35" s="332">
        <v>292.52558987768003</v>
      </c>
      <c r="D35" s="332">
        <v>1100.9739838572002</v>
      </c>
      <c r="E35" s="332">
        <v>160.38848012670002</v>
      </c>
      <c r="F35" s="332">
        <v>5.0839759000000004</v>
      </c>
      <c r="G35" s="332">
        <v>1580.4136269282201</v>
      </c>
      <c r="H35" s="331"/>
      <c r="J35" s="326"/>
    </row>
    <row r="36" spans="1:10" x14ac:dyDescent="0.25">
      <c r="A36" s="338" t="s">
        <v>358</v>
      </c>
      <c r="B36" s="332">
        <v>6.0837062000000011E-2</v>
      </c>
      <c r="C36" s="332">
        <v>21.742410434100002</v>
      </c>
      <c r="D36" s="332">
        <v>68.318208788580009</v>
      </c>
      <c r="E36" s="332">
        <v>2952.8672403038609</v>
      </c>
      <c r="F36" s="332" t="s">
        <v>22</v>
      </c>
      <c r="G36" s="332">
        <v>3042.9886965885407</v>
      </c>
      <c r="H36" s="331"/>
      <c r="J36" s="326"/>
    </row>
    <row r="37" spans="1:10" ht="14.1" customHeight="1" x14ac:dyDescent="0.25">
      <c r="A37" s="963" t="s">
        <v>1568</v>
      </c>
      <c r="B37" s="332" t="s">
        <v>22</v>
      </c>
      <c r="C37" s="332">
        <v>1.4869547740000002</v>
      </c>
      <c r="D37" s="332">
        <v>2.2624737480000006</v>
      </c>
      <c r="E37" s="332">
        <v>5.7761658118200012</v>
      </c>
      <c r="F37" s="332" t="s">
        <v>22</v>
      </c>
      <c r="G37" s="332">
        <v>9.5255943338200009</v>
      </c>
      <c r="H37" s="331"/>
      <c r="J37" s="326"/>
    </row>
    <row r="38" spans="1:10" ht="14.1" customHeight="1" x14ac:dyDescent="0.25">
      <c r="A38" s="333" t="s">
        <v>359</v>
      </c>
      <c r="B38" s="332">
        <v>29.524749859267473</v>
      </c>
      <c r="C38" s="332">
        <v>245.67829384557666</v>
      </c>
      <c r="D38" s="332">
        <v>151.92688324776941</v>
      </c>
      <c r="E38" s="332">
        <v>58.562528429702311</v>
      </c>
      <c r="F38" s="332">
        <v>2.007415947004219</v>
      </c>
      <c r="G38" s="332">
        <v>487.69987132932016</v>
      </c>
      <c r="H38" s="331"/>
      <c r="J38" s="326"/>
    </row>
    <row r="39" spans="1:10" ht="14.1" customHeight="1" x14ac:dyDescent="0.25">
      <c r="A39" s="333" t="s">
        <v>360</v>
      </c>
      <c r="B39" s="332" t="s">
        <v>22</v>
      </c>
      <c r="C39" s="332">
        <v>15.834622008000002</v>
      </c>
      <c r="D39" s="332">
        <v>1.7400407960000002</v>
      </c>
      <c r="E39" s="332" t="s">
        <v>22</v>
      </c>
      <c r="F39" s="332">
        <v>485.04081836</v>
      </c>
      <c r="G39" s="332">
        <v>502.61548116400002</v>
      </c>
      <c r="H39" s="331"/>
      <c r="J39" s="326"/>
    </row>
    <row r="40" spans="1:10" ht="14.1" customHeight="1" x14ac:dyDescent="0.25">
      <c r="A40" s="333" t="s">
        <v>361</v>
      </c>
      <c r="B40" s="332" t="s">
        <v>22</v>
      </c>
      <c r="C40" s="332" t="s">
        <v>22</v>
      </c>
      <c r="D40" s="332" t="s">
        <v>22</v>
      </c>
      <c r="E40" s="332" t="s">
        <v>22</v>
      </c>
      <c r="F40" s="332" t="s">
        <v>22</v>
      </c>
      <c r="G40" s="332" t="s">
        <v>22</v>
      </c>
      <c r="H40" s="331"/>
      <c r="J40" s="326"/>
    </row>
    <row r="41" spans="1:10" ht="14.1" customHeight="1" x14ac:dyDescent="0.25">
      <c r="A41" s="333" t="s">
        <v>362</v>
      </c>
      <c r="B41" s="332" t="s">
        <v>22</v>
      </c>
      <c r="C41" s="332" t="s">
        <v>22</v>
      </c>
      <c r="D41" s="332" t="s">
        <v>22</v>
      </c>
      <c r="E41" s="332" t="s">
        <v>22</v>
      </c>
      <c r="F41" s="332" t="s">
        <v>22</v>
      </c>
      <c r="G41" s="332" t="s">
        <v>22</v>
      </c>
      <c r="H41" s="331"/>
      <c r="J41" s="326"/>
    </row>
    <row r="42" spans="1:10" ht="14.1" customHeight="1" x14ac:dyDescent="0.25">
      <c r="A42" s="333" t="s">
        <v>374</v>
      </c>
      <c r="B42" s="332" t="s">
        <v>22</v>
      </c>
      <c r="C42" s="332" t="s">
        <v>22</v>
      </c>
      <c r="D42" s="332" t="s">
        <v>22</v>
      </c>
      <c r="E42" s="332" t="s">
        <v>22</v>
      </c>
      <c r="F42" s="332" t="s">
        <v>22</v>
      </c>
      <c r="G42" s="332" t="s">
        <v>22</v>
      </c>
      <c r="H42" s="331"/>
      <c r="J42" s="326"/>
    </row>
    <row r="43" spans="1:10" ht="14.1" customHeight="1" x14ac:dyDescent="0.25">
      <c r="A43" s="333" t="s">
        <v>364</v>
      </c>
      <c r="B43" s="332" t="s">
        <v>22</v>
      </c>
      <c r="C43" s="332">
        <v>1.399422712</v>
      </c>
      <c r="D43" s="332">
        <v>2.3108975450800004</v>
      </c>
      <c r="E43" s="332" t="s">
        <v>22</v>
      </c>
      <c r="F43" s="332">
        <v>1169.586537784</v>
      </c>
      <c r="G43" s="332">
        <v>1173.29685804108</v>
      </c>
      <c r="H43" s="331"/>
      <c r="J43" s="326"/>
    </row>
    <row r="44" spans="1:10" ht="14.1" customHeight="1" x14ac:dyDescent="0.25">
      <c r="A44" s="333" t="s">
        <v>365</v>
      </c>
      <c r="B44" s="332">
        <v>0.58381462755341074</v>
      </c>
      <c r="C44" s="332">
        <v>181.40687868449984</v>
      </c>
      <c r="D44" s="332">
        <v>577.376820598368</v>
      </c>
      <c r="E44" s="332">
        <v>2.4812054634387479</v>
      </c>
      <c r="F44" s="332">
        <v>85.02359017400002</v>
      </c>
      <c r="G44" s="332">
        <v>846.87230954786003</v>
      </c>
      <c r="H44" s="331"/>
      <c r="J44" s="326"/>
    </row>
    <row r="45" spans="1:10" ht="14.1" customHeight="1" x14ac:dyDescent="0.25">
      <c r="A45" s="956" t="s">
        <v>289</v>
      </c>
      <c r="B45" s="957">
        <v>879.17289065582406</v>
      </c>
      <c r="C45" s="957">
        <v>3608.6871960574581</v>
      </c>
      <c r="D45" s="957">
        <v>5618.4060583920318</v>
      </c>
      <c r="E45" s="957">
        <v>6053.0152797758619</v>
      </c>
      <c r="F45" s="957">
        <v>1867.337708969686</v>
      </c>
      <c r="G45" s="957">
        <v>18026.619133850858</v>
      </c>
      <c r="H45" s="330"/>
      <c r="J45" s="326"/>
    </row>
    <row r="46" spans="1:10" s="327" customFormat="1" ht="14.1" customHeight="1" x14ac:dyDescent="0.25">
      <c r="A46" s="958"/>
      <c r="B46" s="959"/>
      <c r="C46" s="959"/>
      <c r="D46" s="959"/>
      <c r="E46" s="959"/>
      <c r="F46" s="959"/>
      <c r="G46" s="959"/>
      <c r="H46" s="330"/>
      <c r="I46" s="960"/>
      <c r="J46" s="960"/>
    </row>
    <row r="47" spans="1:10" ht="14.1" customHeight="1" x14ac:dyDescent="0.25">
      <c r="A47" s="956" t="s">
        <v>288</v>
      </c>
      <c r="B47" s="957">
        <v>49627.604398497591</v>
      </c>
      <c r="C47" s="957">
        <v>52637.996162846161</v>
      </c>
      <c r="D47" s="957">
        <v>97099.386605275795</v>
      </c>
      <c r="E47" s="957">
        <v>184290.55232609023</v>
      </c>
      <c r="F47" s="957">
        <v>13802.990855451104</v>
      </c>
      <c r="G47" s="957">
        <v>397458.53034816083</v>
      </c>
      <c r="H47" s="330"/>
      <c r="J47" s="326"/>
    </row>
    <row r="48" spans="1:10" x14ac:dyDescent="0.25">
      <c r="A48" s="329" t="s">
        <v>22</v>
      </c>
    </row>
    <row r="49" x14ac:dyDescent="0.25"/>
    <row r="50" x14ac:dyDescent="0.25"/>
  </sheetData>
  <mergeCells count="3">
    <mergeCell ref="A2:G4"/>
    <mergeCell ref="B5:G5"/>
    <mergeCell ref="A1:G1"/>
  </mergeCells>
  <pageMargins left="0.43307086614173229" right="0.23622047244094491" top="0.74803149606299213" bottom="0.74803149606299213" header="0.31496062992125984" footer="0.31496062992125984"/>
  <pageSetup paperSize="9" orientation="portrait" r:id="rId1"/>
  <rowBreaks count="1" manualBreakCount="1">
    <brk id="47"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A1:R48"/>
  <sheetViews>
    <sheetView showGridLines="0" zoomScale="84" zoomScaleNormal="84" zoomScaleSheetLayoutView="100" zoomScalePageLayoutView="85" workbookViewId="0">
      <selection activeCell="I6" sqref="I6"/>
    </sheetView>
  </sheetViews>
  <sheetFormatPr defaultColWidth="9.140625" defaultRowHeight="14.25" x14ac:dyDescent="0.3"/>
  <cols>
    <col min="1" max="1" width="34.85546875" style="349" customWidth="1"/>
    <col min="2" max="2" width="9.28515625" style="134" customWidth="1"/>
    <col min="3" max="3" width="9.140625" style="134" customWidth="1"/>
    <col min="4" max="4" width="11.28515625" style="134" customWidth="1"/>
    <col min="5" max="5" width="11.42578125" style="134" customWidth="1"/>
    <col min="6" max="6" width="10.140625" style="134" customWidth="1"/>
    <col min="7" max="7" width="8.7109375" style="134" customWidth="1"/>
    <col min="8" max="13" width="9.140625" style="134" customWidth="1"/>
    <col min="14" max="16384" width="9.140625" style="134"/>
  </cols>
  <sheetData>
    <row r="1" spans="1:18" s="350" customFormat="1" ht="62.25" customHeight="1" x14ac:dyDescent="0.3">
      <c r="A1" s="1331" t="s">
        <v>1576</v>
      </c>
      <c r="B1" s="1331"/>
      <c r="C1" s="1331"/>
      <c r="D1" s="1331"/>
      <c r="E1" s="1331"/>
      <c r="F1" s="1331"/>
      <c r="G1" s="1144"/>
      <c r="J1" s="1324"/>
      <c r="K1" s="1324"/>
      <c r="L1" s="1324"/>
      <c r="M1" s="1325"/>
      <c r="N1" s="1325"/>
      <c r="O1" s="1325"/>
      <c r="P1" s="1325"/>
      <c r="Q1" s="1325"/>
      <c r="R1" s="1325"/>
    </row>
    <row r="2" spans="1:18" s="350" customFormat="1" ht="14.25" customHeight="1" x14ac:dyDescent="0.3">
      <c r="A2" s="886"/>
      <c r="B2" s="883" t="s">
        <v>42</v>
      </c>
      <c r="C2" s="883" t="s">
        <v>43</v>
      </c>
      <c r="D2" s="883" t="s">
        <v>268</v>
      </c>
      <c r="E2" s="883" t="s">
        <v>45</v>
      </c>
      <c r="F2" s="883" t="s">
        <v>46</v>
      </c>
      <c r="G2" s="883" t="s">
        <v>47</v>
      </c>
      <c r="J2" s="885"/>
      <c r="K2" s="885"/>
      <c r="L2" s="885"/>
      <c r="M2" s="884"/>
      <c r="N2" s="884"/>
      <c r="O2" s="884"/>
      <c r="P2" s="884"/>
      <c r="Q2" s="884"/>
      <c r="R2" s="884"/>
    </row>
    <row r="3" spans="1:18" x14ac:dyDescent="0.3">
      <c r="A3" s="364"/>
      <c r="B3" s="1326" t="s">
        <v>408</v>
      </c>
      <c r="C3" s="1326"/>
      <c r="D3" s="1327" t="s">
        <v>407</v>
      </c>
      <c r="E3" s="1327" t="s">
        <v>1573</v>
      </c>
      <c r="F3" s="1327" t="s">
        <v>1574</v>
      </c>
      <c r="G3" s="1327" t="s">
        <v>405</v>
      </c>
      <c r="J3" s="1329"/>
      <c r="K3" s="1329"/>
      <c r="L3" s="1329"/>
      <c r="M3" s="1330"/>
      <c r="N3" s="1330"/>
      <c r="O3" s="1330"/>
      <c r="P3" s="1330"/>
      <c r="Q3" s="1330"/>
      <c r="R3" s="1330"/>
    </row>
    <row r="4" spans="1:18" ht="46.5" customHeight="1" x14ac:dyDescent="0.3">
      <c r="A4" s="363"/>
      <c r="B4" s="849" t="s">
        <v>404</v>
      </c>
      <c r="C4" s="849" t="s">
        <v>403</v>
      </c>
      <c r="D4" s="1328"/>
      <c r="E4" s="1328"/>
      <c r="F4" s="1328"/>
      <c r="G4" s="1328"/>
      <c r="J4" s="362"/>
    </row>
    <row r="5" spans="1:18" s="351" customFormat="1" x14ac:dyDescent="0.25">
      <c r="A5" s="361" t="s">
        <v>343</v>
      </c>
      <c r="B5" s="360"/>
      <c r="C5" s="360"/>
      <c r="D5" s="355"/>
      <c r="E5" s="355"/>
      <c r="F5" s="355"/>
      <c r="G5" s="360"/>
    </row>
    <row r="6" spans="1:18" s="351" customFormat="1" x14ac:dyDescent="0.25">
      <c r="A6" s="291" t="s">
        <v>344</v>
      </c>
      <c r="B6" s="355" t="s">
        <v>22</v>
      </c>
      <c r="C6" s="355">
        <v>78335.256391920004</v>
      </c>
      <c r="D6" s="355">
        <v>3.5362911499999998</v>
      </c>
      <c r="E6" s="355" t="s">
        <v>22</v>
      </c>
      <c r="F6" s="355" t="s">
        <v>22</v>
      </c>
      <c r="G6" s="355">
        <v>78331.720100770006</v>
      </c>
    </row>
    <row r="7" spans="1:18" s="351" customFormat="1" x14ac:dyDescent="0.25">
      <c r="A7" s="291" t="s">
        <v>345</v>
      </c>
      <c r="B7" s="355">
        <v>6.002735E-2</v>
      </c>
      <c r="C7" s="355">
        <v>36829.391430230004</v>
      </c>
      <c r="D7" s="355">
        <v>0.12901014999999999</v>
      </c>
      <c r="E7" s="355">
        <v>1.8926920000000003E-2</v>
      </c>
      <c r="F7" s="355">
        <v>-0.48039478999999996</v>
      </c>
      <c r="G7" s="355">
        <v>36829.322447430008</v>
      </c>
    </row>
    <row r="8" spans="1:18" s="351" customFormat="1" x14ac:dyDescent="0.25">
      <c r="A8" s="291" t="s">
        <v>346</v>
      </c>
      <c r="B8" s="355">
        <v>5812.7723576500002</v>
      </c>
      <c r="C8" s="355">
        <v>163398.72497831</v>
      </c>
      <c r="D8" s="355">
        <v>1933.1422276799999</v>
      </c>
      <c r="E8" s="355">
        <v>-43.289782739999907</v>
      </c>
      <c r="F8" s="355">
        <v>-292.13179763000016</v>
      </c>
      <c r="G8" s="355">
        <v>167278.35510828003</v>
      </c>
      <c r="H8" s="358"/>
    </row>
    <row r="9" spans="1:18" s="351" customFormat="1" x14ac:dyDescent="0.25">
      <c r="A9" s="294" t="s">
        <v>347</v>
      </c>
      <c r="B9" s="355">
        <v>40.344557510000001</v>
      </c>
      <c r="C9" s="355">
        <v>390.83733904999997</v>
      </c>
      <c r="D9" s="355">
        <v>4.0298496999999998</v>
      </c>
      <c r="E9" s="355" t="s">
        <v>22</v>
      </c>
      <c r="F9" s="355" t="s">
        <v>22</v>
      </c>
      <c r="G9" s="355">
        <v>427.15204685999998</v>
      </c>
    </row>
    <row r="10" spans="1:18" s="351" customFormat="1" x14ac:dyDescent="0.25">
      <c r="A10" s="294" t="s">
        <v>348</v>
      </c>
      <c r="B10" s="355">
        <v>2324.4654256700001</v>
      </c>
      <c r="C10" s="355">
        <v>54148.147664409997</v>
      </c>
      <c r="D10" s="355">
        <v>872.48629791999997</v>
      </c>
      <c r="E10" s="355">
        <v>-2.8659664599999997</v>
      </c>
      <c r="F10" s="355">
        <v>-39.267963970000004</v>
      </c>
      <c r="G10" s="355">
        <v>55600.126792160001</v>
      </c>
    </row>
    <row r="11" spans="1:18" s="351" customFormat="1" x14ac:dyDescent="0.25">
      <c r="A11" s="291" t="s">
        <v>80</v>
      </c>
      <c r="B11" s="355">
        <v>2264.8676676200002</v>
      </c>
      <c r="C11" s="355">
        <v>183056.2482762</v>
      </c>
      <c r="D11" s="355">
        <v>449.78354737000001</v>
      </c>
      <c r="E11" s="355">
        <v>-67.512102140000039</v>
      </c>
      <c r="F11" s="355">
        <v>3.0410203299999994</v>
      </c>
      <c r="G11" s="355">
        <v>184871.33239645002</v>
      </c>
    </row>
    <row r="12" spans="1:18" s="351" customFormat="1" x14ac:dyDescent="0.25">
      <c r="A12" s="1222" t="s">
        <v>349</v>
      </c>
      <c r="B12" s="355">
        <v>1342.1991744899999</v>
      </c>
      <c r="C12" s="355">
        <v>146536.04299468998</v>
      </c>
      <c r="D12" s="355">
        <v>53.143084800000004</v>
      </c>
      <c r="E12" s="355">
        <v>-3.9366110999999999</v>
      </c>
      <c r="F12" s="355">
        <v>-0.71594289000000022</v>
      </c>
      <c r="G12" s="355">
        <v>147825.09908438</v>
      </c>
    </row>
    <row r="13" spans="1:18" s="351" customFormat="1" x14ac:dyDescent="0.25">
      <c r="A13" s="295" t="s">
        <v>348</v>
      </c>
      <c r="B13" s="355">
        <v>27.469131789999999</v>
      </c>
      <c r="C13" s="355">
        <v>1230.0722533600001</v>
      </c>
      <c r="D13" s="355">
        <v>3.1456613299999998</v>
      </c>
      <c r="E13" s="355">
        <v>-7.501100000000001E-3</v>
      </c>
      <c r="F13" s="355">
        <v>1.5649449999999999E-2</v>
      </c>
      <c r="G13" s="355">
        <v>1254.3957238200001</v>
      </c>
    </row>
    <row r="14" spans="1:18" s="351" customFormat="1" x14ac:dyDescent="0.25">
      <c r="A14" s="295" t="s">
        <v>350</v>
      </c>
      <c r="B14" s="355">
        <v>1314.7300427</v>
      </c>
      <c r="C14" s="355">
        <v>145305.97074133001</v>
      </c>
      <c r="D14" s="355">
        <v>49.997423470000001</v>
      </c>
      <c r="E14" s="355">
        <v>-25.057854209999999</v>
      </c>
      <c r="F14" s="355">
        <v>-5.3757863900000009</v>
      </c>
      <c r="G14" s="355">
        <v>146570.70336056</v>
      </c>
    </row>
    <row r="15" spans="1:18" s="351" customFormat="1" x14ac:dyDescent="0.25">
      <c r="A15" s="294" t="s">
        <v>351</v>
      </c>
      <c r="B15" s="355">
        <v>923.35821183999997</v>
      </c>
      <c r="C15" s="355">
        <v>36519.515562799999</v>
      </c>
      <c r="D15" s="355">
        <v>396.64046257000001</v>
      </c>
      <c r="E15" s="355" t="s">
        <v>22</v>
      </c>
      <c r="F15" s="355" t="s">
        <v>22</v>
      </c>
      <c r="G15" s="355">
        <v>37046.233312069999</v>
      </c>
    </row>
    <row r="16" spans="1:18" s="351" customFormat="1" x14ac:dyDescent="0.25">
      <c r="A16" s="295" t="s">
        <v>348</v>
      </c>
      <c r="B16" s="355">
        <v>113.93041836</v>
      </c>
      <c r="C16" s="355">
        <v>1893.5568438099999</v>
      </c>
      <c r="D16" s="355">
        <v>32.462047040000002</v>
      </c>
      <c r="E16" s="355" t="s">
        <v>22</v>
      </c>
      <c r="F16" s="355" t="s">
        <v>22</v>
      </c>
      <c r="G16" s="355">
        <v>1975.0252151299999</v>
      </c>
    </row>
    <row r="17" spans="1:12" s="351" customFormat="1" x14ac:dyDescent="0.25">
      <c r="A17" s="295" t="s">
        <v>350</v>
      </c>
      <c r="B17" s="355">
        <v>809.42779347999999</v>
      </c>
      <c r="C17" s="355">
        <v>34625.958718990005</v>
      </c>
      <c r="D17" s="355">
        <v>364.17841553</v>
      </c>
      <c r="E17" s="355" t="s">
        <v>22</v>
      </c>
      <c r="F17" s="355" t="s">
        <v>22</v>
      </c>
      <c r="G17" s="355">
        <v>35071.208096940005</v>
      </c>
      <c r="I17" s="358"/>
    </row>
    <row r="18" spans="1:12" s="351" customFormat="1" x14ac:dyDescent="0.3">
      <c r="A18" s="291" t="s">
        <v>352</v>
      </c>
      <c r="B18" s="5" t="s">
        <v>22</v>
      </c>
      <c r="C18" s="5" t="s">
        <v>22</v>
      </c>
      <c r="D18" s="355" t="s">
        <v>22</v>
      </c>
      <c r="E18" s="355" t="s">
        <v>22</v>
      </c>
      <c r="F18" s="355" t="s">
        <v>22</v>
      </c>
      <c r="G18" s="355" t="s">
        <v>22</v>
      </c>
    </row>
    <row r="19" spans="1:12" s="351" customFormat="1" x14ac:dyDescent="0.25">
      <c r="A19" s="291" t="s">
        <v>298</v>
      </c>
      <c r="B19" s="355">
        <v>6.0017051200000004</v>
      </c>
      <c r="C19" s="355">
        <v>2814.4300007699999</v>
      </c>
      <c r="D19" s="355">
        <v>2.5074705900000001</v>
      </c>
      <c r="E19" s="355" t="s">
        <v>22</v>
      </c>
      <c r="F19" s="355" t="s">
        <v>22</v>
      </c>
      <c r="G19" s="355">
        <v>2817.9242353</v>
      </c>
    </row>
    <row r="20" spans="1:12" s="351" customFormat="1" x14ac:dyDescent="0.25">
      <c r="A20" s="965" t="s">
        <v>297</v>
      </c>
      <c r="B20" s="966">
        <v>8083.7017577400011</v>
      </c>
      <c r="C20" s="966">
        <v>464434.05107743002</v>
      </c>
      <c r="D20" s="966">
        <v>2389.0985469400002</v>
      </c>
      <c r="E20" s="966">
        <v>-110.78295795999995</v>
      </c>
      <c r="F20" s="966">
        <v>-289.57117209000018</v>
      </c>
      <c r="G20" s="966">
        <v>470128.65428823</v>
      </c>
      <c r="J20" s="357"/>
      <c r="K20" s="358"/>
      <c r="L20" s="357"/>
    </row>
    <row r="21" spans="1:12" s="351" customFormat="1" ht="6.75" customHeight="1" x14ac:dyDescent="0.25">
      <c r="A21" s="967"/>
      <c r="B21" s="968"/>
      <c r="C21" s="968"/>
      <c r="D21" s="968"/>
      <c r="E21" s="968"/>
      <c r="F21" s="968"/>
      <c r="G21" s="968"/>
      <c r="J21" s="357"/>
      <c r="K21" s="358"/>
      <c r="L21" s="357"/>
    </row>
    <row r="22" spans="1:12" s="351" customFormat="1" x14ac:dyDescent="0.25">
      <c r="A22" s="359" t="s">
        <v>353</v>
      </c>
      <c r="B22" s="355"/>
      <c r="C22" s="355"/>
      <c r="D22" s="355"/>
      <c r="E22" s="355"/>
      <c r="F22" s="355"/>
      <c r="G22" s="355"/>
      <c r="L22" s="357"/>
    </row>
    <row r="23" spans="1:12" s="351" customFormat="1" x14ac:dyDescent="0.25">
      <c r="A23" s="292" t="s">
        <v>344</v>
      </c>
      <c r="B23" s="355">
        <v>2.4728000000000008E-7</v>
      </c>
      <c r="C23" s="355">
        <v>2486.4915694564002</v>
      </c>
      <c r="D23" s="355">
        <v>5.4514000000000007E-5</v>
      </c>
      <c r="E23" s="355">
        <v>-3.8949999999999998E-5</v>
      </c>
      <c r="F23" s="355">
        <v>-8.0994999999999993E-4</v>
      </c>
      <c r="G23" s="355">
        <v>2486.4915151896803</v>
      </c>
      <c r="L23" s="357"/>
    </row>
    <row r="24" spans="1:12" s="351" customFormat="1" x14ac:dyDescent="0.25">
      <c r="A24" s="292" t="s">
        <v>354</v>
      </c>
      <c r="B24" s="355">
        <v>5.6200000000000017E-9</v>
      </c>
      <c r="C24" s="355">
        <v>134.945285900084</v>
      </c>
      <c r="D24" s="355">
        <v>9.7258753472400025E-2</v>
      </c>
      <c r="E24" s="355" t="s">
        <v>22</v>
      </c>
      <c r="F24" s="355" t="s">
        <v>22</v>
      </c>
      <c r="G24" s="355">
        <v>134.84802715223159</v>
      </c>
      <c r="L24" s="357"/>
    </row>
    <row r="25" spans="1:12" s="351" customFormat="1" x14ac:dyDescent="0.25">
      <c r="A25" s="291" t="s">
        <v>355</v>
      </c>
      <c r="B25" s="355" t="s">
        <v>22</v>
      </c>
      <c r="C25" s="355">
        <v>41.475478377018</v>
      </c>
      <c r="D25" s="355">
        <v>4.8075688716200007E-2</v>
      </c>
      <c r="E25" s="355" t="s">
        <v>22</v>
      </c>
      <c r="F25" s="355" t="s">
        <v>22</v>
      </c>
      <c r="G25" s="355">
        <v>41.427402688301804</v>
      </c>
      <c r="L25" s="357"/>
    </row>
    <row r="26" spans="1:12" s="351" customFormat="1" x14ac:dyDescent="0.25">
      <c r="A26" s="291" t="s">
        <v>356</v>
      </c>
      <c r="B26" s="355" t="s">
        <v>22</v>
      </c>
      <c r="C26" s="355" t="s">
        <v>22</v>
      </c>
      <c r="D26" s="355" t="s">
        <v>22</v>
      </c>
      <c r="E26" s="355" t="s">
        <v>22</v>
      </c>
      <c r="F26" s="355" t="s">
        <v>22</v>
      </c>
      <c r="G26" s="355" t="s">
        <v>22</v>
      </c>
      <c r="L26" s="357"/>
    </row>
    <row r="27" spans="1:12" s="351" customFormat="1" x14ac:dyDescent="0.25">
      <c r="A27" s="291" t="s">
        <v>357</v>
      </c>
      <c r="B27" s="355" t="s">
        <v>22</v>
      </c>
      <c r="C27" s="355" t="s">
        <v>22</v>
      </c>
      <c r="D27" s="355" t="s">
        <v>22</v>
      </c>
      <c r="E27" s="355" t="s">
        <v>22</v>
      </c>
      <c r="F27" s="355" t="s">
        <v>22</v>
      </c>
      <c r="G27" s="355" t="s">
        <v>22</v>
      </c>
      <c r="L27" s="357"/>
    </row>
    <row r="28" spans="1:12" s="351" customFormat="1" x14ac:dyDescent="0.25">
      <c r="A28" s="291" t="s">
        <v>345</v>
      </c>
      <c r="B28" s="355">
        <v>5.8150140000000007E-5</v>
      </c>
      <c r="C28" s="355">
        <v>398.23903456094104</v>
      </c>
      <c r="D28" s="355">
        <v>7.5460406910569997</v>
      </c>
      <c r="E28" s="355">
        <v>3.8236200000000002E-3</v>
      </c>
      <c r="F28" s="355">
        <v>0.3064384799999974</v>
      </c>
      <c r="G28" s="355">
        <v>390.69305202002408</v>
      </c>
      <c r="L28" s="357"/>
    </row>
    <row r="29" spans="1:12" s="351" customFormat="1" x14ac:dyDescent="0.25">
      <c r="A29" s="291" t="s">
        <v>346</v>
      </c>
      <c r="B29" s="355">
        <v>11.100582530020002</v>
      </c>
      <c r="C29" s="355">
        <v>5573.3375209233782</v>
      </c>
      <c r="D29" s="355">
        <v>19.155822155375603</v>
      </c>
      <c r="E29" s="355">
        <v>-2.8747183399999998</v>
      </c>
      <c r="F29" s="355">
        <v>-6.8075358800000014</v>
      </c>
      <c r="G29" s="355">
        <v>5565.2822812980221</v>
      </c>
      <c r="L29" s="357"/>
    </row>
    <row r="30" spans="1:12" s="351" customFormat="1" x14ac:dyDescent="0.25">
      <c r="A30" s="940" t="s">
        <v>1550</v>
      </c>
      <c r="B30" s="355" t="s">
        <v>22</v>
      </c>
      <c r="C30" s="355">
        <v>1084.8682013056093</v>
      </c>
      <c r="D30" s="355">
        <v>15.627998539589804</v>
      </c>
      <c r="E30" s="355" t="s">
        <v>22</v>
      </c>
      <c r="F30" s="355" t="s">
        <v>22</v>
      </c>
      <c r="G30" s="355">
        <v>1069.2402027660194</v>
      </c>
      <c r="L30" s="357"/>
    </row>
    <row r="31" spans="1:12" s="351" customFormat="1" x14ac:dyDescent="0.25">
      <c r="A31" s="291" t="s">
        <v>80</v>
      </c>
      <c r="B31" s="355">
        <v>11.84863826688</v>
      </c>
      <c r="C31" s="355">
        <v>6977.7138013085132</v>
      </c>
      <c r="D31" s="355">
        <v>12.898071756342002</v>
      </c>
      <c r="E31" s="355">
        <v>-11.640120109999998</v>
      </c>
      <c r="F31" s="355">
        <v>-0.85535331999999831</v>
      </c>
      <c r="G31" s="355">
        <v>6976.6643678190512</v>
      </c>
      <c r="L31" s="357"/>
    </row>
    <row r="32" spans="1:12" s="351" customFormat="1" x14ac:dyDescent="0.25">
      <c r="A32" s="940" t="s">
        <v>1550</v>
      </c>
      <c r="B32" s="355">
        <v>10.20260898824</v>
      </c>
      <c r="C32" s="355">
        <v>1638.0611607919914</v>
      </c>
      <c r="D32" s="355">
        <v>3.0541861027852546</v>
      </c>
      <c r="E32" s="355">
        <v>-8.9136100000000006E-3</v>
      </c>
      <c r="F32" s="355">
        <v>8.9601840000000002E-2</v>
      </c>
      <c r="G32" s="355">
        <v>1645.2095836774461</v>
      </c>
      <c r="L32" s="357"/>
    </row>
    <row r="33" spans="1:12" s="351" customFormat="1" x14ac:dyDescent="0.25">
      <c r="A33" s="292" t="s">
        <v>358</v>
      </c>
      <c r="B33" s="355">
        <v>3.3350153869600008</v>
      </c>
      <c r="C33" s="355">
        <v>4501.7784879421688</v>
      </c>
      <c r="D33" s="355">
        <v>2.9794553501524073</v>
      </c>
      <c r="E33" s="355">
        <v>-0.21829418</v>
      </c>
      <c r="F33" s="355">
        <v>3.2520889999999997E-2</v>
      </c>
      <c r="G33" s="355">
        <v>4502.1340479789769</v>
      </c>
      <c r="L33" s="357"/>
    </row>
    <row r="34" spans="1:12" s="351" customFormat="1" x14ac:dyDescent="0.25">
      <c r="A34" s="940" t="s">
        <v>1550</v>
      </c>
      <c r="B34" s="355">
        <v>0.37106242766000008</v>
      </c>
      <c r="C34" s="355">
        <v>9.1717355594374013</v>
      </c>
      <c r="D34" s="355">
        <v>1.7203596234400004E-2</v>
      </c>
      <c r="E34" s="355" t="s">
        <v>22</v>
      </c>
      <c r="F34" s="355" t="s">
        <v>22</v>
      </c>
      <c r="G34" s="355">
        <v>9.5255943908630023</v>
      </c>
      <c r="L34" s="357"/>
    </row>
    <row r="35" spans="1:12" s="351" customFormat="1" x14ac:dyDescent="0.25">
      <c r="A35" s="291" t="s">
        <v>359</v>
      </c>
      <c r="B35" s="355">
        <v>587.34236486082818</v>
      </c>
      <c r="C35" s="355">
        <v>26.284294586900003</v>
      </c>
      <c r="D35" s="355">
        <v>124.99672646841981</v>
      </c>
      <c r="E35" s="355" t="s">
        <v>22</v>
      </c>
      <c r="F35" s="355" t="s">
        <v>22</v>
      </c>
      <c r="G35" s="355">
        <v>488.62993297930825</v>
      </c>
      <c r="L35" s="357"/>
    </row>
    <row r="36" spans="1:12" s="351" customFormat="1" x14ac:dyDescent="0.25">
      <c r="A36" s="292" t="s">
        <v>360</v>
      </c>
      <c r="B36" s="355" t="s">
        <v>22</v>
      </c>
      <c r="C36" s="355">
        <v>517.44062347042598</v>
      </c>
      <c r="D36" s="355">
        <v>14.825141951916402</v>
      </c>
      <c r="E36" s="355" t="s">
        <v>22</v>
      </c>
      <c r="F36" s="355" t="s">
        <v>22</v>
      </c>
      <c r="G36" s="355">
        <v>502.61548151850963</v>
      </c>
      <c r="L36" s="357"/>
    </row>
    <row r="37" spans="1:12" s="351" customFormat="1" x14ac:dyDescent="0.25">
      <c r="A37" s="291" t="s">
        <v>361</v>
      </c>
      <c r="B37" s="355" t="s">
        <v>22</v>
      </c>
      <c r="C37" s="355" t="s">
        <v>22</v>
      </c>
      <c r="D37" s="355" t="s">
        <v>22</v>
      </c>
      <c r="E37" s="355" t="s">
        <v>22</v>
      </c>
      <c r="F37" s="355" t="s">
        <v>22</v>
      </c>
      <c r="G37" s="355" t="s">
        <v>22</v>
      </c>
      <c r="L37" s="357"/>
    </row>
    <row r="38" spans="1:12" s="351" customFormat="1" ht="28.5" x14ac:dyDescent="0.25">
      <c r="A38" s="291" t="s">
        <v>362</v>
      </c>
      <c r="B38" s="355" t="s">
        <v>22</v>
      </c>
      <c r="C38" s="355" t="s">
        <v>22</v>
      </c>
      <c r="D38" s="355" t="s">
        <v>22</v>
      </c>
      <c r="E38" s="355" t="s">
        <v>22</v>
      </c>
      <c r="F38" s="355" t="s">
        <v>22</v>
      </c>
      <c r="G38" s="355" t="s">
        <v>22</v>
      </c>
      <c r="L38" s="357"/>
    </row>
    <row r="39" spans="1:12" s="351" customFormat="1" x14ac:dyDescent="0.25">
      <c r="A39" s="292" t="s">
        <v>363</v>
      </c>
      <c r="B39" s="355" t="s">
        <v>22</v>
      </c>
      <c r="C39" s="355" t="s">
        <v>22</v>
      </c>
      <c r="D39" s="355" t="s">
        <v>22</v>
      </c>
      <c r="E39" s="355" t="s">
        <v>22</v>
      </c>
      <c r="F39" s="355" t="s">
        <v>22</v>
      </c>
      <c r="G39" s="355" t="s">
        <v>22</v>
      </c>
      <c r="L39" s="357"/>
    </row>
    <row r="40" spans="1:12" s="351" customFormat="1" x14ac:dyDescent="0.25">
      <c r="A40" s="291" t="s">
        <v>364</v>
      </c>
      <c r="B40" s="355" t="s">
        <v>22</v>
      </c>
      <c r="C40" s="355">
        <v>1173.375538131</v>
      </c>
      <c r="D40" s="355">
        <v>7.8680000000000014E-2</v>
      </c>
      <c r="E40" s="355" t="s">
        <v>22</v>
      </c>
      <c r="F40" s="355" t="s">
        <v>22</v>
      </c>
      <c r="G40" s="355">
        <v>1173.2968581309999</v>
      </c>
      <c r="L40" s="357"/>
    </row>
    <row r="41" spans="1:12" s="351" customFormat="1" x14ac:dyDescent="0.25">
      <c r="A41" s="291" t="s">
        <v>365</v>
      </c>
      <c r="B41" s="355" t="s">
        <v>22</v>
      </c>
      <c r="C41" s="355">
        <v>847.10803654420806</v>
      </c>
      <c r="D41" s="355">
        <v>0.23573258599999999</v>
      </c>
      <c r="E41" s="355" t="s">
        <v>22</v>
      </c>
      <c r="F41" s="355" t="s">
        <v>22</v>
      </c>
      <c r="G41" s="355">
        <v>846.87230395820802</v>
      </c>
      <c r="L41" s="357"/>
    </row>
    <row r="42" spans="1:12" s="351" customFormat="1" x14ac:dyDescent="0.25">
      <c r="A42" s="936" t="s">
        <v>289</v>
      </c>
      <c r="B42" s="969">
        <v>613.62665944772812</v>
      </c>
      <c r="C42" s="969">
        <v>22678.189671201035</v>
      </c>
      <c r="D42" s="969">
        <v>182.86105991545182</v>
      </c>
      <c r="E42" s="970">
        <v>-14.729347959999998</v>
      </c>
      <c r="F42" s="970">
        <v>-7.3247397800000025</v>
      </c>
      <c r="G42" s="969">
        <v>23108.955270733313</v>
      </c>
      <c r="K42" s="358"/>
      <c r="L42" s="357"/>
    </row>
    <row r="43" spans="1:12" s="351" customFormat="1" ht="6.75" customHeight="1" x14ac:dyDescent="0.25">
      <c r="A43" s="937"/>
      <c r="B43" s="971"/>
      <c r="C43" s="971"/>
      <c r="D43" s="971"/>
      <c r="E43" s="972"/>
      <c r="F43" s="972"/>
      <c r="G43" s="971"/>
      <c r="K43" s="358"/>
      <c r="L43" s="357"/>
    </row>
    <row r="44" spans="1:12" s="351" customFormat="1" x14ac:dyDescent="0.25">
      <c r="A44" s="965" t="s">
        <v>288</v>
      </c>
      <c r="B44" s="969">
        <v>8697.3284171877294</v>
      </c>
      <c r="C44" s="969">
        <v>487112.24074863107</v>
      </c>
      <c r="D44" s="969">
        <v>2571.959606855452</v>
      </c>
      <c r="E44" s="970">
        <v>-125.51230591999995</v>
      </c>
      <c r="F44" s="970">
        <v>-296.89591187000019</v>
      </c>
      <c r="G44" s="969">
        <v>493237.60955896333</v>
      </c>
      <c r="L44" s="357"/>
    </row>
    <row r="45" spans="1:12" s="351" customFormat="1" x14ac:dyDescent="0.25">
      <c r="A45" s="964" t="s">
        <v>1570</v>
      </c>
      <c r="B45" s="355">
        <v>7705.8140367271199</v>
      </c>
      <c r="C45" s="355">
        <v>337397.20799522666</v>
      </c>
      <c r="D45" s="352">
        <v>158.822141729912</v>
      </c>
      <c r="E45" s="356" t="s">
        <v>22</v>
      </c>
      <c r="F45" s="356" t="s">
        <v>22</v>
      </c>
      <c r="G45" s="352">
        <v>344944.19989022386</v>
      </c>
    </row>
    <row r="46" spans="1:12" s="351" customFormat="1" x14ac:dyDescent="0.25">
      <c r="A46" s="964" t="s">
        <v>1571</v>
      </c>
      <c r="B46" s="352" t="s">
        <v>22</v>
      </c>
      <c r="C46" s="355">
        <v>51882.723784234076</v>
      </c>
      <c r="D46" s="352" t="s">
        <v>22</v>
      </c>
      <c r="E46" s="356" t="s">
        <v>22</v>
      </c>
      <c r="F46" s="356" t="s">
        <v>22</v>
      </c>
      <c r="G46" s="352">
        <v>51882.723784234076</v>
      </c>
    </row>
    <row r="47" spans="1:12" s="351" customFormat="1" x14ac:dyDescent="0.25">
      <c r="A47" s="964" t="s">
        <v>1572</v>
      </c>
      <c r="B47" s="355">
        <v>989.5979734107874</v>
      </c>
      <c r="C47" s="355">
        <v>96056.661464173172</v>
      </c>
      <c r="D47" s="355">
        <v>91.048000000000002</v>
      </c>
      <c r="E47" s="354" t="s">
        <v>22</v>
      </c>
      <c r="F47" s="353">
        <v>-30.681830000000097</v>
      </c>
      <c r="G47" s="352">
        <v>96955.211437583974</v>
      </c>
    </row>
    <row r="48" spans="1:12" x14ac:dyDescent="0.3">
      <c r="B48" s="350"/>
      <c r="C48" s="350"/>
      <c r="F48" s="134" t="s">
        <v>3</v>
      </c>
    </row>
  </sheetData>
  <mergeCells count="8">
    <mergeCell ref="J1:R1"/>
    <mergeCell ref="B3:C3"/>
    <mergeCell ref="D3:D4"/>
    <mergeCell ref="E3:E4"/>
    <mergeCell ref="F3:F4"/>
    <mergeCell ref="G3:G4"/>
    <mergeCell ref="J3:R3"/>
    <mergeCell ref="A1:F1"/>
  </mergeCells>
  <pageMargins left="0.43307086614173229" right="0.23622047244094491" top="0.74803149606299213" bottom="0.74803149606299213" header="0.31496062992125984" footer="0.31496062992125984"/>
  <pageSetup paperSize="9" orientation="portrait" r:id="rId1"/>
  <colBreaks count="1" manualBreakCount="1">
    <brk id="7"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6"/>
  </sheetPr>
  <dimension ref="A1:G29"/>
  <sheetViews>
    <sheetView showGridLines="0" zoomScale="84" zoomScaleNormal="84" workbookViewId="0">
      <selection activeCell="I6" sqref="I6"/>
    </sheetView>
  </sheetViews>
  <sheetFormatPr defaultColWidth="9.140625" defaultRowHeight="14.25" x14ac:dyDescent="0.3"/>
  <cols>
    <col min="1" max="1" width="31.85546875" style="321" customWidth="1"/>
    <col min="2" max="6" width="10" style="6" customWidth="1"/>
    <col min="7" max="7" width="11.7109375" style="6" customWidth="1"/>
    <col min="8" max="13" width="9.140625" style="6" customWidth="1"/>
    <col min="14" max="16384" width="9.140625" style="6"/>
  </cols>
  <sheetData>
    <row r="1" spans="1:7" s="376" customFormat="1" ht="30" customHeight="1" x14ac:dyDescent="0.2">
      <c r="A1" s="1318" t="s">
        <v>1577</v>
      </c>
      <c r="B1" s="1332"/>
      <c r="C1" s="1332"/>
      <c r="D1" s="1332"/>
      <c r="E1" s="1332"/>
      <c r="F1" s="1332"/>
      <c r="G1" s="1332"/>
    </row>
    <row r="2" spans="1:7" s="376" customFormat="1" ht="12" x14ac:dyDescent="0.2">
      <c r="A2" s="1332"/>
      <c r="B2" s="1332"/>
      <c r="C2" s="1332"/>
      <c r="D2" s="1332"/>
      <c r="E2" s="1332"/>
      <c r="F2" s="1332"/>
      <c r="G2" s="1332"/>
    </row>
    <row r="3" spans="1:7" s="376" customFormat="1" ht="12" x14ac:dyDescent="0.2">
      <c r="A3" s="1332"/>
      <c r="B3" s="1332"/>
      <c r="C3" s="1332"/>
      <c r="D3" s="1332"/>
      <c r="E3" s="1332"/>
      <c r="F3" s="1332"/>
      <c r="G3" s="1332"/>
    </row>
    <row r="4" spans="1:7" s="376" customFormat="1" ht="18" customHeight="1" x14ac:dyDescent="0.2">
      <c r="A4" s="1332"/>
      <c r="B4" s="1332"/>
      <c r="C4" s="1332"/>
      <c r="D4" s="1332"/>
      <c r="E4" s="1332"/>
      <c r="F4" s="1332"/>
      <c r="G4" s="1332"/>
    </row>
    <row r="5" spans="1:7" ht="23.25" customHeight="1" x14ac:dyDescent="0.3">
      <c r="A5" s="6"/>
      <c r="B5" s="879" t="s">
        <v>42</v>
      </c>
      <c r="C5" s="879" t="s">
        <v>43</v>
      </c>
      <c r="D5" s="879" t="s">
        <v>268</v>
      </c>
      <c r="E5" s="879" t="s">
        <v>45</v>
      </c>
      <c r="F5" s="879" t="s">
        <v>46</v>
      </c>
      <c r="G5" s="879" t="s">
        <v>47</v>
      </c>
    </row>
    <row r="6" spans="1:7" ht="14.25" customHeight="1" x14ac:dyDescent="0.3">
      <c r="A6" s="916"/>
      <c r="B6" s="1333" t="s">
        <v>408</v>
      </c>
      <c r="C6" s="1333"/>
      <c r="D6" s="1334" t="s">
        <v>407</v>
      </c>
      <c r="E6" s="1334" t="s">
        <v>1573</v>
      </c>
      <c r="F6" s="1334" t="s">
        <v>1574</v>
      </c>
      <c r="G6" s="1334" t="s">
        <v>1575</v>
      </c>
    </row>
    <row r="7" spans="1:7" ht="57.75" customHeight="1" x14ac:dyDescent="0.3">
      <c r="A7" s="391"/>
      <c r="B7" s="973" t="s">
        <v>404</v>
      </c>
      <c r="C7" s="973" t="s">
        <v>403</v>
      </c>
      <c r="D7" s="1333"/>
      <c r="E7" s="1333"/>
      <c r="F7" s="1333"/>
      <c r="G7" s="1333"/>
    </row>
    <row r="8" spans="1:7" s="65" customFormat="1" x14ac:dyDescent="0.25">
      <c r="A8" s="458" t="s">
        <v>397</v>
      </c>
      <c r="B8" s="460">
        <v>251.09958029000001</v>
      </c>
      <c r="C8" s="460">
        <v>7955.8961032799998</v>
      </c>
      <c r="D8" s="460">
        <v>55.380615609999914</v>
      </c>
      <c r="E8" s="915">
        <v>-3.3242184200000011</v>
      </c>
      <c r="F8" s="915">
        <v>-16.98341426</v>
      </c>
      <c r="G8" s="460">
        <v>8151.6150679599996</v>
      </c>
    </row>
    <row r="9" spans="1:7" s="65" customFormat="1" x14ac:dyDescent="0.25">
      <c r="A9" s="1223" t="s">
        <v>396</v>
      </c>
      <c r="B9" s="460">
        <v>365.20957473999999</v>
      </c>
      <c r="C9" s="460">
        <v>3912.8031785499998</v>
      </c>
      <c r="D9" s="460">
        <v>74.985671510000429</v>
      </c>
      <c r="E9" s="915">
        <v>3.1792839999999954E-2</v>
      </c>
      <c r="F9" s="915">
        <v>-20.378592700000002</v>
      </c>
      <c r="G9" s="460">
        <v>4203.0270817799992</v>
      </c>
    </row>
    <row r="10" spans="1:7" s="65" customFormat="1" x14ac:dyDescent="0.25">
      <c r="A10" s="1223" t="s">
        <v>395</v>
      </c>
      <c r="B10" s="460">
        <v>947.15809602000002</v>
      </c>
      <c r="C10" s="460">
        <v>11303.388271840002</v>
      </c>
      <c r="D10" s="460">
        <v>205.46791517000071</v>
      </c>
      <c r="E10" s="915">
        <v>-6.6759153000000007</v>
      </c>
      <c r="F10" s="915">
        <v>16.328767430000006</v>
      </c>
      <c r="G10" s="460">
        <v>12045.078452690001</v>
      </c>
    </row>
    <row r="11" spans="1:7" s="65" customFormat="1" x14ac:dyDescent="0.25">
      <c r="A11" s="458" t="s">
        <v>394</v>
      </c>
      <c r="B11" s="460">
        <v>1115.37200452</v>
      </c>
      <c r="C11" s="460">
        <v>2760.5770944999999</v>
      </c>
      <c r="D11" s="460">
        <v>204.16008498999955</v>
      </c>
      <c r="E11" s="915">
        <v>-3.5398961899999999</v>
      </c>
      <c r="F11" s="915">
        <v>-153.30692926</v>
      </c>
      <c r="G11" s="460">
        <v>3671.7890140300001</v>
      </c>
    </row>
    <row r="12" spans="1:7" s="65" customFormat="1" ht="15" customHeight="1" x14ac:dyDescent="0.25">
      <c r="A12" s="458" t="s">
        <v>393</v>
      </c>
      <c r="B12" s="460">
        <v>8.0442766399999996</v>
      </c>
      <c r="C12" s="460">
        <v>1768.65213657</v>
      </c>
      <c r="D12" s="460">
        <v>1.6316763300002859</v>
      </c>
      <c r="E12" s="915">
        <v>-0.66475191000000022</v>
      </c>
      <c r="F12" s="915">
        <v>1.4283276900000004</v>
      </c>
      <c r="G12" s="460">
        <v>1775.0647368799998</v>
      </c>
    </row>
    <row r="13" spans="1:7" s="65" customFormat="1" ht="15" customHeight="1" x14ac:dyDescent="0.25">
      <c r="A13" s="458" t="s">
        <v>392</v>
      </c>
      <c r="B13" s="460">
        <v>78.169621899999996</v>
      </c>
      <c r="C13" s="460">
        <v>6337.1419540500001</v>
      </c>
      <c r="D13" s="460">
        <v>31.57439296999928</v>
      </c>
      <c r="E13" s="915">
        <v>-0.31076981999999997</v>
      </c>
      <c r="F13" s="915">
        <v>-19.689455110000004</v>
      </c>
      <c r="G13" s="460">
        <v>6383.7371829800004</v>
      </c>
    </row>
    <row r="14" spans="1:7" s="65" customFormat="1" ht="15" customHeight="1" x14ac:dyDescent="0.25">
      <c r="A14" s="458" t="s">
        <v>391</v>
      </c>
      <c r="B14" s="460">
        <v>390.15231504000008</v>
      </c>
      <c r="C14" s="460">
        <v>16589.93913635</v>
      </c>
      <c r="D14" s="460">
        <v>115.71772265999915</v>
      </c>
      <c r="E14" s="915">
        <v>-6.9498338399999993</v>
      </c>
      <c r="F14" s="915">
        <v>-25.509013659999997</v>
      </c>
      <c r="G14" s="460">
        <v>16864.373728729999</v>
      </c>
    </row>
    <row r="15" spans="1:7" s="65" customFormat="1" ht="15" customHeight="1" x14ac:dyDescent="0.25">
      <c r="A15" s="458" t="s">
        <v>390</v>
      </c>
      <c r="B15" s="460">
        <v>43.770360349999997</v>
      </c>
      <c r="C15" s="460">
        <v>2566.9458516499999</v>
      </c>
      <c r="D15" s="460">
        <v>26.017525049999971</v>
      </c>
      <c r="E15" s="915">
        <v>-0.34855972000000018</v>
      </c>
      <c r="F15" s="915">
        <v>1.252756089999999</v>
      </c>
      <c r="G15" s="460">
        <v>2584.6986869499997</v>
      </c>
    </row>
    <row r="16" spans="1:7" s="65" customFormat="1" x14ac:dyDescent="0.25">
      <c r="A16" s="458" t="s">
        <v>389</v>
      </c>
      <c r="B16" s="460">
        <v>43.102936050000004</v>
      </c>
      <c r="C16" s="460">
        <v>2774.8026927700002</v>
      </c>
      <c r="D16" s="460">
        <v>9.3500569699996898</v>
      </c>
      <c r="E16" s="915">
        <v>-1.7095081299999992</v>
      </c>
      <c r="F16" s="915">
        <v>4.4249846000000002</v>
      </c>
      <c r="G16" s="460">
        <v>2808.55557185</v>
      </c>
    </row>
    <row r="17" spans="1:7" s="65" customFormat="1" ht="15" customHeight="1" x14ac:dyDescent="0.25">
      <c r="A17" s="458" t="s">
        <v>388</v>
      </c>
      <c r="B17" s="460">
        <v>51.782212579999999</v>
      </c>
      <c r="C17" s="460">
        <v>1313.4630494600001</v>
      </c>
      <c r="D17" s="460">
        <v>17.172009149999866</v>
      </c>
      <c r="E17" s="915">
        <v>-5.6484200000013517E-3</v>
      </c>
      <c r="F17" s="915">
        <v>3.2915588199999997</v>
      </c>
      <c r="G17" s="460">
        <v>1348.07325289</v>
      </c>
    </row>
    <row r="18" spans="1:7" s="65" customFormat="1" ht="15" customHeight="1" x14ac:dyDescent="0.25">
      <c r="A18" s="458" t="s">
        <v>387</v>
      </c>
      <c r="B18" s="460">
        <v>323.69780026000001</v>
      </c>
      <c r="C18" s="460">
        <v>53982.634869220004</v>
      </c>
      <c r="D18" s="460">
        <v>176.10232091999933</v>
      </c>
      <c r="E18" s="915">
        <v>-7.7113589799999982</v>
      </c>
      <c r="F18" s="915">
        <v>-48.284995379999998</v>
      </c>
      <c r="G18" s="460">
        <v>54130.230348560006</v>
      </c>
    </row>
    <row r="19" spans="1:7" s="65" customFormat="1" ht="30" customHeight="1" x14ac:dyDescent="0.25">
      <c r="A19" s="458" t="s">
        <v>386</v>
      </c>
      <c r="B19" s="460">
        <v>355.34749928999997</v>
      </c>
      <c r="C19" s="460">
        <v>6679.1282721199996</v>
      </c>
      <c r="D19" s="460">
        <v>102.02634084999954</v>
      </c>
      <c r="E19" s="915">
        <v>-0.75267752999999993</v>
      </c>
      <c r="F19" s="915">
        <v>-18.027603070000001</v>
      </c>
      <c r="G19" s="460">
        <v>6932.4494305600001</v>
      </c>
    </row>
    <row r="20" spans="1:7" s="65" customFormat="1" x14ac:dyDescent="0.3">
      <c r="A20" s="6" t="s">
        <v>385</v>
      </c>
      <c r="B20" s="460">
        <v>2334.4544957299995</v>
      </c>
      <c r="C20" s="460">
        <v>283578.93283935002</v>
      </c>
      <c r="D20" s="460">
        <v>1120.2835672099902</v>
      </c>
      <c r="E20" s="915">
        <v>-81.670411169999994</v>
      </c>
      <c r="F20" s="915">
        <v>-5.4464364099999845</v>
      </c>
      <c r="G20" s="460">
        <v>284793.10376786999</v>
      </c>
    </row>
    <row r="21" spans="1:7" s="65" customFormat="1" x14ac:dyDescent="0.25">
      <c r="A21" s="458" t="s">
        <v>384</v>
      </c>
      <c r="B21" s="460">
        <v>20.58018002</v>
      </c>
      <c r="C21" s="460">
        <v>2038.58796712</v>
      </c>
      <c r="D21" s="460">
        <v>1.4609908800002813</v>
      </c>
      <c r="E21" s="915">
        <v>-0.13557879999999994</v>
      </c>
      <c r="F21" s="915">
        <v>0.67422329999999964</v>
      </c>
      <c r="G21" s="460">
        <v>2057.7071562599999</v>
      </c>
    </row>
    <row r="22" spans="1:7" s="65" customFormat="1" x14ac:dyDescent="0.25">
      <c r="A22" s="1223" t="s">
        <v>383</v>
      </c>
      <c r="B22" s="460">
        <v>779.00363215000004</v>
      </c>
      <c r="C22" s="460">
        <v>45214.575590659995</v>
      </c>
      <c r="D22" s="460">
        <v>168.06734141999567</v>
      </c>
      <c r="E22" s="915">
        <v>-0.76278913000000104</v>
      </c>
      <c r="F22" s="915">
        <v>-11.860568690000001</v>
      </c>
      <c r="G22" s="460">
        <v>45825.511881390004</v>
      </c>
    </row>
    <row r="23" spans="1:7" s="65" customFormat="1" x14ac:dyDescent="0.25">
      <c r="A23" s="458" t="s">
        <v>382</v>
      </c>
      <c r="B23" s="460">
        <v>507.40132167999997</v>
      </c>
      <c r="C23" s="460">
        <v>13349.13555058</v>
      </c>
      <c r="D23" s="460">
        <v>124.78380227999855</v>
      </c>
      <c r="E23" s="915">
        <v>-7.3737951699999975</v>
      </c>
      <c r="F23" s="915">
        <v>-20.824400940000007</v>
      </c>
      <c r="G23" s="460">
        <v>13731.753069980001</v>
      </c>
    </row>
    <row r="24" spans="1:7" s="65" customFormat="1" ht="15" customHeight="1" x14ac:dyDescent="0.25">
      <c r="A24" s="458" t="s">
        <v>381</v>
      </c>
      <c r="B24" s="460">
        <v>748.85016433999999</v>
      </c>
      <c r="C24" s="460">
        <v>10128.831727950001</v>
      </c>
      <c r="D24" s="460">
        <v>81.135619959999531</v>
      </c>
      <c r="E24" s="915">
        <v>-2.3505332800000014</v>
      </c>
      <c r="F24" s="915">
        <v>39.935619369999998</v>
      </c>
      <c r="G24" s="460">
        <v>10796.546272330001</v>
      </c>
    </row>
    <row r="25" spans="1:7" s="65" customFormat="1" ht="15" customHeight="1" x14ac:dyDescent="0.3">
      <c r="A25" s="6" t="s">
        <v>380</v>
      </c>
      <c r="B25" s="460">
        <v>1.3988156899999999</v>
      </c>
      <c r="C25" s="460">
        <v>560.89538416000005</v>
      </c>
      <c r="D25" s="460">
        <v>0.5</v>
      </c>
      <c r="E25" s="915">
        <v>2.4981679999999999E-2</v>
      </c>
      <c r="F25" s="915">
        <v>0.11460910000000001</v>
      </c>
      <c r="G25" s="460">
        <v>561.79419985000004</v>
      </c>
    </row>
    <row r="26" spans="1:7" s="65" customFormat="1" ht="15" customHeight="1" x14ac:dyDescent="0.3">
      <c r="A26" s="6" t="s">
        <v>379</v>
      </c>
      <c r="B26" s="460">
        <v>41.101080680000003</v>
      </c>
      <c r="C26" s="460">
        <v>2069.9284716400002</v>
      </c>
      <c r="D26" s="460">
        <v>8.9056400899999062</v>
      </c>
      <c r="E26" s="915">
        <v>-7.2278579999999995E-2</v>
      </c>
      <c r="F26" s="915">
        <v>-7.3760935800000009</v>
      </c>
      <c r="G26" s="460">
        <v>2102.1239122300003</v>
      </c>
    </row>
    <row r="27" spans="1:7" x14ac:dyDescent="0.3">
      <c r="A27" s="458" t="s">
        <v>378</v>
      </c>
      <c r="B27" s="460">
        <v>128.55740093</v>
      </c>
      <c r="C27" s="460">
        <v>4926.4979215399999</v>
      </c>
      <c r="D27" s="460">
        <v>25.431805019999004</v>
      </c>
      <c r="E27" s="915">
        <v>-1.3026656400000001</v>
      </c>
      <c r="F27" s="915">
        <v>-5.7787819299999992</v>
      </c>
      <c r="G27" s="460">
        <v>5029.6235174499998</v>
      </c>
    </row>
    <row r="28" spans="1:7" x14ac:dyDescent="0.3">
      <c r="A28" s="6" t="s">
        <v>377</v>
      </c>
      <c r="B28" s="460">
        <v>163.07360588999998</v>
      </c>
      <c r="C28" s="460">
        <v>7299.4815282599993</v>
      </c>
      <c r="D28" s="460">
        <v>21.766921499998521</v>
      </c>
      <c r="E28" s="915">
        <v>-6.0665690000000001E-2</v>
      </c>
      <c r="F28" s="915">
        <v>-10.74927857</v>
      </c>
      <c r="G28" s="460">
        <v>7440.7882126500008</v>
      </c>
    </row>
    <row r="29" spans="1:7" x14ac:dyDescent="0.3">
      <c r="A29" s="974" t="s">
        <v>288</v>
      </c>
      <c r="B29" s="975">
        <v>8697.3269747900013</v>
      </c>
      <c r="C29" s="975">
        <v>487112.23959161993</v>
      </c>
      <c r="D29" s="975">
        <v>2571.9220205399793</v>
      </c>
      <c r="E29" s="976">
        <v>-125.6650812</v>
      </c>
      <c r="F29" s="976">
        <v>-296.76471716000003</v>
      </c>
      <c r="G29" s="975">
        <v>493237.64454586996</v>
      </c>
    </row>
  </sheetData>
  <mergeCells count="6">
    <mergeCell ref="A1:G4"/>
    <mergeCell ref="B6:C6"/>
    <mergeCell ref="D6:D7"/>
    <mergeCell ref="E6:E7"/>
    <mergeCell ref="F6:F7"/>
    <mergeCell ref="G6:G7"/>
  </mergeCells>
  <pageMargins left="0.43307086614173229" right="0.23622047244094491"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sheetPr>
  <dimension ref="A1:R21"/>
  <sheetViews>
    <sheetView showGridLines="0" zoomScale="84" zoomScaleNormal="84" workbookViewId="0">
      <selection activeCell="I6" sqref="I6"/>
    </sheetView>
  </sheetViews>
  <sheetFormatPr defaultColWidth="9.140625" defaultRowHeight="14.25" x14ac:dyDescent="0.3"/>
  <cols>
    <col min="1" max="1" width="19.85546875" style="349" customWidth="1"/>
    <col min="2" max="2" width="9.7109375" style="134" customWidth="1"/>
    <col min="3" max="3" width="12.5703125" style="134" customWidth="1"/>
    <col min="4" max="5" width="12.85546875" style="134" customWidth="1"/>
    <col min="6" max="6" width="17.140625" style="134" customWidth="1"/>
    <col min="7" max="7" width="9.85546875" style="134" customWidth="1"/>
    <col min="8" max="13" width="9.140625" style="134" customWidth="1"/>
    <col min="14" max="16384" width="9.140625" style="134"/>
  </cols>
  <sheetData>
    <row r="1" spans="1:18" s="350" customFormat="1" ht="30" customHeight="1" x14ac:dyDescent="0.3">
      <c r="A1" s="1336" t="s">
        <v>1583</v>
      </c>
      <c r="B1" s="1261"/>
      <c r="C1" s="1261"/>
      <c r="D1" s="1261"/>
      <c r="E1" s="1261"/>
      <c r="F1" s="1261"/>
      <c r="G1" s="1261"/>
      <c r="H1" s="365"/>
      <c r="I1" s="366"/>
    </row>
    <row r="2" spans="1:18" s="350" customFormat="1" x14ac:dyDescent="0.3">
      <c r="A2" s="1261"/>
      <c r="B2" s="1261"/>
      <c r="C2" s="1261"/>
      <c r="D2" s="1261"/>
      <c r="E2" s="1261"/>
      <c r="F2" s="1261"/>
      <c r="G2" s="1261"/>
      <c r="H2" s="365"/>
    </row>
    <row r="3" spans="1:18" s="350" customFormat="1" x14ac:dyDescent="0.3">
      <c r="A3" s="1261"/>
      <c r="B3" s="1261"/>
      <c r="C3" s="1261"/>
      <c r="D3" s="1261"/>
      <c r="E3" s="1261"/>
      <c r="F3" s="1261"/>
      <c r="G3" s="1261"/>
      <c r="H3" s="365"/>
    </row>
    <row r="4" spans="1:18" s="350" customFormat="1" ht="25.5" customHeight="1" x14ac:dyDescent="0.3">
      <c r="A4" s="1261"/>
      <c r="B4" s="1261"/>
      <c r="C4" s="1261"/>
      <c r="D4" s="1261"/>
      <c r="E4" s="1261"/>
      <c r="F4" s="1261"/>
      <c r="G4" s="1261"/>
      <c r="H4" s="365"/>
    </row>
    <row r="5" spans="1:18" ht="15" customHeight="1" x14ac:dyDescent="0.3">
      <c r="A5" s="134"/>
      <c r="B5" s="367" t="s">
        <v>42</v>
      </c>
      <c r="C5" s="367" t="s">
        <v>43</v>
      </c>
      <c r="D5" s="367" t="s">
        <v>268</v>
      </c>
      <c r="E5" s="367" t="s">
        <v>45</v>
      </c>
      <c r="F5" s="367" t="s">
        <v>46</v>
      </c>
      <c r="G5" s="367" t="s">
        <v>47</v>
      </c>
    </row>
    <row r="6" spans="1:18" ht="18.75" customHeight="1" x14ac:dyDescent="0.3">
      <c r="A6" s="364"/>
      <c r="B6" s="1337" t="s">
        <v>408</v>
      </c>
      <c r="C6" s="1337"/>
      <c r="D6" s="1338" t="s">
        <v>407</v>
      </c>
      <c r="E6" s="1338" t="s">
        <v>406</v>
      </c>
      <c r="F6" s="1338" t="s">
        <v>409</v>
      </c>
      <c r="G6" s="1338" t="s">
        <v>1582</v>
      </c>
      <c r="J6" s="1335"/>
      <c r="K6" s="1324"/>
      <c r="L6" s="1324"/>
      <c r="M6" s="1324"/>
      <c r="N6" s="1324"/>
      <c r="O6" s="1324"/>
      <c r="P6" s="1324"/>
      <c r="Q6" s="1324"/>
      <c r="R6" s="1324"/>
    </row>
    <row r="7" spans="1:18" ht="45" customHeight="1" x14ac:dyDescent="0.3">
      <c r="A7" s="363"/>
      <c r="B7" s="850" t="s">
        <v>404</v>
      </c>
      <c r="C7" s="850" t="s">
        <v>403</v>
      </c>
      <c r="D7" s="1337"/>
      <c r="E7" s="1337"/>
      <c r="F7" s="1337"/>
      <c r="G7" s="1337"/>
      <c r="J7" s="1324"/>
      <c r="K7" s="1324"/>
      <c r="L7" s="1324"/>
      <c r="M7" s="1324"/>
      <c r="N7" s="1324"/>
      <c r="O7" s="1324"/>
      <c r="P7" s="1324"/>
      <c r="Q7" s="1324"/>
      <c r="R7" s="1324"/>
    </row>
    <row r="8" spans="1:18" s="351" customFormat="1" ht="15" customHeight="1" x14ac:dyDescent="0.25">
      <c r="A8" s="368" t="s">
        <v>373</v>
      </c>
      <c r="B8" s="369">
        <v>6554.0495093668978</v>
      </c>
      <c r="C8" s="369">
        <v>399225.84737707133</v>
      </c>
      <c r="D8" s="369">
        <v>2178.9126776460535</v>
      </c>
      <c r="E8" s="369">
        <v>-113.55448517999999</v>
      </c>
      <c r="F8" s="369">
        <v>-206.80571687</v>
      </c>
      <c r="G8" s="369">
        <v>403600.98420879222</v>
      </c>
      <c r="H8" s="358"/>
      <c r="J8" s="1324"/>
      <c r="K8" s="1324"/>
      <c r="L8" s="1324"/>
      <c r="M8" s="1324"/>
      <c r="N8" s="1324"/>
      <c r="O8" s="1324"/>
      <c r="P8" s="1324"/>
      <c r="Q8" s="1324"/>
      <c r="R8" s="1324"/>
    </row>
    <row r="9" spans="1:18" s="351" customFormat="1" ht="14.1" customHeight="1" x14ac:dyDescent="0.25">
      <c r="A9" s="977" t="s">
        <v>1578</v>
      </c>
      <c r="B9" s="355">
        <v>3048.1876898033402</v>
      </c>
      <c r="C9" s="355">
        <v>113487.86024139653</v>
      </c>
      <c r="D9" s="355">
        <v>993.99492285800466</v>
      </c>
      <c r="E9" s="355">
        <v>-27.670570659999999</v>
      </c>
      <c r="F9" s="355">
        <v>-46.976048849999984</v>
      </c>
      <c r="G9" s="355">
        <v>115542.05300834186</v>
      </c>
      <c r="H9" s="358"/>
      <c r="J9" s="1324"/>
      <c r="K9" s="1324"/>
      <c r="L9" s="1324"/>
      <c r="M9" s="1324"/>
      <c r="N9" s="1324"/>
      <c r="O9" s="1324"/>
      <c r="P9" s="1324"/>
      <c r="Q9" s="1324"/>
      <c r="R9" s="1324"/>
    </row>
    <row r="10" spans="1:18" s="351" customFormat="1" ht="14.1" customHeight="1" x14ac:dyDescent="0.25">
      <c r="A10" s="977" t="s">
        <v>1579</v>
      </c>
      <c r="B10" s="355">
        <v>1703.7424728506799</v>
      </c>
      <c r="C10" s="355">
        <v>96594.376162618617</v>
      </c>
      <c r="D10" s="355">
        <v>475.69654459180197</v>
      </c>
      <c r="E10" s="355">
        <v>-36.269991969999992</v>
      </c>
      <c r="F10" s="355">
        <v>-11.42047258</v>
      </c>
      <c r="G10" s="355">
        <v>97822.422090877488</v>
      </c>
      <c r="H10" s="358"/>
      <c r="J10" s="370"/>
      <c r="K10" s="370"/>
      <c r="L10" s="370"/>
      <c r="M10" s="370"/>
      <c r="N10" s="370"/>
      <c r="O10" s="370"/>
      <c r="P10" s="370"/>
      <c r="Q10" s="370"/>
      <c r="R10" s="370"/>
    </row>
    <row r="11" spans="1:18" s="351" customFormat="1" ht="14.1" customHeight="1" x14ac:dyDescent="0.25">
      <c r="A11" s="977" t="s">
        <v>1580</v>
      </c>
      <c r="B11" s="355">
        <v>1368.7376158491581</v>
      </c>
      <c r="C11" s="355">
        <v>72990.757648732979</v>
      </c>
      <c r="D11" s="355">
        <v>510.28654018682516</v>
      </c>
      <c r="E11" s="355">
        <v>-14.27407878</v>
      </c>
      <c r="F11" s="355">
        <v>-117.26336540000001</v>
      </c>
      <c r="G11" s="355">
        <v>73849.208724395314</v>
      </c>
      <c r="H11" s="358"/>
      <c r="J11" s="370"/>
      <c r="K11" s="370"/>
      <c r="L11" s="370"/>
      <c r="M11" s="370"/>
      <c r="N11" s="370"/>
      <c r="O11" s="370"/>
      <c r="P11" s="370"/>
      <c r="Q11" s="370"/>
      <c r="R11" s="370"/>
    </row>
    <row r="12" spans="1:18" s="351" customFormat="1" ht="14.1" customHeight="1" x14ac:dyDescent="0.25">
      <c r="A12" s="977" t="s">
        <v>1581</v>
      </c>
      <c r="B12" s="355">
        <v>433.38173086372001</v>
      </c>
      <c r="C12" s="355">
        <v>116152.85332432325</v>
      </c>
      <c r="D12" s="355">
        <v>186.33061654942182</v>
      </c>
      <c r="E12" s="355">
        <v>-35.339843770000002</v>
      </c>
      <c r="F12" s="355">
        <v>-31.145830040000003</v>
      </c>
      <c r="G12" s="355">
        <v>116399.90443863755</v>
      </c>
      <c r="H12" s="358"/>
      <c r="J12" s="370"/>
      <c r="K12" s="370"/>
      <c r="L12" s="370"/>
      <c r="M12" s="370"/>
      <c r="N12" s="370"/>
      <c r="O12" s="370"/>
      <c r="P12" s="370"/>
      <c r="Q12" s="370"/>
      <c r="R12" s="370"/>
    </row>
    <row r="13" spans="1:18" s="351" customFormat="1" ht="14.1" customHeight="1" x14ac:dyDescent="0.25">
      <c r="A13" s="368" t="s">
        <v>368</v>
      </c>
      <c r="B13" s="355">
        <v>562.4491564117601</v>
      </c>
      <c r="C13" s="355">
        <v>10871.948343436381</v>
      </c>
      <c r="D13" s="355">
        <v>156.81936350270004</v>
      </c>
      <c r="E13" s="355">
        <v>-8.3357331899999991</v>
      </c>
      <c r="F13" s="355">
        <v>-5.11402834</v>
      </c>
      <c r="G13" s="355">
        <v>11277.578136345441</v>
      </c>
      <c r="H13" s="358"/>
      <c r="J13" s="370"/>
      <c r="K13" s="370"/>
      <c r="L13" s="370"/>
      <c r="M13" s="370"/>
      <c r="N13" s="370"/>
      <c r="O13" s="370"/>
      <c r="P13" s="370"/>
      <c r="Q13" s="370"/>
      <c r="R13" s="370"/>
    </row>
    <row r="14" spans="1:18" s="351" customFormat="1" ht="14.1" customHeight="1" x14ac:dyDescent="0.25">
      <c r="A14" s="351" t="s">
        <v>410</v>
      </c>
      <c r="B14" s="355">
        <v>9.5276467887800003</v>
      </c>
      <c r="C14" s="355">
        <v>32593.137244266862</v>
      </c>
      <c r="D14" s="355">
        <v>5.9897546372801997</v>
      </c>
      <c r="E14" s="355" t="s">
        <v>22</v>
      </c>
      <c r="F14" s="355">
        <v>6.2150502000000003</v>
      </c>
      <c r="G14" s="355">
        <v>32596.675136418362</v>
      </c>
      <c r="H14" s="358"/>
      <c r="J14" s="371"/>
    </row>
    <row r="15" spans="1:18" s="351" customFormat="1" ht="14.1" customHeight="1" x14ac:dyDescent="0.25">
      <c r="A15" s="368" t="s">
        <v>411</v>
      </c>
      <c r="B15" s="355">
        <v>12.44761503214</v>
      </c>
      <c r="C15" s="355">
        <v>2223.8927776979799</v>
      </c>
      <c r="D15" s="355">
        <v>1.5568219002600001E-2</v>
      </c>
      <c r="E15" s="355" t="s">
        <v>22</v>
      </c>
      <c r="F15" s="355" t="s">
        <v>22</v>
      </c>
      <c r="G15" s="355">
        <v>2236.3248245111176</v>
      </c>
      <c r="H15" s="358"/>
      <c r="J15" s="372"/>
    </row>
    <row r="16" spans="1:18" s="351" customFormat="1" ht="14.1" customHeight="1" x14ac:dyDescent="0.25">
      <c r="A16" s="368" t="s">
        <v>367</v>
      </c>
      <c r="B16" s="355">
        <v>77.225593883165999</v>
      </c>
      <c r="C16" s="355">
        <v>2623.5957617242743</v>
      </c>
      <c r="D16" s="355">
        <v>33.444070560108003</v>
      </c>
      <c r="E16" s="355">
        <v>-3.408754E-2</v>
      </c>
      <c r="F16" s="355">
        <v>-11.697118610000002</v>
      </c>
      <c r="G16" s="355">
        <v>2667.3772850473324</v>
      </c>
      <c r="H16" s="358"/>
      <c r="J16" s="372"/>
    </row>
    <row r="17" spans="1:10" s="351" customFormat="1" ht="14.1" customHeight="1" x14ac:dyDescent="0.25">
      <c r="A17" s="368" t="s">
        <v>160</v>
      </c>
      <c r="B17" s="355">
        <v>1481.6288956521569</v>
      </c>
      <c r="C17" s="355">
        <v>39573.81924281652</v>
      </c>
      <c r="D17" s="355">
        <v>209.34259385421555</v>
      </c>
      <c r="E17" s="355">
        <v>-3.7407752900000002</v>
      </c>
      <c r="F17" s="355">
        <v>-79.362903540000019</v>
      </c>
      <c r="G17" s="355">
        <v>40846.105544614467</v>
      </c>
      <c r="H17" s="358"/>
      <c r="J17" s="372"/>
    </row>
    <row r="18" spans="1:10" s="351" customFormat="1" ht="15" customHeight="1" x14ac:dyDescent="0.25">
      <c r="A18" s="965" t="s">
        <v>288</v>
      </c>
      <c r="B18" s="969">
        <v>8697.3284171349005</v>
      </c>
      <c r="C18" s="969">
        <v>487112.24074701336</v>
      </c>
      <c r="D18" s="969">
        <v>2571.9199749593604</v>
      </c>
      <c r="E18" s="969">
        <v>-125.66508119999999</v>
      </c>
      <c r="F18" s="969">
        <v>-296.76471716000003</v>
      </c>
      <c r="G18" s="969">
        <v>493237.6491891889</v>
      </c>
      <c r="H18" s="358"/>
    </row>
    <row r="21" spans="1:10" x14ac:dyDescent="0.3">
      <c r="C21" s="350"/>
    </row>
  </sheetData>
  <mergeCells count="7">
    <mergeCell ref="J6:R9"/>
    <mergeCell ref="A1:G4"/>
    <mergeCell ref="B6:C6"/>
    <mergeCell ref="D6:D7"/>
    <mergeCell ref="E6:E7"/>
    <mergeCell ref="F6:F7"/>
    <mergeCell ref="G6:G7"/>
  </mergeCells>
  <pageMargins left="0.43307086614173229"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autoPageBreaks="0"/>
  </sheetPr>
  <dimension ref="A1:K48"/>
  <sheetViews>
    <sheetView showGridLines="0" zoomScale="84" zoomScaleNormal="84" zoomScaleSheetLayoutView="100" workbookViewId="0">
      <selection activeCell="L7" sqref="L7"/>
    </sheetView>
  </sheetViews>
  <sheetFormatPr defaultColWidth="9.140625" defaultRowHeight="14.25" x14ac:dyDescent="0.3"/>
  <cols>
    <col min="1" max="1" width="15.42578125" style="6" customWidth="1"/>
    <col min="2" max="2" width="21.7109375" style="6" bestFit="1" customWidth="1"/>
    <col min="3" max="9" width="7.42578125" style="6" customWidth="1"/>
    <col min="10" max="16384" width="9.140625" style="6"/>
  </cols>
  <sheetData>
    <row r="1" spans="1:11" x14ac:dyDescent="0.3">
      <c r="A1" s="1268" t="s">
        <v>1627</v>
      </c>
      <c r="B1" s="1269"/>
      <c r="C1" s="1269"/>
      <c r="D1" s="1269"/>
      <c r="E1" s="1269"/>
      <c r="F1" s="1269"/>
      <c r="G1" s="1269"/>
      <c r="H1" s="1269"/>
      <c r="I1" s="1269"/>
      <c r="J1" s="39"/>
    </row>
    <row r="2" spans="1:11" x14ac:dyDescent="0.3">
      <c r="A2" s="1269"/>
      <c r="B2" s="1269"/>
      <c r="C2" s="1269"/>
      <c r="D2" s="1269"/>
      <c r="E2" s="1269"/>
      <c r="F2" s="1269"/>
      <c r="G2" s="1269"/>
      <c r="H2" s="1269"/>
      <c r="I2" s="1269"/>
      <c r="J2" s="39"/>
    </row>
    <row r="4" spans="1:11" x14ac:dyDescent="0.3">
      <c r="A4" s="38"/>
      <c r="B4" s="37" t="s">
        <v>41</v>
      </c>
      <c r="C4" s="36" t="s">
        <v>40</v>
      </c>
      <c r="D4" s="36" t="s">
        <v>37</v>
      </c>
      <c r="E4" s="36" t="s">
        <v>39</v>
      </c>
      <c r="F4" s="36" t="s">
        <v>38</v>
      </c>
      <c r="G4" s="36" t="s">
        <v>37</v>
      </c>
      <c r="H4" s="36" t="s">
        <v>36</v>
      </c>
      <c r="I4" s="36" t="s">
        <v>35</v>
      </c>
    </row>
    <row r="5" spans="1:11" ht="14.25" customHeight="1" x14ac:dyDescent="0.3">
      <c r="A5" s="1265" t="s">
        <v>34</v>
      </c>
      <c r="B5" s="28" t="s">
        <v>27</v>
      </c>
      <c r="C5" s="35">
        <v>475.60845845068474</v>
      </c>
      <c r="D5" s="34">
        <v>1</v>
      </c>
      <c r="E5" s="35">
        <v>105.45007853727</v>
      </c>
      <c r="F5" s="35">
        <v>8.4360062829815998</v>
      </c>
      <c r="G5" s="34">
        <v>0.83837596620511345</v>
      </c>
      <c r="H5" s="35">
        <v>18.302520081424742</v>
      </c>
      <c r="I5" s="34">
        <v>0.68545531855731712</v>
      </c>
    </row>
    <row r="6" spans="1:11" x14ac:dyDescent="0.3">
      <c r="A6" s="1266"/>
      <c r="B6" s="26" t="s">
        <v>26</v>
      </c>
      <c r="C6" s="25" t="s">
        <v>22</v>
      </c>
      <c r="D6" s="24" t="s">
        <v>22</v>
      </c>
      <c r="E6" s="25">
        <v>3.51981813592809</v>
      </c>
      <c r="F6" s="25">
        <v>0.28158545087424719</v>
      </c>
      <c r="G6" s="24">
        <v>2.7984151093183158E-2</v>
      </c>
      <c r="H6" s="25">
        <v>0.94664250677019035</v>
      </c>
      <c r="I6" s="24">
        <v>3.5453103624599136E-2</v>
      </c>
    </row>
    <row r="7" spans="1:11" x14ac:dyDescent="0.3">
      <c r="A7" s="1266"/>
      <c r="B7" s="26" t="s">
        <v>25</v>
      </c>
      <c r="C7" s="25" t="s">
        <v>22</v>
      </c>
      <c r="D7" s="24" t="s">
        <v>22</v>
      </c>
      <c r="E7" s="25">
        <v>16.809088875000501</v>
      </c>
      <c r="F7" s="25">
        <v>1.3447271100000402</v>
      </c>
      <c r="G7" s="24">
        <v>0.13363988270170335</v>
      </c>
      <c r="H7" s="25">
        <v>3.1353059640267555</v>
      </c>
      <c r="I7" s="24">
        <v>0.11742165225256349</v>
      </c>
    </row>
    <row r="8" spans="1:11" x14ac:dyDescent="0.3">
      <c r="A8" s="1266"/>
      <c r="B8" s="26" t="s">
        <v>24</v>
      </c>
      <c r="C8" s="25" t="s">
        <v>22</v>
      </c>
      <c r="D8" s="24" t="s">
        <v>22</v>
      </c>
      <c r="E8" s="25" t="s">
        <v>22</v>
      </c>
      <c r="F8" s="25" t="s">
        <v>22</v>
      </c>
      <c r="G8" s="24" t="s">
        <v>22</v>
      </c>
      <c r="H8" s="25">
        <v>1.8105420000000001</v>
      </c>
      <c r="I8" s="24">
        <v>6.7807364114351731E-2</v>
      </c>
    </row>
    <row r="9" spans="1:11" ht="15.75" x14ac:dyDescent="0.3">
      <c r="A9" s="1266"/>
      <c r="B9" s="26" t="s">
        <v>23</v>
      </c>
      <c r="C9" s="25" t="s">
        <v>22</v>
      </c>
      <c r="D9" s="24" t="s">
        <v>22</v>
      </c>
      <c r="E9" s="25" t="s">
        <v>22</v>
      </c>
      <c r="F9" s="25" t="s">
        <v>22</v>
      </c>
      <c r="G9" s="24" t="s">
        <v>22</v>
      </c>
      <c r="H9" s="25">
        <v>2.5062485757200008</v>
      </c>
      <c r="I9" s="24">
        <v>9.3862561451168502E-2</v>
      </c>
    </row>
    <row r="10" spans="1:11" x14ac:dyDescent="0.3">
      <c r="A10" s="1267"/>
      <c r="B10" s="23" t="s">
        <v>21</v>
      </c>
      <c r="C10" s="22">
        <v>475.60845845068474</v>
      </c>
      <c r="D10" s="20">
        <v>1</v>
      </c>
      <c r="E10" s="21">
        <v>125.77898554819859</v>
      </c>
      <c r="F10" s="21">
        <v>10.062318843855888</v>
      </c>
      <c r="G10" s="20">
        <v>1</v>
      </c>
      <c r="H10" s="21">
        <v>26.70125912794169</v>
      </c>
      <c r="I10" s="20">
        <v>1</v>
      </c>
    </row>
    <row r="11" spans="1:11" x14ac:dyDescent="0.3">
      <c r="A11" s="32"/>
      <c r="C11" s="31"/>
      <c r="D11" s="29"/>
      <c r="E11" s="30"/>
      <c r="F11" s="30"/>
      <c r="G11" s="29"/>
      <c r="H11" s="30"/>
      <c r="I11" s="29"/>
    </row>
    <row r="12" spans="1:11" ht="15.75" x14ac:dyDescent="0.3">
      <c r="A12" s="1265" t="s">
        <v>33</v>
      </c>
      <c r="B12" s="26" t="s">
        <v>29</v>
      </c>
      <c r="C12" s="25">
        <v>164.800087881275</v>
      </c>
      <c r="D12" s="24">
        <v>1</v>
      </c>
      <c r="E12" s="25">
        <v>20.237300295436274</v>
      </c>
      <c r="F12" s="25">
        <v>1.618984023634902</v>
      </c>
      <c r="G12" s="24">
        <v>0.80412543544908077</v>
      </c>
      <c r="H12" s="25">
        <v>4.8713133554639478</v>
      </c>
      <c r="I12" s="24">
        <v>0.63385233936879837</v>
      </c>
    </row>
    <row r="13" spans="1:11" x14ac:dyDescent="0.3">
      <c r="A13" s="1266"/>
      <c r="B13" s="26" t="s">
        <v>26</v>
      </c>
      <c r="C13" s="25" t="s">
        <v>22</v>
      </c>
      <c r="D13" s="24" t="s">
        <v>22</v>
      </c>
      <c r="E13" s="25"/>
      <c r="F13" s="25"/>
      <c r="G13" s="24"/>
      <c r="H13" s="25">
        <v>8.6653409377041135E-2</v>
      </c>
      <c r="I13" s="24">
        <v>1.1275289072979077E-2</v>
      </c>
    </row>
    <row r="14" spans="1:11" x14ac:dyDescent="0.3">
      <c r="A14" s="1266"/>
      <c r="B14" s="26" t="s">
        <v>25</v>
      </c>
      <c r="C14" s="25" t="s">
        <v>22</v>
      </c>
      <c r="D14" s="24" t="s">
        <v>22</v>
      </c>
      <c r="E14" s="25">
        <v>4.9295448300811495</v>
      </c>
      <c r="F14" s="25">
        <v>0.39436358640649199</v>
      </c>
      <c r="G14" s="24">
        <v>0.19587456455091923</v>
      </c>
      <c r="H14" s="25">
        <v>1.0186847328010467</v>
      </c>
      <c r="I14" s="24">
        <v>0.13255063960132496</v>
      </c>
      <c r="K14" s="33"/>
    </row>
    <row r="15" spans="1:11" x14ac:dyDescent="0.3">
      <c r="A15" s="1266"/>
      <c r="B15" s="26" t="s">
        <v>24</v>
      </c>
      <c r="C15" s="25" t="s">
        <v>22</v>
      </c>
      <c r="D15" s="24" t="s">
        <v>22</v>
      </c>
      <c r="E15" s="25" t="s">
        <v>22</v>
      </c>
      <c r="F15" s="25" t="s">
        <v>22</v>
      </c>
      <c r="G15" s="24"/>
      <c r="H15" s="25">
        <v>0.37910000000000005</v>
      </c>
      <c r="I15" s="24">
        <v>4.9328262076424302E-2</v>
      </c>
    </row>
    <row r="16" spans="1:11" ht="15.75" x14ac:dyDescent="0.3">
      <c r="A16" s="1266"/>
      <c r="B16" s="26" t="s">
        <v>23</v>
      </c>
      <c r="C16" s="25" t="s">
        <v>22</v>
      </c>
      <c r="D16" s="24" t="s">
        <v>22</v>
      </c>
      <c r="E16" s="25" t="s">
        <v>22</v>
      </c>
      <c r="F16" s="25" t="s">
        <v>22</v>
      </c>
      <c r="G16" s="24" t="s">
        <v>22</v>
      </c>
      <c r="H16" s="25">
        <v>1.3294979727865028</v>
      </c>
      <c r="I16" s="24">
        <v>0.17299346988047332</v>
      </c>
    </row>
    <row r="17" spans="1:9" x14ac:dyDescent="0.3">
      <c r="A17" s="1267"/>
      <c r="B17" s="23" t="s">
        <v>21</v>
      </c>
      <c r="C17" s="22">
        <v>164.800087881275</v>
      </c>
      <c r="D17" s="20">
        <v>0.34650369427431643</v>
      </c>
      <c r="E17" s="21">
        <v>25.166845125517423</v>
      </c>
      <c r="F17" s="21">
        <v>2.0133476100413938</v>
      </c>
      <c r="G17" s="20">
        <v>0.20008783673862174</v>
      </c>
      <c r="H17" s="21">
        <v>7.6852494704285386</v>
      </c>
      <c r="I17" s="20">
        <v>0.28782348553691478</v>
      </c>
    </row>
    <row r="18" spans="1:9" x14ac:dyDescent="0.3">
      <c r="A18" s="32"/>
      <c r="C18" s="31"/>
      <c r="D18" s="29"/>
      <c r="E18" s="30"/>
      <c r="F18" s="30"/>
      <c r="G18" s="29"/>
      <c r="H18" s="30"/>
      <c r="I18" s="29"/>
    </row>
    <row r="19" spans="1:9" ht="14.25" customHeight="1" x14ac:dyDescent="0.3">
      <c r="A19" s="1265" t="s">
        <v>32</v>
      </c>
      <c r="B19" s="26" t="s">
        <v>29</v>
      </c>
      <c r="C19" s="25">
        <v>96.136295454795004</v>
      </c>
      <c r="D19" s="24">
        <v>1</v>
      </c>
      <c r="E19" s="25">
        <v>30.205157308202395</v>
      </c>
      <c r="F19" s="25">
        <v>2.4164125846561917</v>
      </c>
      <c r="G19" s="24">
        <v>0.90640729550532739</v>
      </c>
      <c r="H19" s="25">
        <v>4.8979560016096046</v>
      </c>
      <c r="I19" s="24">
        <v>0.78855467544658908</v>
      </c>
    </row>
    <row r="20" spans="1:9" x14ac:dyDescent="0.3">
      <c r="A20" s="1266"/>
      <c r="B20" s="26" t="s">
        <v>26</v>
      </c>
      <c r="C20" s="25" t="s">
        <v>22</v>
      </c>
      <c r="D20" s="24" t="s">
        <v>22</v>
      </c>
      <c r="E20" s="25"/>
      <c r="F20" s="25"/>
      <c r="G20" s="24"/>
      <c r="H20" s="25">
        <v>4.143055650197823E-2</v>
      </c>
      <c r="I20" s="24">
        <v>6.6701822199408609E-3</v>
      </c>
    </row>
    <row r="21" spans="1:9" x14ac:dyDescent="0.3">
      <c r="A21" s="1266"/>
      <c r="B21" s="26" t="s">
        <v>25</v>
      </c>
      <c r="C21" s="25" t="s">
        <v>22</v>
      </c>
      <c r="D21" s="24" t="s">
        <v>22</v>
      </c>
      <c r="E21" s="25">
        <v>3.1188874760607748</v>
      </c>
      <c r="F21" s="25">
        <v>0.24951099808486199</v>
      </c>
      <c r="G21" s="24">
        <v>9.3592704494672482E-2</v>
      </c>
      <c r="H21" s="25">
        <v>0.60066570658074891</v>
      </c>
      <c r="I21" s="24">
        <v>9.6705187051296798E-2</v>
      </c>
    </row>
    <row r="22" spans="1:9" x14ac:dyDescent="0.3">
      <c r="A22" s="1266"/>
      <c r="B22" s="26" t="s">
        <v>24</v>
      </c>
      <c r="C22" s="25" t="s">
        <v>22</v>
      </c>
      <c r="D22" s="24" t="s">
        <v>22</v>
      </c>
      <c r="E22" s="25" t="s">
        <v>22</v>
      </c>
      <c r="F22" s="25" t="s">
        <v>22</v>
      </c>
      <c r="G22" s="24"/>
      <c r="H22" s="25">
        <v>0.1157</v>
      </c>
      <c r="I22" s="24">
        <v>1.862731635792313E-2</v>
      </c>
    </row>
    <row r="23" spans="1:9" ht="15.75" x14ac:dyDescent="0.3">
      <c r="A23" s="1266"/>
      <c r="B23" s="26" t="s">
        <v>23</v>
      </c>
      <c r="C23" s="25" t="s">
        <v>22</v>
      </c>
      <c r="D23" s="24" t="s">
        <v>22</v>
      </c>
      <c r="E23" s="25" t="s">
        <v>22</v>
      </c>
      <c r="F23" s="25" t="s">
        <v>22</v>
      </c>
      <c r="G23" s="24" t="s">
        <v>22</v>
      </c>
      <c r="H23" s="25">
        <v>0.55555578295281371</v>
      </c>
      <c r="I23" s="24">
        <v>8.9442638924250126E-2</v>
      </c>
    </row>
    <row r="24" spans="1:9" x14ac:dyDescent="0.3">
      <c r="A24" s="1267"/>
      <c r="B24" s="23" t="s">
        <v>21</v>
      </c>
      <c r="C24" s="22">
        <v>96.136295454795004</v>
      </c>
      <c r="D24" s="20">
        <v>0.20213327527429426</v>
      </c>
      <c r="E24" s="21">
        <v>33.324044784263172</v>
      </c>
      <c r="F24" s="21">
        <v>2.6659235827410539</v>
      </c>
      <c r="G24" s="20">
        <v>0.26494127488008223</v>
      </c>
      <c r="H24" s="21">
        <v>6.2113080476451454</v>
      </c>
      <c r="I24" s="20">
        <v>0.23262229012808186</v>
      </c>
    </row>
    <row r="25" spans="1:9" x14ac:dyDescent="0.3">
      <c r="A25" s="32"/>
      <c r="C25" s="31"/>
      <c r="D25" s="29"/>
      <c r="E25" s="30"/>
      <c r="F25" s="30"/>
      <c r="G25" s="29"/>
      <c r="H25" s="30"/>
      <c r="I25" s="29"/>
    </row>
    <row r="26" spans="1:9" ht="14.25" customHeight="1" x14ac:dyDescent="0.3">
      <c r="A26" s="1265" t="s">
        <v>31</v>
      </c>
      <c r="B26" s="26" t="s">
        <v>29</v>
      </c>
      <c r="C26" s="25">
        <v>87.337526625830989</v>
      </c>
      <c r="D26" s="24">
        <v>1</v>
      </c>
      <c r="E26" s="25">
        <v>33.129875178113565</v>
      </c>
      <c r="F26" s="25">
        <v>2.6503900142490853</v>
      </c>
      <c r="G26" s="24">
        <v>0.80452409038348449</v>
      </c>
      <c r="H26" s="25">
        <v>5.646259511072123</v>
      </c>
      <c r="I26" s="24">
        <v>0.72732457540358708</v>
      </c>
    </row>
    <row r="27" spans="1:9" x14ac:dyDescent="0.3">
      <c r="A27" s="1266"/>
      <c r="B27" s="26" t="s">
        <v>26</v>
      </c>
      <c r="C27" s="25" t="s">
        <v>22</v>
      </c>
      <c r="D27" s="24" t="s">
        <v>22</v>
      </c>
      <c r="E27" s="25">
        <v>3.4903449219280902</v>
      </c>
      <c r="F27" s="25">
        <v>0.27922759375424722</v>
      </c>
      <c r="G27" s="24">
        <v>8.4759346612144529E-2</v>
      </c>
      <c r="H27" s="25">
        <v>0.53541809711133648</v>
      </c>
      <c r="I27" s="24">
        <v>6.8970039258956228E-2</v>
      </c>
    </row>
    <row r="28" spans="1:9" x14ac:dyDescent="0.3">
      <c r="A28" s="1266"/>
      <c r="B28" s="26" t="s">
        <v>25</v>
      </c>
      <c r="C28" s="25" t="s">
        <v>22</v>
      </c>
      <c r="D28" s="24" t="s">
        <v>22</v>
      </c>
      <c r="E28" s="25">
        <v>4.5592493205966749</v>
      </c>
      <c r="F28" s="25">
        <v>0.36473994564773399</v>
      </c>
      <c r="G28" s="24">
        <v>0.11071656300437106</v>
      </c>
      <c r="H28" s="25">
        <v>0.79637589910463769</v>
      </c>
      <c r="I28" s="24">
        <v>0.10258539508184</v>
      </c>
    </row>
    <row r="29" spans="1:9" x14ac:dyDescent="0.3">
      <c r="A29" s="1266"/>
      <c r="B29" s="26" t="s">
        <v>24</v>
      </c>
      <c r="C29" s="25" t="s">
        <v>22</v>
      </c>
      <c r="D29" s="24" t="s">
        <v>22</v>
      </c>
      <c r="E29" s="25" t="s">
        <v>22</v>
      </c>
      <c r="F29" s="25" t="s">
        <v>22</v>
      </c>
      <c r="G29" s="24"/>
      <c r="H29" s="25">
        <v>5.1499999999999997E-2</v>
      </c>
      <c r="I29" s="24">
        <v>6.6339876089351549E-3</v>
      </c>
    </row>
    <row r="30" spans="1:9" ht="15.75" x14ac:dyDescent="0.3">
      <c r="A30" s="1266"/>
      <c r="B30" s="26" t="s">
        <v>23</v>
      </c>
      <c r="C30" s="25" t="s">
        <v>22</v>
      </c>
      <c r="D30" s="24" t="s">
        <v>22</v>
      </c>
      <c r="E30" s="25"/>
      <c r="F30" s="25" t="s">
        <v>22</v>
      </c>
      <c r="G30" s="24" t="s">
        <v>22</v>
      </c>
      <c r="H30" s="25">
        <v>0.73349988319998793</v>
      </c>
      <c r="I30" s="24">
        <v>9.4486002646681624E-2</v>
      </c>
    </row>
    <row r="31" spans="1:9" x14ac:dyDescent="0.3">
      <c r="A31" s="1267"/>
      <c r="B31" s="23" t="s">
        <v>21</v>
      </c>
      <c r="C31" s="22">
        <v>87.337526625830989</v>
      </c>
      <c r="D31" s="20">
        <v>0.18363324931254751</v>
      </c>
      <c r="E31" s="21">
        <v>41.179469420638327</v>
      </c>
      <c r="F31" s="21">
        <v>3.2943575536510665</v>
      </c>
      <c r="G31" s="20">
        <v>0.32739546468084946</v>
      </c>
      <c r="H31" s="21">
        <v>7.7630533904880847</v>
      </c>
      <c r="I31" s="20">
        <v>0.2907373526203636</v>
      </c>
    </row>
    <row r="32" spans="1:9" x14ac:dyDescent="0.3">
      <c r="A32" s="32"/>
      <c r="C32" s="31"/>
      <c r="D32" s="29"/>
      <c r="E32" s="30"/>
      <c r="F32" s="30"/>
      <c r="G32" s="29"/>
      <c r="H32" s="30"/>
      <c r="I32" s="29"/>
    </row>
    <row r="33" spans="1:9" ht="14.25" customHeight="1" x14ac:dyDescent="0.3">
      <c r="A33" s="1265" t="s">
        <v>30</v>
      </c>
      <c r="B33" s="26" t="s">
        <v>29</v>
      </c>
      <c r="C33" s="25">
        <v>8.5117808694380006</v>
      </c>
      <c r="D33" s="24">
        <v>1</v>
      </c>
      <c r="E33" s="25">
        <v>3.861031753697695</v>
      </c>
      <c r="F33" s="25">
        <v>0.30888254029581563</v>
      </c>
      <c r="G33" s="24">
        <v>0.69215678198796282</v>
      </c>
      <c r="H33" s="25">
        <v>0.2627604718137348</v>
      </c>
      <c r="I33" s="24">
        <v>0.13908365776260123</v>
      </c>
    </row>
    <row r="34" spans="1:9" x14ac:dyDescent="0.3">
      <c r="A34" s="1266"/>
      <c r="B34" s="26" t="s">
        <v>26</v>
      </c>
      <c r="C34" s="25" t="s">
        <v>22</v>
      </c>
      <c r="D34" s="24" t="s">
        <v>22</v>
      </c>
      <c r="E34" s="25"/>
      <c r="F34" s="25"/>
      <c r="G34" s="24"/>
      <c r="H34" s="25">
        <v>1.7983743600046776E-2</v>
      </c>
      <c r="I34" s="24">
        <v>9.5191062144703194E-3</v>
      </c>
    </row>
    <row r="35" spans="1:9" x14ac:dyDescent="0.3">
      <c r="A35" s="1266"/>
      <c r="B35" s="26" t="s">
        <v>25</v>
      </c>
      <c r="C35" s="25" t="s">
        <v>22</v>
      </c>
      <c r="D35" s="24" t="s">
        <v>22</v>
      </c>
      <c r="E35" s="25">
        <v>1.7172300710413735</v>
      </c>
      <c r="F35" s="25">
        <v>0.13737840568330989</v>
      </c>
      <c r="G35" s="24">
        <v>0.30784321801203718</v>
      </c>
      <c r="H35" s="25">
        <v>0.13624783420253153</v>
      </c>
      <c r="I35" s="24">
        <v>7.2118332762599338E-2</v>
      </c>
    </row>
    <row r="36" spans="1:9" x14ac:dyDescent="0.3">
      <c r="A36" s="1266"/>
      <c r="B36" s="26" t="s">
        <v>24</v>
      </c>
      <c r="C36" s="25" t="s">
        <v>22</v>
      </c>
      <c r="D36" s="24" t="s">
        <v>22</v>
      </c>
      <c r="E36" s="25" t="s">
        <v>22</v>
      </c>
      <c r="F36" s="25" t="s">
        <v>22</v>
      </c>
      <c r="G36" s="24"/>
      <c r="H36" s="25">
        <v>1.2642419999999999</v>
      </c>
      <c r="I36" s="24">
        <v>0.66918513444348049</v>
      </c>
    </row>
    <row r="37" spans="1:9" ht="15.75" x14ac:dyDescent="0.3">
      <c r="A37" s="1266"/>
      <c r="B37" s="26" t="s">
        <v>23</v>
      </c>
      <c r="C37" s="25" t="s">
        <v>22</v>
      </c>
      <c r="D37" s="24" t="s">
        <v>22</v>
      </c>
      <c r="E37" s="25" t="s">
        <v>22</v>
      </c>
      <c r="F37" s="25" t="s">
        <v>22</v>
      </c>
      <c r="G37" s="24" t="s">
        <v>22</v>
      </c>
      <c r="H37" s="25">
        <v>0.20799201792236754</v>
      </c>
      <c r="I37" s="24">
        <v>0.11009376881684863</v>
      </c>
    </row>
    <row r="38" spans="1:9" x14ac:dyDescent="0.3">
      <c r="A38" s="1267"/>
      <c r="B38" s="23" t="s">
        <v>21</v>
      </c>
      <c r="C38" s="22">
        <v>8.5117808694380006</v>
      </c>
      <c r="D38" s="20">
        <v>1.7896613733837909E-2</v>
      </c>
      <c r="E38" s="21">
        <v>5.5782618247390685</v>
      </c>
      <c r="F38" s="21">
        <v>0.44626094597912552</v>
      </c>
      <c r="G38" s="20">
        <v>4.4349712318211332E-2</v>
      </c>
      <c r="H38" s="21">
        <v>1.8892260675386805</v>
      </c>
      <c r="I38" s="20">
        <v>7.0754193968391874E-2</v>
      </c>
    </row>
    <row r="39" spans="1:9" x14ac:dyDescent="0.3">
      <c r="C39" s="31"/>
      <c r="D39" s="29"/>
      <c r="E39" s="30"/>
      <c r="F39" s="30"/>
      <c r="G39" s="29"/>
      <c r="H39" s="30"/>
      <c r="I39" s="29"/>
    </row>
    <row r="40" spans="1:9" ht="14.25" customHeight="1" x14ac:dyDescent="0.3">
      <c r="A40" s="1265" t="s">
        <v>28</v>
      </c>
      <c r="B40" s="28" t="s">
        <v>27</v>
      </c>
      <c r="C40" s="25">
        <v>118.82276761934574</v>
      </c>
      <c r="D40" s="24">
        <v>1</v>
      </c>
      <c r="E40" s="25">
        <v>18.01671400182008</v>
      </c>
      <c r="F40" s="25">
        <v>1.4413371201456064</v>
      </c>
      <c r="G40" s="24">
        <v>0.87756425832984319</v>
      </c>
      <c r="H40" s="25">
        <v>2.6242307414653334</v>
      </c>
      <c r="I40" s="24">
        <v>0.83244902334308046</v>
      </c>
    </row>
    <row r="41" spans="1:9" x14ac:dyDescent="0.3">
      <c r="A41" s="1266"/>
      <c r="B41" s="26" t="s">
        <v>26</v>
      </c>
      <c r="C41" s="27"/>
      <c r="D41" s="24" t="s">
        <v>22</v>
      </c>
      <c r="E41" s="25">
        <v>2.9473213999999998E-2</v>
      </c>
      <c r="F41" s="25">
        <v>2.35785712E-3</v>
      </c>
      <c r="G41" s="24">
        <v>1.4355913726495219E-3</v>
      </c>
      <c r="H41" s="25">
        <v>0.26515670017978782</v>
      </c>
      <c r="I41" s="24">
        <v>8.4112053338071244E-2</v>
      </c>
    </row>
    <row r="42" spans="1:9" x14ac:dyDescent="0.3">
      <c r="A42" s="1266"/>
      <c r="B42" s="26" t="s">
        <v>25</v>
      </c>
      <c r="C42" s="27"/>
      <c r="D42" s="24" t="s">
        <v>22</v>
      </c>
      <c r="E42" s="25">
        <v>2.4841771772205004</v>
      </c>
      <c r="F42" s="25">
        <v>0.19873417417764003</v>
      </c>
      <c r="G42" s="24">
        <v>0.12100015029750719</v>
      </c>
      <c r="H42" s="25">
        <v>0.58333179133779089</v>
      </c>
      <c r="I42" s="24">
        <v>0.18504240969030214</v>
      </c>
    </row>
    <row r="43" spans="1:9" x14ac:dyDescent="0.3">
      <c r="A43" s="1266"/>
      <c r="B43" s="26" t="s">
        <v>24</v>
      </c>
      <c r="C43" s="27"/>
      <c r="D43" s="24" t="s">
        <v>22</v>
      </c>
      <c r="E43" s="25" t="s">
        <v>22</v>
      </c>
      <c r="F43" s="25" t="s">
        <v>22</v>
      </c>
      <c r="G43" s="24"/>
      <c r="H43" s="25">
        <v>0</v>
      </c>
      <c r="I43" s="24">
        <v>0</v>
      </c>
    </row>
    <row r="44" spans="1:9" ht="15.75" x14ac:dyDescent="0.3">
      <c r="A44" s="1266"/>
      <c r="B44" s="26" t="s">
        <v>23</v>
      </c>
      <c r="C44" s="25" t="s">
        <v>22</v>
      </c>
      <c r="D44" s="24" t="s">
        <v>22</v>
      </c>
      <c r="E44" s="25"/>
      <c r="F44" s="25" t="s">
        <v>22</v>
      </c>
      <c r="G44" s="24" t="s">
        <v>22</v>
      </c>
      <c r="H44" s="25">
        <v>-0.32029708114167033</v>
      </c>
      <c r="I44" s="24">
        <v>-0.10160348637145371</v>
      </c>
    </row>
    <row r="45" spans="1:9" x14ac:dyDescent="0.3">
      <c r="A45" s="1267"/>
      <c r="B45" s="23" t="s">
        <v>21</v>
      </c>
      <c r="C45" s="22">
        <v>118.82276761934574</v>
      </c>
      <c r="D45" s="20">
        <v>0.24983316740500386</v>
      </c>
      <c r="E45" s="21">
        <v>20.530364393040582</v>
      </c>
      <c r="F45" s="21">
        <v>1.6424291514432465</v>
      </c>
      <c r="G45" s="20">
        <v>0.1632257113822351</v>
      </c>
      <c r="H45" s="21">
        <v>3.1524221518412414</v>
      </c>
      <c r="I45" s="20">
        <v>0.11806267774624796</v>
      </c>
    </row>
    <row r="46" spans="1:9" ht="15.75" x14ac:dyDescent="0.3">
      <c r="A46" s="6" t="s">
        <v>20</v>
      </c>
    </row>
    <row r="47" spans="1:9" ht="15.75" x14ac:dyDescent="0.3">
      <c r="A47" s="6" t="s">
        <v>19</v>
      </c>
    </row>
    <row r="48" spans="1:9" ht="15.75" x14ac:dyDescent="0.3">
      <c r="A48" s="6" t="s">
        <v>18</v>
      </c>
    </row>
  </sheetData>
  <mergeCells count="7">
    <mergeCell ref="A40:A45"/>
    <mergeCell ref="A1:I2"/>
    <mergeCell ref="A5:A10"/>
    <mergeCell ref="A12:A17"/>
    <mergeCell ref="A19:A24"/>
    <mergeCell ref="A26:A31"/>
    <mergeCell ref="A33:A38"/>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70C0"/>
  </sheetPr>
  <dimension ref="A1:G9"/>
  <sheetViews>
    <sheetView showGridLines="0" zoomScale="84" zoomScaleNormal="84" zoomScaleSheetLayoutView="124" workbookViewId="0">
      <selection activeCell="I6" sqref="I6"/>
    </sheetView>
  </sheetViews>
  <sheetFormatPr defaultColWidth="9.140625" defaultRowHeight="14.25" x14ac:dyDescent="0.3"/>
  <cols>
    <col min="1" max="1" width="30.7109375" style="321" customWidth="1"/>
    <col min="2" max="7" width="10.140625" style="6" customWidth="1"/>
    <col min="8" max="13" width="9.140625" style="6" customWidth="1"/>
    <col min="14" max="16384" width="9.140625" style="6"/>
  </cols>
  <sheetData>
    <row r="1" spans="1:7" s="376" customFormat="1" ht="30" customHeight="1" x14ac:dyDescent="0.2">
      <c r="A1" s="1276" t="s">
        <v>1584</v>
      </c>
      <c r="B1" s="1276"/>
      <c r="C1" s="1276"/>
      <c r="D1" s="1276"/>
      <c r="E1" s="1276"/>
      <c r="F1" s="1276"/>
      <c r="G1" s="1262"/>
    </row>
    <row r="2" spans="1:7" s="376" customFormat="1" ht="12" x14ac:dyDescent="0.2">
      <c r="A2" s="1276"/>
      <c r="B2" s="1276"/>
      <c r="C2" s="1276"/>
      <c r="D2" s="1276"/>
      <c r="E2" s="1276"/>
      <c r="F2" s="1276"/>
      <c r="G2" s="1262"/>
    </row>
    <row r="3" spans="1:7" s="376" customFormat="1" ht="12" x14ac:dyDescent="0.2">
      <c r="A3" s="1276"/>
      <c r="B3" s="1276"/>
      <c r="C3" s="1276"/>
      <c r="D3" s="1276"/>
      <c r="E3" s="1276"/>
      <c r="F3" s="1276"/>
      <c r="G3" s="1262"/>
    </row>
    <row r="4" spans="1:7" s="376" customFormat="1" ht="31.5" customHeight="1" x14ac:dyDescent="0.2">
      <c r="A4" s="378"/>
      <c r="B4" s="377"/>
      <c r="C4" s="377"/>
      <c r="D4" s="377"/>
      <c r="E4" s="377"/>
      <c r="F4" s="377"/>
      <c r="G4" s="377"/>
    </row>
    <row r="5" spans="1:7" ht="15" customHeight="1" x14ac:dyDescent="0.3">
      <c r="A5" s="375"/>
      <c r="B5" s="1339" t="s">
        <v>419</v>
      </c>
      <c r="C5" s="1340"/>
      <c r="D5" s="1340"/>
      <c r="E5" s="1340"/>
      <c r="F5" s="1340"/>
      <c r="G5" s="1340"/>
    </row>
    <row r="6" spans="1:7" ht="51" customHeight="1" x14ac:dyDescent="0.3">
      <c r="A6" s="286" t="s">
        <v>116</v>
      </c>
      <c r="B6" s="991" t="s">
        <v>418</v>
      </c>
      <c r="C6" s="991" t="s">
        <v>417</v>
      </c>
      <c r="D6" s="991" t="s">
        <v>416</v>
      </c>
      <c r="E6" s="991" t="s">
        <v>415</v>
      </c>
      <c r="F6" s="991" t="s">
        <v>414</v>
      </c>
      <c r="G6" s="991" t="s">
        <v>413</v>
      </c>
    </row>
    <row r="7" spans="1:7" s="65" customFormat="1" ht="15" customHeight="1" x14ac:dyDescent="0.25">
      <c r="A7" s="373" t="s">
        <v>412</v>
      </c>
      <c r="B7" s="374">
        <v>1534.9043360580001</v>
      </c>
      <c r="C7" s="374">
        <v>434.49999680799993</v>
      </c>
      <c r="D7" s="374">
        <v>227.18558581600001</v>
      </c>
      <c r="E7" s="374">
        <v>298.32988794800002</v>
      </c>
      <c r="F7" s="374">
        <v>338.84450253200004</v>
      </c>
      <c r="G7" s="374">
        <v>736.80395937200001</v>
      </c>
    </row>
    <row r="8" spans="1:7" s="65" customFormat="1" ht="15" customHeight="1" x14ac:dyDescent="0.25">
      <c r="A8" s="373" t="s">
        <v>422</v>
      </c>
      <c r="B8" s="851"/>
      <c r="C8" s="851"/>
      <c r="D8" s="851"/>
      <c r="E8" s="851"/>
      <c r="F8" s="851"/>
      <c r="G8" s="851"/>
    </row>
    <row r="9" spans="1:7" s="65" customFormat="1" ht="15" customHeight="1" x14ac:dyDescent="0.25">
      <c r="A9" s="398" t="s">
        <v>288</v>
      </c>
      <c r="B9" s="396">
        <f>SUM(B7:B8)</f>
        <v>1534.9043360580001</v>
      </c>
      <c r="C9" s="396">
        <f t="shared" ref="C9:G9" si="0">SUM(C7:C8)</f>
        <v>434.49999680799993</v>
      </c>
      <c r="D9" s="396">
        <f t="shared" si="0"/>
        <v>227.18558581600001</v>
      </c>
      <c r="E9" s="396">
        <f t="shared" si="0"/>
        <v>298.32988794800002</v>
      </c>
      <c r="F9" s="396">
        <f t="shared" si="0"/>
        <v>338.84450253200004</v>
      </c>
      <c r="G9" s="396">
        <f t="shared" si="0"/>
        <v>736.80395937200001</v>
      </c>
    </row>
  </sheetData>
  <mergeCells count="2">
    <mergeCell ref="B5:G5"/>
    <mergeCell ref="A1:G3"/>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sheetPr>
  <dimension ref="A1:N16"/>
  <sheetViews>
    <sheetView showGridLines="0" zoomScale="84" zoomScaleNormal="84" workbookViewId="0">
      <selection activeCell="O7" sqref="O7"/>
    </sheetView>
  </sheetViews>
  <sheetFormatPr defaultColWidth="9.140625" defaultRowHeight="14.25" x14ac:dyDescent="0.3"/>
  <cols>
    <col min="1" max="1" width="24" style="6" customWidth="1"/>
    <col min="2" max="2" width="8" style="6" customWidth="1"/>
    <col min="3" max="3" width="12" style="6" customWidth="1"/>
    <col min="4" max="4" width="8.28515625" style="6" customWidth="1"/>
    <col min="5" max="11" width="7" style="6" customWidth="1"/>
    <col min="12" max="12" width="8.7109375" style="6" customWidth="1"/>
    <col min="13" max="13" width="10.140625" style="6" customWidth="1"/>
    <col min="14" max="14" width="9" style="6" customWidth="1"/>
    <col min="15" max="16384" width="9.140625" style="6"/>
  </cols>
  <sheetData>
    <row r="1" spans="1:14" s="5" customFormat="1" ht="14.1" customHeight="1" x14ac:dyDescent="0.3">
      <c r="A1" s="1318" t="s">
        <v>1585</v>
      </c>
      <c r="B1" s="1319"/>
      <c r="C1" s="1319"/>
      <c r="D1" s="1319"/>
      <c r="E1" s="1319"/>
      <c r="F1" s="1319"/>
      <c r="G1" s="1319"/>
      <c r="H1" s="1319"/>
      <c r="I1" s="1319"/>
      <c r="J1" s="1319"/>
      <c r="K1" s="1319"/>
      <c r="L1" s="1319"/>
      <c r="M1" s="1319"/>
      <c r="N1" s="1319"/>
    </row>
    <row r="2" spans="1:14" s="5" customFormat="1" ht="14.1" customHeight="1" x14ac:dyDescent="0.3">
      <c r="A2" s="1319"/>
      <c r="B2" s="1319"/>
      <c r="C2" s="1319"/>
      <c r="D2" s="1319"/>
      <c r="E2" s="1319"/>
      <c r="F2" s="1319"/>
      <c r="G2" s="1319"/>
      <c r="H2" s="1319"/>
      <c r="I2" s="1319"/>
      <c r="J2" s="1319"/>
      <c r="K2" s="1319"/>
      <c r="L2" s="1319"/>
      <c r="M2" s="1319"/>
      <c r="N2" s="1319"/>
    </row>
    <row r="3" spans="1:14" s="5" customFormat="1" ht="14.1" customHeight="1" x14ac:dyDescent="0.3">
      <c r="A3" s="1319"/>
      <c r="B3" s="1319"/>
      <c r="C3" s="1319"/>
      <c r="D3" s="1319"/>
      <c r="E3" s="1319"/>
      <c r="F3" s="1319"/>
      <c r="G3" s="1319"/>
      <c r="H3" s="1319"/>
      <c r="I3" s="1319"/>
      <c r="J3" s="1319"/>
      <c r="K3" s="1319"/>
      <c r="L3" s="1319"/>
      <c r="M3" s="1319"/>
      <c r="N3" s="1319"/>
    </row>
    <row r="4" spans="1:14" s="5" customFormat="1" ht="21" customHeight="1" x14ac:dyDescent="0.3">
      <c r="A4" s="1319"/>
      <c r="B4" s="1319"/>
      <c r="C4" s="1319"/>
      <c r="D4" s="1319"/>
      <c r="E4" s="1319"/>
      <c r="F4" s="1319"/>
      <c r="G4" s="1319"/>
      <c r="H4" s="1319"/>
      <c r="I4" s="1319"/>
      <c r="J4" s="1319"/>
      <c r="K4" s="1319"/>
      <c r="L4" s="1319"/>
      <c r="M4" s="1319"/>
      <c r="N4" s="1319"/>
    </row>
    <row r="5" spans="1:14" s="65" customFormat="1" ht="58.5" customHeight="1" x14ac:dyDescent="0.25">
      <c r="B5" s="1341" t="s">
        <v>1481</v>
      </c>
      <c r="C5" s="1342"/>
      <c r="D5" s="1342"/>
      <c r="E5" s="1342"/>
      <c r="F5" s="1342"/>
      <c r="G5" s="1342"/>
      <c r="H5" s="1343"/>
      <c r="I5" s="1344" t="s">
        <v>427</v>
      </c>
      <c r="J5" s="1345"/>
      <c r="K5" s="1345"/>
      <c r="L5" s="1345"/>
      <c r="M5" s="1345" t="s">
        <v>426</v>
      </c>
      <c r="N5" s="1345"/>
    </row>
    <row r="6" spans="1:14" s="65" customFormat="1" ht="45" customHeight="1" x14ac:dyDescent="0.25">
      <c r="B6" s="386"/>
      <c r="C6" s="982"/>
      <c r="D6" s="983"/>
      <c r="E6" s="1346" t="s">
        <v>425</v>
      </c>
      <c r="F6" s="1347"/>
      <c r="G6" s="1347"/>
      <c r="H6" s="1347"/>
      <c r="I6" s="1346" t="s">
        <v>424</v>
      </c>
      <c r="J6" s="1348"/>
      <c r="K6" s="1346" t="s">
        <v>423</v>
      </c>
      <c r="L6" s="1349"/>
      <c r="M6" s="984"/>
      <c r="N6" s="984"/>
    </row>
    <row r="7" spans="1:14" s="65" customFormat="1" ht="57.75" customHeight="1" x14ac:dyDescent="0.3">
      <c r="A7" s="262" t="s">
        <v>116</v>
      </c>
      <c r="B7" s="385"/>
      <c r="C7" s="985" t="s">
        <v>1482</v>
      </c>
      <c r="D7" s="986" t="s">
        <v>1483</v>
      </c>
      <c r="E7" s="987"/>
      <c r="F7" s="988" t="s">
        <v>1484</v>
      </c>
      <c r="G7" s="989" t="s">
        <v>1485</v>
      </c>
      <c r="H7" s="990" t="s">
        <v>1486</v>
      </c>
      <c r="I7" s="985"/>
      <c r="J7" s="989" t="s">
        <v>1487</v>
      </c>
      <c r="K7" s="985"/>
      <c r="L7" s="988" t="s">
        <v>1486</v>
      </c>
      <c r="M7" s="985" t="s">
        <v>1488</v>
      </c>
      <c r="N7" s="985" t="s">
        <v>1486</v>
      </c>
    </row>
    <row r="8" spans="1:14" s="65" customFormat="1" ht="15" customHeight="1" x14ac:dyDescent="0.25">
      <c r="A8" s="384" t="s">
        <v>422</v>
      </c>
      <c r="B8" s="380">
        <v>36460.047963229998</v>
      </c>
      <c r="C8" s="383"/>
      <c r="D8" s="383"/>
      <c r="E8" s="383"/>
      <c r="F8" s="383"/>
      <c r="G8" s="383"/>
      <c r="H8" s="383"/>
      <c r="I8" s="382"/>
      <c r="J8" s="382"/>
      <c r="K8" s="382"/>
      <c r="L8" s="382"/>
      <c r="M8" s="383"/>
      <c r="N8" s="382"/>
    </row>
    <row r="9" spans="1:14" s="65" customFormat="1" ht="15" customHeight="1" x14ac:dyDescent="0.25">
      <c r="A9" s="381" t="s">
        <v>421</v>
      </c>
      <c r="B9" s="380">
        <v>354324.69312969601</v>
      </c>
      <c r="C9" s="380">
        <v>818.67461327000001</v>
      </c>
      <c r="D9" s="380">
        <v>2537.8587705660002</v>
      </c>
      <c r="E9" s="380">
        <v>7370.179309094</v>
      </c>
      <c r="F9" s="380">
        <v>7370.179309094</v>
      </c>
      <c r="G9" s="380">
        <v>6390.62264031</v>
      </c>
      <c r="H9" s="380">
        <v>3139.7863355240002</v>
      </c>
      <c r="I9" s="380">
        <v>-489.514402996</v>
      </c>
      <c r="J9" s="380">
        <v>-3.0770794739999996</v>
      </c>
      <c r="K9" s="380">
        <v>-2014.7399922660002</v>
      </c>
      <c r="L9" s="380">
        <v>-877.49444417000007</v>
      </c>
      <c r="M9" s="380">
        <v>4625.6275285779993</v>
      </c>
      <c r="N9" s="380">
        <v>1620.4961167240001</v>
      </c>
    </row>
    <row r="10" spans="1:14" s="65" customFormat="1" ht="15" customHeight="1" x14ac:dyDescent="0.25">
      <c r="A10" s="381" t="s">
        <v>420</v>
      </c>
      <c r="B10" s="380">
        <v>102396.26670157704</v>
      </c>
      <c r="C10" s="380" t="s">
        <v>3</v>
      </c>
      <c r="D10" s="380">
        <v>406.42</v>
      </c>
      <c r="E10" s="380">
        <v>1017.7113326</v>
      </c>
      <c r="F10" s="380">
        <v>1023.259335904</v>
      </c>
      <c r="G10" s="380">
        <v>245.30285000000001</v>
      </c>
      <c r="H10" s="380">
        <v>1907.3679999999999</v>
      </c>
      <c r="I10" s="380">
        <v>0.40568869200000002</v>
      </c>
      <c r="J10" s="380" t="s">
        <v>3</v>
      </c>
      <c r="K10" s="380">
        <v>91.048000000000002</v>
      </c>
      <c r="L10" s="380" t="s">
        <v>3</v>
      </c>
      <c r="M10" s="380">
        <v>17.021128621999999</v>
      </c>
      <c r="N10" s="380">
        <v>18.539128622000003</v>
      </c>
    </row>
    <row r="12" spans="1:14" x14ac:dyDescent="0.3">
      <c r="A12" s="375"/>
    </row>
    <row r="13" spans="1:14" x14ac:dyDescent="0.3">
      <c r="A13" s="375"/>
    </row>
    <row r="15" spans="1:14" x14ac:dyDescent="0.3">
      <c r="A15" s="379"/>
    </row>
    <row r="16" spans="1:14" x14ac:dyDescent="0.3">
      <c r="K16" s="5"/>
    </row>
  </sheetData>
  <mergeCells count="7">
    <mergeCell ref="A1:N4"/>
    <mergeCell ref="B5:H5"/>
    <mergeCell ref="I5:L5"/>
    <mergeCell ref="M5:N5"/>
    <mergeCell ref="E6:H6"/>
    <mergeCell ref="I6:J6"/>
    <mergeCell ref="K6:L6"/>
  </mergeCells>
  <pageMargins left="0.43307086614173229" right="0.23622047244094491" top="0.74803149606299213" bottom="0.74803149606299213" header="0.31496062992125984" footer="0.31496062992125984"/>
  <pageSetup paperSize="9" scale="75" orientation="portrait" r:id="rId1"/>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70C0"/>
  </sheetPr>
  <dimension ref="A1:G20"/>
  <sheetViews>
    <sheetView showGridLines="0" zoomScale="84" zoomScaleNormal="84" workbookViewId="0">
      <selection activeCell="I6" sqref="I6"/>
    </sheetView>
  </sheetViews>
  <sheetFormatPr defaultColWidth="9.140625" defaultRowHeight="14.25" x14ac:dyDescent="0.3"/>
  <cols>
    <col min="1" max="1" width="70.7109375" style="321" customWidth="1"/>
    <col min="2" max="2" width="22.7109375" style="6" customWidth="1"/>
    <col min="3" max="16384" width="9.140625" style="6"/>
  </cols>
  <sheetData>
    <row r="1" spans="1:7" s="376" customFormat="1" ht="30" customHeight="1" x14ac:dyDescent="0.2">
      <c r="A1" s="1350" t="s">
        <v>2172</v>
      </c>
      <c r="B1" s="1350"/>
      <c r="C1" s="392"/>
      <c r="D1" s="392"/>
      <c r="E1" s="392"/>
      <c r="F1" s="392"/>
      <c r="G1" s="392"/>
    </row>
    <row r="2" spans="1:7" s="376" customFormat="1" ht="18" customHeight="1" x14ac:dyDescent="0.2">
      <c r="A2" s="1350"/>
      <c r="B2" s="1350"/>
      <c r="C2" s="392"/>
      <c r="D2" s="392"/>
      <c r="E2" s="392"/>
      <c r="F2" s="392"/>
      <c r="G2" s="392"/>
    </row>
    <row r="3" spans="1:7" s="376" customFormat="1" ht="12" x14ac:dyDescent="0.2">
      <c r="A3" s="1350"/>
      <c r="B3" s="1350"/>
      <c r="C3" s="392"/>
      <c r="D3" s="392"/>
      <c r="E3" s="392"/>
      <c r="F3" s="392"/>
      <c r="G3" s="392"/>
    </row>
    <row r="4" spans="1:7" s="390" customFormat="1" ht="70.5" customHeight="1" x14ac:dyDescent="0.3">
      <c r="A4" s="391" t="s">
        <v>116</v>
      </c>
      <c r="B4" s="263" t="s">
        <v>438</v>
      </c>
    </row>
    <row r="5" spans="1:7" s="65" customFormat="1" ht="15" customHeight="1" x14ac:dyDescent="0.25">
      <c r="A5" s="405" t="s">
        <v>437</v>
      </c>
      <c r="B5" s="435">
        <v>-2470.9192006551311</v>
      </c>
    </row>
    <row r="6" spans="1:7" s="65" customFormat="1" ht="15" customHeight="1" x14ac:dyDescent="0.25">
      <c r="A6" s="373" t="s">
        <v>436</v>
      </c>
      <c r="B6" s="388">
        <v>-975.24012988252196</v>
      </c>
    </row>
    <row r="7" spans="1:7" s="65" customFormat="1" ht="15" customHeight="1" x14ac:dyDescent="0.25">
      <c r="A7" s="373" t="s">
        <v>435</v>
      </c>
      <c r="B7" s="388">
        <v>651.1446416396401</v>
      </c>
    </row>
    <row r="8" spans="1:7" s="65" customFormat="1" ht="15" customHeight="1" x14ac:dyDescent="0.25">
      <c r="A8" s="373" t="s">
        <v>434</v>
      </c>
      <c r="B8" s="388">
        <v>309.54275301799998</v>
      </c>
    </row>
    <row r="9" spans="1:7" s="65" customFormat="1" ht="15" customHeight="1" x14ac:dyDescent="0.25">
      <c r="A9" s="373" t="s">
        <v>433</v>
      </c>
      <c r="B9" s="389"/>
    </row>
    <row r="10" spans="1:7" s="65" customFormat="1" ht="15" customHeight="1" x14ac:dyDescent="0.25">
      <c r="A10" s="373" t="s">
        <v>432</v>
      </c>
      <c r="B10" s="388">
        <v>45.064762280000004</v>
      </c>
    </row>
    <row r="11" spans="1:7" ht="15" customHeight="1" x14ac:dyDescent="0.3">
      <c r="A11" s="321" t="s">
        <v>431</v>
      </c>
      <c r="B11" s="388">
        <v>-50.118135941400006</v>
      </c>
    </row>
    <row r="12" spans="1:7" ht="15" customHeight="1" x14ac:dyDescent="0.3">
      <c r="A12" s="321" t="s">
        <v>146</v>
      </c>
      <c r="B12" s="30">
        <v>-2.6355951020000004</v>
      </c>
    </row>
    <row r="13" spans="1:7" ht="15" customHeight="1" x14ac:dyDescent="0.3">
      <c r="A13" s="398" t="s">
        <v>430</v>
      </c>
      <c r="B13" s="435">
        <v>-2493.160904637793</v>
      </c>
    </row>
    <row r="14" spans="1:7" ht="15" customHeight="1" x14ac:dyDescent="0.3">
      <c r="A14" s="390" t="s">
        <v>429</v>
      </c>
      <c r="B14" s="30">
        <v>54.970670200000008</v>
      </c>
    </row>
    <row r="15" spans="1:7" ht="15" customHeight="1" x14ac:dyDescent="0.3">
      <c r="A15" s="321" t="s">
        <v>428</v>
      </c>
      <c r="B15" s="30">
        <v>-125.69881803000003</v>
      </c>
    </row>
    <row r="16" spans="1:7" x14ac:dyDescent="0.3">
      <c r="A16" s="6"/>
    </row>
    <row r="20" spans="1:1" x14ac:dyDescent="0.3">
      <c r="A20" s="387"/>
    </row>
  </sheetData>
  <mergeCells count="1">
    <mergeCell ref="A1:B3"/>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70C0"/>
  </sheetPr>
  <dimension ref="A1:E21"/>
  <sheetViews>
    <sheetView showGridLines="0" zoomScale="84" zoomScaleNormal="84" zoomScaleSheetLayoutView="130" workbookViewId="0">
      <selection activeCell="I6" sqref="I6"/>
    </sheetView>
  </sheetViews>
  <sheetFormatPr defaultColWidth="9.140625" defaultRowHeight="14.25" x14ac:dyDescent="0.3"/>
  <cols>
    <col min="1" max="1" width="54.7109375" style="321" customWidth="1"/>
    <col min="2" max="2" width="9.140625" style="6" customWidth="1"/>
    <col min="3" max="3" width="31.5703125" style="6" customWidth="1"/>
    <col min="4" max="5" width="9.140625" style="6" customWidth="1"/>
    <col min="6" max="16384" width="9.140625" style="6"/>
  </cols>
  <sheetData>
    <row r="1" spans="1:5" s="376" customFormat="1" ht="30" customHeight="1" x14ac:dyDescent="0.2">
      <c r="A1" s="1351" t="s">
        <v>1586</v>
      </c>
      <c r="B1" s="1352"/>
      <c r="C1" s="1352"/>
      <c r="D1" s="392"/>
      <c r="E1" s="392"/>
    </row>
    <row r="2" spans="1:5" s="376" customFormat="1" ht="12" x14ac:dyDescent="0.2">
      <c r="A2" s="1352"/>
      <c r="B2" s="1352"/>
      <c r="C2" s="1352"/>
      <c r="D2" s="392"/>
      <c r="E2" s="392"/>
    </row>
    <row r="3" spans="1:5" s="376" customFormat="1" ht="12" x14ac:dyDescent="0.2">
      <c r="A3" s="1352"/>
      <c r="B3" s="1352"/>
      <c r="C3" s="1352"/>
      <c r="D3" s="392"/>
      <c r="E3" s="392"/>
    </row>
    <row r="4" spans="1:5" s="390" customFormat="1" ht="42" customHeight="1" x14ac:dyDescent="0.3">
      <c r="A4" s="888" t="s">
        <v>116</v>
      </c>
      <c r="B4" s="393"/>
      <c r="C4" s="263" t="s">
        <v>442</v>
      </c>
    </row>
    <row r="5" spans="1:5" s="65" customFormat="1" ht="15" customHeight="1" x14ac:dyDescent="0.25">
      <c r="A5" s="405" t="s">
        <v>437</v>
      </c>
      <c r="B5" s="978"/>
      <c r="C5" s="979">
        <v>5549</v>
      </c>
    </row>
    <row r="6" spans="1:5" s="65" customFormat="1" ht="27.95" customHeight="1" x14ac:dyDescent="0.25">
      <c r="A6" s="373" t="s">
        <v>441</v>
      </c>
      <c r="B6" s="887"/>
      <c r="C6" s="852">
        <v>1604</v>
      </c>
    </row>
    <row r="7" spans="1:5" s="65" customFormat="1" ht="15" customHeight="1" x14ac:dyDescent="0.25">
      <c r="A7" s="373" t="s">
        <v>440</v>
      </c>
      <c r="B7" s="887"/>
      <c r="C7" s="852">
        <v>-708</v>
      </c>
    </row>
    <row r="8" spans="1:5" s="65" customFormat="1" ht="15" customHeight="1" x14ac:dyDescent="0.25">
      <c r="A8" s="373" t="s">
        <v>1587</v>
      </c>
      <c r="B8" s="887"/>
      <c r="C8" s="852">
        <v>-468</v>
      </c>
    </row>
    <row r="9" spans="1:5" s="65" customFormat="1" ht="15" customHeight="1" x14ac:dyDescent="0.25">
      <c r="A9" s="373" t="s">
        <v>439</v>
      </c>
      <c r="B9" s="887"/>
      <c r="C9" s="852">
        <v>413.71824631000004</v>
      </c>
    </row>
    <row r="10" spans="1:5" s="65" customFormat="1" ht="15" customHeight="1" x14ac:dyDescent="0.25">
      <c r="A10" s="398" t="s">
        <v>430</v>
      </c>
      <c r="B10" s="980"/>
      <c r="C10" s="981">
        <v>6390.7182463099998</v>
      </c>
    </row>
    <row r="11" spans="1:5" hidden="1" x14ac:dyDescent="0.3"/>
    <row r="12" spans="1:5" hidden="1" x14ac:dyDescent="0.3"/>
    <row r="13" spans="1:5" hidden="1" x14ac:dyDescent="0.3"/>
    <row r="14" spans="1:5" hidden="1" x14ac:dyDescent="0.3"/>
    <row r="15" spans="1:5" hidden="1" x14ac:dyDescent="0.3">
      <c r="A15" s="6"/>
    </row>
    <row r="16" spans="1:5" hidden="1" x14ac:dyDescent="0.3">
      <c r="A16" s="6"/>
    </row>
    <row r="21" spans="1:1" x14ac:dyDescent="0.3">
      <c r="A21" s="379"/>
    </row>
  </sheetData>
  <mergeCells count="1">
    <mergeCell ref="A1:C3"/>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70C0"/>
  </sheetPr>
  <dimension ref="A1:H41"/>
  <sheetViews>
    <sheetView showGridLines="0" zoomScale="84" zoomScaleNormal="84" zoomScaleSheetLayoutView="98" workbookViewId="0">
      <selection activeCell="I6" sqref="I6"/>
    </sheetView>
  </sheetViews>
  <sheetFormatPr defaultColWidth="9.140625" defaultRowHeight="14.25" x14ac:dyDescent="0.3"/>
  <cols>
    <col min="1" max="1" width="28.7109375" style="6" customWidth="1"/>
    <col min="2" max="4" width="9.7109375" style="6" customWidth="1"/>
    <col min="5" max="5" width="8.85546875" style="6" customWidth="1"/>
    <col min="6" max="6" width="10.42578125" style="6" customWidth="1"/>
    <col min="7" max="7" width="9.7109375" style="6" customWidth="1"/>
    <col min="8" max="8" width="8.28515625" style="6" customWidth="1"/>
    <col min="9" max="16384" width="9.140625" style="6"/>
  </cols>
  <sheetData>
    <row r="1" spans="1:8" ht="14.25" customHeight="1" x14ac:dyDescent="0.3">
      <c r="A1" s="1353" t="s">
        <v>1588</v>
      </c>
      <c r="B1" s="1353"/>
      <c r="C1" s="1353"/>
      <c r="D1" s="1353"/>
      <c r="E1" s="1354"/>
      <c r="F1" s="1354"/>
      <c r="G1" s="1355"/>
      <c r="H1" s="1355"/>
    </row>
    <row r="3" spans="1:8" ht="71.25" x14ac:dyDescent="0.3">
      <c r="A3" s="408" t="s">
        <v>116</v>
      </c>
      <c r="B3" s="889" t="s">
        <v>475</v>
      </c>
      <c r="C3" s="889" t="s">
        <v>474</v>
      </c>
      <c r="D3" s="889" t="s">
        <v>473</v>
      </c>
      <c r="E3" s="406" t="s">
        <v>472</v>
      </c>
      <c r="F3" s="407" t="s">
        <v>471</v>
      </c>
      <c r="G3" s="406" t="s">
        <v>470</v>
      </c>
      <c r="H3" s="406" t="s">
        <v>1589</v>
      </c>
    </row>
    <row r="4" spans="1:8" ht="13.5" customHeight="1" x14ac:dyDescent="0.3">
      <c r="A4" s="405" t="s">
        <v>468</v>
      </c>
      <c r="B4" s="404">
        <v>20260.561000000002</v>
      </c>
      <c r="C4" s="404">
        <v>13574.184962461501</v>
      </c>
      <c r="D4" s="404">
        <v>0.49898740180000001</v>
      </c>
      <c r="E4" s="397">
        <v>3.6737171267061282E-3</v>
      </c>
      <c r="F4" s="404">
        <v>0.51925221630000096</v>
      </c>
      <c r="G4" s="404">
        <v>7.9257100000000023</v>
      </c>
      <c r="H4" s="403" t="s">
        <v>452</v>
      </c>
    </row>
    <row r="5" spans="1:8" ht="13.5" customHeight="1" x14ac:dyDescent="0.3">
      <c r="A5" s="6" t="s">
        <v>467</v>
      </c>
      <c r="B5" s="394">
        <v>11234.963</v>
      </c>
      <c r="C5" s="394">
        <v>4806.9562551415202</v>
      </c>
      <c r="D5" s="394"/>
      <c r="E5" s="400"/>
      <c r="F5" s="394">
        <v>9.4680140000000005E-5</v>
      </c>
      <c r="G5" s="394">
        <v>0</v>
      </c>
      <c r="H5" s="399"/>
    </row>
    <row r="6" spans="1:8" ht="13.5" customHeight="1" x14ac:dyDescent="0.3">
      <c r="A6" s="6" t="s">
        <v>466</v>
      </c>
      <c r="B6" s="394">
        <v>9025.598</v>
      </c>
      <c r="C6" s="394">
        <v>8767.2287073199805</v>
      </c>
      <c r="D6" s="394">
        <v>0.49898740180000001</v>
      </c>
      <c r="E6" s="400">
        <v>5.6860296539480151E-3</v>
      </c>
      <c r="F6" s="394">
        <v>0.51915753616000093</v>
      </c>
      <c r="G6" s="394">
        <v>7.9257100000000023</v>
      </c>
      <c r="H6" s="402" t="s">
        <v>452</v>
      </c>
    </row>
    <row r="7" spans="1:8" ht="13.5" customHeight="1" x14ac:dyDescent="0.3">
      <c r="B7" s="394"/>
      <c r="C7" s="394"/>
      <c r="D7" s="394"/>
      <c r="E7" s="394"/>
      <c r="F7" s="394"/>
      <c r="G7" s="394"/>
      <c r="H7" s="394"/>
    </row>
    <row r="8" spans="1:8" ht="13.5" customHeight="1" x14ac:dyDescent="0.3">
      <c r="A8" s="398" t="s">
        <v>465</v>
      </c>
      <c r="B8" s="396">
        <v>317688.86903965572</v>
      </c>
      <c r="C8" s="396">
        <v>316077.98051999399</v>
      </c>
      <c r="D8" s="396">
        <v>6390.37081587788</v>
      </c>
      <c r="E8" s="397">
        <v>2.0060074555618086</v>
      </c>
      <c r="F8" s="396">
        <v>410.86658858183989</v>
      </c>
      <c r="G8" s="396">
        <v>2072.8211524313401</v>
      </c>
      <c r="H8" s="395">
        <v>0.38866097329470584</v>
      </c>
    </row>
    <row r="9" spans="1:8" ht="13.5" customHeight="1" x14ac:dyDescent="0.3">
      <c r="A9" s="39" t="s">
        <v>464</v>
      </c>
      <c r="B9" s="394">
        <v>152963.73034895962</v>
      </c>
      <c r="C9" s="394">
        <v>150210.44236005674</v>
      </c>
      <c r="D9" s="394">
        <v>4495.2148965021597</v>
      </c>
      <c r="E9" s="400">
        <v>2.9538019352138165</v>
      </c>
      <c r="F9" s="394">
        <v>295.21069884169992</v>
      </c>
      <c r="G9" s="394">
        <v>1678.3794218293401</v>
      </c>
      <c r="H9" s="399">
        <v>0.43904244093129796</v>
      </c>
    </row>
    <row r="10" spans="1:8" ht="13.5" customHeight="1" x14ac:dyDescent="0.3">
      <c r="A10" s="39" t="s">
        <v>463</v>
      </c>
      <c r="B10" s="394">
        <v>5157.5135597283324</v>
      </c>
      <c r="C10" s="394">
        <v>4893.3623594461396</v>
      </c>
      <c r="D10" s="394">
        <v>167.99844574364002</v>
      </c>
      <c r="E10" s="400">
        <v>3.3695616988824719</v>
      </c>
      <c r="F10" s="394">
        <v>8.1631130239799994</v>
      </c>
      <c r="G10" s="394">
        <v>84.240058974440004</v>
      </c>
      <c r="H10" s="399">
        <v>0.55002396950400445</v>
      </c>
    </row>
    <row r="11" spans="1:8" ht="28.5" x14ac:dyDescent="0.3">
      <c r="A11" s="1186" t="s">
        <v>396</v>
      </c>
      <c r="B11" s="394">
        <v>1611.0811670955004</v>
      </c>
      <c r="C11" s="394">
        <v>2227.6522557949602</v>
      </c>
      <c r="D11" s="394">
        <v>213.38831984800001</v>
      </c>
      <c r="E11" s="400">
        <v>9.2469539405071171</v>
      </c>
      <c r="F11" s="394">
        <v>6.6505751404600009</v>
      </c>
      <c r="G11" s="394">
        <v>73.357845443999992</v>
      </c>
      <c r="H11" s="399">
        <v>0.37494283024230801</v>
      </c>
    </row>
    <row r="12" spans="1:8" ht="28.5" x14ac:dyDescent="0.3">
      <c r="A12" s="1186" t="s">
        <v>462</v>
      </c>
      <c r="B12" s="394">
        <v>10796.170478896716</v>
      </c>
      <c r="C12" s="394">
        <v>10077.786892021402</v>
      </c>
      <c r="D12" s="394">
        <v>749.42803703408003</v>
      </c>
      <c r="E12" s="400">
        <v>7.2689521132965051</v>
      </c>
      <c r="F12" s="394">
        <v>21.004982915660001</v>
      </c>
      <c r="G12" s="394">
        <v>211.19538805800002</v>
      </c>
      <c r="H12" s="399">
        <v>0.30983678151755722</v>
      </c>
    </row>
    <row r="13" spans="1:8" ht="13.5" customHeight="1" x14ac:dyDescent="0.3">
      <c r="A13" s="39" t="s">
        <v>394</v>
      </c>
      <c r="B13" s="394">
        <v>2678.4413883696357</v>
      </c>
      <c r="C13" s="394">
        <v>1965.2722235205401</v>
      </c>
      <c r="D13" s="394">
        <v>860.054804956</v>
      </c>
      <c r="E13" s="400">
        <v>39.021476425804835</v>
      </c>
      <c r="F13" s="394">
        <v>28.422919921999998</v>
      </c>
      <c r="G13" s="394">
        <v>210.359863526</v>
      </c>
      <c r="H13" s="399">
        <v>0.27763670648897315</v>
      </c>
    </row>
    <row r="14" spans="1:8" ht="13.5" customHeight="1" x14ac:dyDescent="0.3">
      <c r="A14" s="39" t="s">
        <v>461</v>
      </c>
      <c r="B14" s="394">
        <v>13600.244837565895</v>
      </c>
      <c r="C14" s="394">
        <v>15408.564341752557</v>
      </c>
      <c r="D14" s="394">
        <v>353.01589863950005</v>
      </c>
      <c r="E14" s="400">
        <v>2.2720941036755775</v>
      </c>
      <c r="F14" s="394">
        <v>2.1844661160000012</v>
      </c>
      <c r="G14" s="394">
        <v>126.279261014</v>
      </c>
      <c r="H14" s="399">
        <v>0.36390351716478125</v>
      </c>
    </row>
    <row r="15" spans="1:8" ht="13.5" customHeight="1" x14ac:dyDescent="0.3">
      <c r="A15" s="39" t="s">
        <v>393</v>
      </c>
      <c r="B15" s="394">
        <v>1393.4197879880817</v>
      </c>
      <c r="C15" s="394">
        <v>1423.0148464953402</v>
      </c>
      <c r="D15" s="394">
        <v>14.82409729714</v>
      </c>
      <c r="E15" s="400">
        <v>1.0374235456457124</v>
      </c>
      <c r="F15" s="394">
        <v>1.22029722856</v>
      </c>
      <c r="G15" s="394">
        <v>4.6988109140000001</v>
      </c>
      <c r="H15" s="399">
        <v>0.39928961770252064</v>
      </c>
    </row>
    <row r="16" spans="1:8" ht="13.5" customHeight="1" x14ac:dyDescent="0.3">
      <c r="A16" s="6" t="s">
        <v>392</v>
      </c>
      <c r="B16" s="394">
        <v>1959.4568233841849</v>
      </c>
      <c r="C16" s="394">
        <v>1660.7210227586199</v>
      </c>
      <c r="D16" s="394">
        <v>59.664896866719992</v>
      </c>
      <c r="E16" s="400">
        <v>3.4680450293712486</v>
      </c>
      <c r="F16" s="394">
        <v>22.052631812359998</v>
      </c>
      <c r="G16" s="394">
        <v>37.645093208000006</v>
      </c>
      <c r="H16" s="399">
        <v>1.0005502088390992</v>
      </c>
    </row>
    <row r="17" spans="1:8" ht="13.5" customHeight="1" x14ac:dyDescent="0.3">
      <c r="A17" s="6" t="s">
        <v>460</v>
      </c>
      <c r="B17" s="394">
        <v>11737.600669727826</v>
      </c>
      <c r="C17" s="394">
        <v>11329.841738968062</v>
      </c>
      <c r="D17" s="394">
        <v>358.18992183943999</v>
      </c>
      <c r="E17" s="400">
        <v>3.1148048022651618</v>
      </c>
      <c r="F17" s="394">
        <v>11.42904960914</v>
      </c>
      <c r="G17" s="394">
        <v>158.323715032</v>
      </c>
      <c r="H17" s="399">
        <v>0.47391831620888636</v>
      </c>
    </row>
    <row r="18" spans="1:8" ht="13.5" customHeight="1" x14ac:dyDescent="0.3">
      <c r="A18" s="6" t="s">
        <v>390</v>
      </c>
      <c r="B18" s="394">
        <v>1634.4507148158232</v>
      </c>
      <c r="C18" s="394">
        <v>1956.23516752316</v>
      </c>
      <c r="D18" s="394">
        <v>51.790978967419996</v>
      </c>
      <c r="E18" s="400">
        <v>2.6041418945530994</v>
      </c>
      <c r="F18" s="394">
        <v>2.4640145278400003</v>
      </c>
      <c r="G18" s="394">
        <v>30.093328669999998</v>
      </c>
      <c r="H18" s="399">
        <v>0.6286296155614427</v>
      </c>
    </row>
    <row r="19" spans="1:8" ht="13.5" customHeight="1" x14ac:dyDescent="0.3">
      <c r="A19" s="6" t="s">
        <v>459</v>
      </c>
      <c r="B19" s="394">
        <v>2471.7378829064455</v>
      </c>
      <c r="C19" s="394">
        <v>2379.4486765111201</v>
      </c>
      <c r="D19" s="394">
        <v>36.012797825699998</v>
      </c>
      <c r="E19" s="400">
        <v>1.4985885720896339</v>
      </c>
      <c r="F19" s="394">
        <v>2.2873305215199999</v>
      </c>
      <c r="G19" s="394">
        <v>21.378396507999998</v>
      </c>
      <c r="H19" s="399">
        <v>0.65714769355218783</v>
      </c>
    </row>
    <row r="20" spans="1:8" ht="13.5" customHeight="1" x14ac:dyDescent="0.3">
      <c r="A20" s="6" t="s">
        <v>458</v>
      </c>
      <c r="B20" s="394">
        <v>855.53143041593728</v>
      </c>
      <c r="C20" s="394">
        <v>713.02903489998005</v>
      </c>
      <c r="D20" s="394">
        <v>41.121027015419997</v>
      </c>
      <c r="E20" s="400">
        <v>5.59503283002066</v>
      </c>
      <c r="F20" s="394">
        <v>1.8318375116599999</v>
      </c>
      <c r="G20" s="394">
        <v>20.095083427999999</v>
      </c>
      <c r="H20" s="399">
        <v>0.53322892279508516</v>
      </c>
    </row>
    <row r="21" spans="1:8" ht="27" customHeight="1" x14ac:dyDescent="0.3">
      <c r="A21" s="321" t="s">
        <v>386</v>
      </c>
      <c r="B21" s="394">
        <v>4589.1173917485066</v>
      </c>
      <c r="C21" s="394">
        <v>4119.2826060563602</v>
      </c>
      <c r="D21" s="394">
        <v>280.00526174616004</v>
      </c>
      <c r="E21" s="400">
        <v>6.5798395176084181</v>
      </c>
      <c r="F21" s="394">
        <v>8.211355020520001</v>
      </c>
      <c r="G21" s="394">
        <v>128.0089428592</v>
      </c>
      <c r="H21" s="399">
        <v>0.4864919217239963</v>
      </c>
    </row>
    <row r="22" spans="1:8" ht="13.5" customHeight="1" x14ac:dyDescent="0.3">
      <c r="A22" s="6" t="s">
        <v>457</v>
      </c>
      <c r="B22" s="394">
        <v>3166.4832507626343</v>
      </c>
      <c r="C22" s="394">
        <v>5033.8344418822535</v>
      </c>
      <c r="D22" s="394">
        <v>29.154662570559999</v>
      </c>
      <c r="E22" s="400">
        <v>0.56952198341436955</v>
      </c>
      <c r="F22" s="394">
        <v>14.994691113259996</v>
      </c>
      <c r="G22" s="394">
        <v>70.316996496000016</v>
      </c>
      <c r="H22" s="402" t="s">
        <v>452</v>
      </c>
    </row>
    <row r="23" spans="1:8" ht="13.5" customHeight="1" x14ac:dyDescent="0.3">
      <c r="A23" s="6" t="s">
        <v>384</v>
      </c>
      <c r="B23" s="394">
        <v>1610.209059921546</v>
      </c>
      <c r="C23" s="394">
        <v>1330.5047405355599</v>
      </c>
      <c r="D23" s="394">
        <v>7.04295638436</v>
      </c>
      <c r="E23" s="400">
        <v>0.52780984263786812</v>
      </c>
      <c r="F23" s="394">
        <v>1.8153001203400001</v>
      </c>
      <c r="G23" s="394">
        <v>2.0537840460000001</v>
      </c>
      <c r="H23" s="399">
        <v>0.54935512236479478</v>
      </c>
    </row>
    <row r="24" spans="1:8" ht="13.5" customHeight="1" x14ac:dyDescent="0.3">
      <c r="A24" s="6" t="s">
        <v>383</v>
      </c>
      <c r="B24" s="394">
        <v>41141.5914734697</v>
      </c>
      <c r="C24" s="394">
        <v>42501.199465415521</v>
      </c>
      <c r="D24" s="394">
        <v>539.5365898284</v>
      </c>
      <c r="E24" s="400">
        <v>1.2626065356440677</v>
      </c>
      <c r="F24" s="394">
        <v>61.105666667100003</v>
      </c>
      <c r="G24" s="394">
        <v>169.6604167237</v>
      </c>
      <c r="H24" s="399">
        <v>0.42771164688607183</v>
      </c>
    </row>
    <row r="25" spans="1:8" ht="13.5" customHeight="1" x14ac:dyDescent="0.3">
      <c r="A25" s="6" t="s">
        <v>382</v>
      </c>
      <c r="B25" s="394">
        <v>9002.8020525410338</v>
      </c>
      <c r="C25" s="394">
        <v>9141.1431569749384</v>
      </c>
      <c r="D25" s="394">
        <v>326.59487809555998</v>
      </c>
      <c r="E25" s="400">
        <v>3.5098503635852936</v>
      </c>
      <c r="F25" s="394">
        <v>12.361959224420001</v>
      </c>
      <c r="G25" s="394">
        <v>151.58895516000001</v>
      </c>
      <c r="H25" s="399">
        <v>0.50200087441802688</v>
      </c>
    </row>
    <row r="26" spans="1:8" ht="13.5" customHeight="1" x14ac:dyDescent="0.3">
      <c r="A26" s="6" t="s">
        <v>456</v>
      </c>
      <c r="B26" s="394">
        <v>19176</v>
      </c>
      <c r="C26" s="394">
        <v>16291.809660000001</v>
      </c>
      <c r="D26" s="394"/>
      <c r="E26" s="400"/>
      <c r="F26" s="394">
        <v>0</v>
      </c>
      <c r="G26" s="394">
        <v>0</v>
      </c>
      <c r="H26" s="399"/>
    </row>
    <row r="27" spans="1:8" ht="13.5" customHeight="1" x14ac:dyDescent="0.3">
      <c r="A27" s="6" t="s">
        <v>455</v>
      </c>
      <c r="B27" s="394">
        <v>10494.351680736036</v>
      </c>
      <c r="C27" s="394">
        <v>8380.368460076781</v>
      </c>
      <c r="D27" s="394">
        <v>275.04196000000002</v>
      </c>
      <c r="E27" s="400">
        <v>3.2154075270265223</v>
      </c>
      <c r="F27" s="394">
        <v>80.973363192319994</v>
      </c>
      <c r="G27" s="394">
        <v>92.533779999999993</v>
      </c>
      <c r="H27" s="399">
        <v>0.63083881162103395</v>
      </c>
    </row>
    <row r="28" spans="1:8" ht="13.5" customHeight="1" x14ac:dyDescent="0.3">
      <c r="A28" s="6" t="s">
        <v>454</v>
      </c>
      <c r="B28" s="394">
        <v>76.080237147486585</v>
      </c>
      <c r="C28" s="394">
        <v>29.275880000000001</v>
      </c>
      <c r="D28" s="394">
        <v>1.3147599999999999</v>
      </c>
      <c r="E28" s="400">
        <v>4.3909273227319554</v>
      </c>
      <c r="F28" s="394">
        <v>7.3150000000000007E-2</v>
      </c>
      <c r="G28" s="394">
        <v>0.59362000000000004</v>
      </c>
      <c r="H28" s="399">
        <v>0.50714198789132625</v>
      </c>
    </row>
    <row r="29" spans="1:8" ht="13.5" customHeight="1" x14ac:dyDescent="0.3">
      <c r="A29" s="6" t="s">
        <v>453</v>
      </c>
      <c r="B29" s="394">
        <v>1043.5705752914691</v>
      </c>
      <c r="C29" s="394">
        <v>892.84540942766</v>
      </c>
      <c r="D29" s="394">
        <v>14.957551418</v>
      </c>
      <c r="E29" s="401">
        <v>1.6166327274367693</v>
      </c>
      <c r="F29" s="394">
        <v>0.82488004497999989</v>
      </c>
      <c r="G29" s="394">
        <v>31.55850023</v>
      </c>
      <c r="H29" s="402" t="s">
        <v>452</v>
      </c>
    </row>
    <row r="30" spans="1:8" ht="13.5" customHeight="1" x14ac:dyDescent="0.3">
      <c r="A30" s="6" t="s">
        <v>451</v>
      </c>
      <c r="B30" s="394">
        <v>3659.0708900064028</v>
      </c>
      <c r="C30" s="394">
        <v>3473.0032642050596</v>
      </c>
      <c r="D30" s="394">
        <v>85.420945376180015</v>
      </c>
      <c r="E30" s="401">
        <v>2.4343891269103768</v>
      </c>
      <c r="F30" s="394">
        <v>5.9453606520599998</v>
      </c>
      <c r="G30" s="394">
        <v>29.978704464</v>
      </c>
      <c r="H30" s="399">
        <v>0.42055335442444747</v>
      </c>
    </row>
    <row r="31" spans="1:8" ht="13.5" customHeight="1" x14ac:dyDescent="0.3">
      <c r="A31" s="6" t="s">
        <v>450</v>
      </c>
      <c r="B31" s="394">
        <v>5108.8049964404636</v>
      </c>
      <c r="C31" s="394">
        <v>4982.2467157907404</v>
      </c>
      <c r="D31" s="394">
        <v>30.656105049880001</v>
      </c>
      <c r="E31" s="401">
        <v>0.61215986559505942</v>
      </c>
      <c r="F31" s="394">
        <v>1.19375447752</v>
      </c>
      <c r="G31" s="394">
        <v>24.418877074000001</v>
      </c>
      <c r="H31" s="399">
        <v>0.83548224765821177</v>
      </c>
    </row>
    <row r="32" spans="1:8" ht="13.5" customHeight="1" x14ac:dyDescent="0.3">
      <c r="A32" s="6" t="s">
        <v>449</v>
      </c>
      <c r="B32" s="394">
        <v>161099.21689162985</v>
      </c>
      <c r="C32" s="394">
        <v>161155.76432844764</v>
      </c>
      <c r="D32" s="394">
        <v>1895.15513937572</v>
      </c>
      <c r="E32" s="400">
        <v>1.172266746071623</v>
      </c>
      <c r="F32" s="394">
        <v>115.65588974014</v>
      </c>
      <c r="G32" s="394">
        <v>394.44173060200001</v>
      </c>
      <c r="H32" s="399">
        <v>0.26915876687022594</v>
      </c>
    </row>
    <row r="33" spans="1:8" ht="13.5" customHeight="1" x14ac:dyDescent="0.3">
      <c r="A33" s="6" t="s">
        <v>448</v>
      </c>
      <c r="B33" s="394">
        <v>133340.60692153111</v>
      </c>
      <c r="C33" s="394">
        <v>133378.41186728282</v>
      </c>
      <c r="D33" s="394">
        <v>1052.99605934076</v>
      </c>
      <c r="E33" s="400">
        <v>0.7885844931167707</v>
      </c>
      <c r="F33" s="394">
        <v>50.104567432140001</v>
      </c>
      <c r="G33" s="394">
        <v>101.38030202399999</v>
      </c>
      <c r="H33" s="399">
        <v>0.14386081325981295</v>
      </c>
    </row>
    <row r="34" spans="1:8" ht="13.5" customHeight="1" x14ac:dyDescent="0.3">
      <c r="A34" s="6" t="s">
        <v>447</v>
      </c>
      <c r="B34" s="394">
        <v>27758.60997009874</v>
      </c>
      <c r="C34" s="394">
        <v>27777.352461164806</v>
      </c>
      <c r="D34" s="394">
        <v>842.15908003495997</v>
      </c>
      <c r="E34" s="400">
        <v>2.9931764333937192</v>
      </c>
      <c r="F34" s="394">
        <v>65.551322307999996</v>
      </c>
      <c r="G34" s="394">
        <v>293.061428578</v>
      </c>
      <c r="H34" s="399">
        <v>0.42582542822089287</v>
      </c>
    </row>
    <row r="35" spans="1:8" ht="13.5" customHeight="1" x14ac:dyDescent="0.3">
      <c r="A35" s="39" t="s">
        <v>446</v>
      </c>
      <c r="B35" s="394">
        <v>3625.9217990662437</v>
      </c>
      <c r="C35" s="394">
        <v>4711.7738314895996</v>
      </c>
      <c r="D35" s="401"/>
      <c r="E35" s="400"/>
      <c r="F35" s="394"/>
      <c r="G35" s="394"/>
      <c r="H35" s="399"/>
    </row>
    <row r="36" spans="1:8" ht="13.5" customHeight="1" x14ac:dyDescent="0.3">
      <c r="A36" s="398" t="s">
        <v>445</v>
      </c>
      <c r="B36" s="396">
        <v>337950</v>
      </c>
      <c r="C36" s="396">
        <v>329652.16548245552</v>
      </c>
      <c r="D36" s="396">
        <v>6390.8698032796801</v>
      </c>
      <c r="E36" s="397">
        <v>1.924124495946298</v>
      </c>
      <c r="F36" s="396">
        <v>411.3858407981399</v>
      </c>
      <c r="G36" s="396">
        <v>2080.7468624313401</v>
      </c>
      <c r="H36" s="395">
        <v>0.3899520378197287</v>
      </c>
    </row>
    <row r="37" spans="1:8" ht="13.5" customHeight="1" x14ac:dyDescent="0.3">
      <c r="A37" s="6" t="s">
        <v>444</v>
      </c>
      <c r="B37" s="394">
        <v>375.42500000000001</v>
      </c>
      <c r="C37" s="394">
        <v>0</v>
      </c>
      <c r="D37" s="394"/>
      <c r="E37" s="394"/>
      <c r="F37" s="394"/>
      <c r="G37" s="394"/>
      <c r="H37" s="394"/>
    </row>
    <row r="38" spans="1:8" ht="13.5" customHeight="1" x14ac:dyDescent="0.3">
      <c r="B38" s="394"/>
      <c r="C38" s="394"/>
      <c r="D38" s="394"/>
      <c r="E38" s="394"/>
      <c r="F38" s="394"/>
      <c r="G38" s="394"/>
      <c r="H38" s="394"/>
    </row>
    <row r="39" spans="1:8" ht="15" customHeight="1" x14ac:dyDescent="0.3">
      <c r="A39" s="261" t="s">
        <v>443</v>
      </c>
    </row>
    <row r="40" spans="1:8" ht="15.75" customHeight="1" x14ac:dyDescent="0.3"/>
    <row r="41" spans="1:8" x14ac:dyDescent="0.3">
      <c r="A41" s="379"/>
    </row>
  </sheetData>
  <mergeCells count="1">
    <mergeCell ref="A1:H1"/>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70C0"/>
  </sheetPr>
  <dimension ref="A1:H41"/>
  <sheetViews>
    <sheetView showGridLines="0" zoomScale="84" zoomScaleNormal="84" workbookViewId="0">
      <selection activeCell="I6" sqref="I6"/>
    </sheetView>
  </sheetViews>
  <sheetFormatPr defaultColWidth="9.140625" defaultRowHeight="14.25" x14ac:dyDescent="0.3"/>
  <cols>
    <col min="1" max="1" width="35" style="6" customWidth="1"/>
    <col min="2" max="7" width="9.7109375" style="6" customWidth="1"/>
    <col min="8" max="8" width="11" style="39" customWidth="1"/>
    <col min="9" max="16384" width="9.140625" style="6"/>
  </cols>
  <sheetData>
    <row r="1" spans="1:8" ht="14.25" customHeight="1" x14ac:dyDescent="0.3">
      <c r="A1" s="1353" t="s">
        <v>1590</v>
      </c>
      <c r="B1" s="1353"/>
      <c r="C1" s="1353"/>
      <c r="D1" s="1353"/>
      <c r="E1" s="1353"/>
      <c r="F1" s="1353"/>
      <c r="G1" s="1353"/>
      <c r="H1" s="1353"/>
    </row>
    <row r="2" spans="1:8" ht="33.75" customHeight="1" x14ac:dyDescent="0.3">
      <c r="A2" s="411"/>
      <c r="B2" s="1356" t="s">
        <v>479</v>
      </c>
      <c r="C2" s="1356"/>
      <c r="D2" s="1356"/>
      <c r="E2" s="1356"/>
      <c r="F2" s="412"/>
      <c r="G2" s="410"/>
      <c r="H2" s="410"/>
    </row>
    <row r="3" spans="1:8" ht="30.75" customHeight="1" x14ac:dyDescent="0.3">
      <c r="A3" s="411"/>
      <c r="B3" s="1357" t="s">
        <v>478</v>
      </c>
      <c r="C3" s="1357"/>
      <c r="D3" s="1357" t="s">
        <v>477</v>
      </c>
      <c r="E3" s="1357"/>
      <c r="F3" s="1358" t="s">
        <v>288</v>
      </c>
      <c r="G3" s="1358"/>
      <c r="H3" s="410"/>
    </row>
    <row r="4" spans="1:8" x14ac:dyDescent="0.3">
      <c r="A4" s="408" t="s">
        <v>116</v>
      </c>
      <c r="B4" s="889" t="s">
        <v>262</v>
      </c>
      <c r="C4" s="889" t="s">
        <v>476</v>
      </c>
      <c r="D4" s="889" t="s">
        <v>262</v>
      </c>
      <c r="E4" s="406" t="s">
        <v>476</v>
      </c>
      <c r="F4" s="407" t="s">
        <v>262</v>
      </c>
      <c r="G4" s="406" t="s">
        <v>476</v>
      </c>
      <c r="H4" s="410"/>
    </row>
    <row r="5" spans="1:8" ht="14.1" customHeight="1" x14ac:dyDescent="0.3">
      <c r="A5" s="398" t="s">
        <v>468</v>
      </c>
      <c r="B5" s="995"/>
      <c r="C5" s="995"/>
      <c r="D5" s="995">
        <v>-1.13825</v>
      </c>
      <c r="E5" s="995">
        <v>0.96764000000000205</v>
      </c>
      <c r="F5" s="995">
        <v>-1.13825</v>
      </c>
      <c r="G5" s="995">
        <v>0.96764000000000205</v>
      </c>
      <c r="H5" s="394"/>
    </row>
    <row r="6" spans="1:8" ht="14.1" customHeight="1" x14ac:dyDescent="0.3">
      <c r="A6" s="6" t="s">
        <v>467</v>
      </c>
      <c r="B6" s="394"/>
      <c r="C6" s="394"/>
      <c r="D6" s="394"/>
      <c r="E6" s="394"/>
      <c r="F6" s="394"/>
      <c r="G6" s="394"/>
      <c r="H6" s="394"/>
    </row>
    <row r="7" spans="1:8" ht="14.1" customHeight="1" x14ac:dyDescent="0.3">
      <c r="A7" s="6" t="s">
        <v>466</v>
      </c>
      <c r="B7" s="394"/>
      <c r="C7" s="394"/>
      <c r="D7" s="394">
        <v>-1.13825</v>
      </c>
      <c r="E7" s="394">
        <v>0.96764000000000205</v>
      </c>
      <c r="F7" s="394">
        <v>-1.13825</v>
      </c>
      <c r="G7" s="394">
        <v>0.96764000000000205</v>
      </c>
      <c r="H7" s="394"/>
    </row>
    <row r="8" spans="1:8" ht="14.1" customHeight="1" x14ac:dyDescent="0.3">
      <c r="B8" s="394"/>
      <c r="C8" s="394"/>
      <c r="D8" s="394"/>
      <c r="E8" s="394"/>
      <c r="F8" s="394"/>
      <c r="G8" s="394"/>
      <c r="H8" s="394"/>
    </row>
    <row r="9" spans="1:8" ht="14.1" customHeight="1" x14ac:dyDescent="0.3">
      <c r="A9" s="398" t="s">
        <v>465</v>
      </c>
      <c r="B9" s="396">
        <v>-813.96802315052003</v>
      </c>
      <c r="C9" s="396">
        <v>392.37646338964004</v>
      </c>
      <c r="D9" s="396">
        <v>-160.133558988</v>
      </c>
      <c r="E9" s="396">
        <v>257.80066286199997</v>
      </c>
      <c r="F9" s="396">
        <v>-974.10158213852026</v>
      </c>
      <c r="G9" s="396">
        <v>650.17712625164006</v>
      </c>
      <c r="H9" s="394"/>
    </row>
    <row r="10" spans="1:8" ht="14.1" customHeight="1" x14ac:dyDescent="0.3">
      <c r="A10" s="6" t="s">
        <v>464</v>
      </c>
      <c r="B10" s="394">
        <v>-658.27841690252001</v>
      </c>
      <c r="C10" s="394">
        <v>258.43447553318003</v>
      </c>
      <c r="D10" s="394">
        <v>-146.274206354</v>
      </c>
      <c r="E10" s="394">
        <v>238.43609786599998</v>
      </c>
      <c r="F10" s="394">
        <v>-804.55262325652029</v>
      </c>
      <c r="G10" s="394">
        <v>496.87057339918005</v>
      </c>
      <c r="H10" s="394"/>
    </row>
    <row r="11" spans="1:8" ht="14.1" customHeight="1" x14ac:dyDescent="0.3">
      <c r="A11" s="6" t="s">
        <v>463</v>
      </c>
      <c r="B11" s="394">
        <v>-26.388492364520001</v>
      </c>
      <c r="C11" s="394">
        <v>10.87760092748</v>
      </c>
      <c r="D11" s="394">
        <v>-2.6726714579999999</v>
      </c>
      <c r="E11" s="394">
        <v>3.4331575499999998</v>
      </c>
      <c r="F11" s="394">
        <v>-29.061163822520005</v>
      </c>
      <c r="G11" s="394">
        <v>14.310758477480002</v>
      </c>
      <c r="H11" s="394"/>
    </row>
    <row r="12" spans="1:8" ht="14.1" customHeight="1" x14ac:dyDescent="0.3">
      <c r="A12" s="6" t="s">
        <v>396</v>
      </c>
      <c r="B12" s="394">
        <v>-18.940907881999998</v>
      </c>
      <c r="C12" s="394">
        <v>3.59813808</v>
      </c>
      <c r="D12" s="394">
        <v>-1.839577056</v>
      </c>
      <c r="E12" s="394">
        <v>11.448069631999999</v>
      </c>
      <c r="F12" s="394">
        <v>-20.780484938000001</v>
      </c>
      <c r="G12" s="394">
        <v>15.046207712000001</v>
      </c>
      <c r="H12" s="394"/>
    </row>
    <row r="13" spans="1:8" ht="14.1" customHeight="1" x14ac:dyDescent="0.3">
      <c r="A13" s="6" t="s">
        <v>462</v>
      </c>
      <c r="B13" s="394">
        <v>-43.684434899999999</v>
      </c>
      <c r="C13" s="394">
        <v>35.577163229999989</v>
      </c>
      <c r="D13" s="394">
        <v>-2.2755189000000002</v>
      </c>
      <c r="E13" s="394">
        <v>23.984443554000002</v>
      </c>
      <c r="F13" s="394">
        <v>-45.959953800000001</v>
      </c>
      <c r="G13" s="394">
        <v>59.561606783999991</v>
      </c>
      <c r="H13" s="394"/>
    </row>
    <row r="14" spans="1:8" ht="14.1" customHeight="1" x14ac:dyDescent="0.3">
      <c r="A14" s="6" t="s">
        <v>394</v>
      </c>
      <c r="B14" s="394">
        <v>-163.35579999999999</v>
      </c>
      <c r="C14" s="394">
        <v>13.827514193999999</v>
      </c>
      <c r="D14" s="394">
        <v>-14.992528876000002</v>
      </c>
      <c r="E14" s="394">
        <v>11.235062064000001</v>
      </c>
      <c r="F14" s="394">
        <v>-178.34832887599998</v>
      </c>
      <c r="G14" s="394">
        <v>25.062576258</v>
      </c>
      <c r="H14" s="394"/>
    </row>
    <row r="15" spans="1:8" ht="14.1" customHeight="1" x14ac:dyDescent="0.3">
      <c r="A15" s="6" t="s">
        <v>461</v>
      </c>
      <c r="B15" s="394">
        <v>-55.499302491999998</v>
      </c>
      <c r="C15" s="394">
        <v>12.70788282</v>
      </c>
      <c r="D15" s="394">
        <v>0.31815919200000387</v>
      </c>
      <c r="E15" s="394">
        <v>-6.5808616140000087</v>
      </c>
      <c r="F15" s="394">
        <v>-55.181143300000002</v>
      </c>
      <c r="G15" s="394">
        <v>6.1270212059999913</v>
      </c>
      <c r="H15" s="394"/>
    </row>
    <row r="16" spans="1:8" ht="14.1" customHeight="1" x14ac:dyDescent="0.3">
      <c r="A16" s="6" t="s">
        <v>393</v>
      </c>
      <c r="B16" s="394">
        <v>-1.1592087</v>
      </c>
      <c r="C16" s="394">
        <v>1.59370531</v>
      </c>
      <c r="D16" s="394">
        <v>-0.74396857800000005</v>
      </c>
      <c r="E16" s="394">
        <v>0.98538000000000003</v>
      </c>
      <c r="F16" s="394">
        <v>-1.903177278</v>
      </c>
      <c r="G16" s="394">
        <v>2.57908531</v>
      </c>
      <c r="H16" s="394"/>
    </row>
    <row r="17" spans="1:8" ht="14.1" customHeight="1" x14ac:dyDescent="0.3">
      <c r="A17" s="6" t="s">
        <v>392</v>
      </c>
      <c r="B17" s="394">
        <v>-23.392776944000001</v>
      </c>
      <c r="C17" s="394">
        <v>4.3309083840000007</v>
      </c>
      <c r="D17" s="394">
        <v>-2.0749539700000001</v>
      </c>
      <c r="E17" s="394">
        <v>1.738727146</v>
      </c>
      <c r="F17" s="394">
        <v>-25.467730914000001</v>
      </c>
      <c r="G17" s="394">
        <v>6.0696355300000002</v>
      </c>
      <c r="H17" s="394"/>
    </row>
    <row r="18" spans="1:8" ht="14.1" customHeight="1" x14ac:dyDescent="0.3">
      <c r="A18" s="6" t="s">
        <v>460</v>
      </c>
      <c r="B18" s="394">
        <v>-57.531565031999996</v>
      </c>
      <c r="C18" s="394">
        <v>26.476862102000002</v>
      </c>
      <c r="D18" s="394">
        <v>-7.2124571019999992</v>
      </c>
      <c r="E18" s="394">
        <v>7.9819499999999994</v>
      </c>
      <c r="F18" s="394">
        <v>-64.744022134000005</v>
      </c>
      <c r="G18" s="394">
        <v>34.458812102000003</v>
      </c>
      <c r="H18" s="394"/>
    </row>
    <row r="19" spans="1:8" ht="14.1" customHeight="1" x14ac:dyDescent="0.3">
      <c r="A19" s="6" t="s">
        <v>390</v>
      </c>
      <c r="B19" s="394">
        <v>-9.9896167239999993</v>
      </c>
      <c r="C19" s="394">
        <v>11.587250494000001</v>
      </c>
      <c r="D19" s="394">
        <v>-2.073928456</v>
      </c>
      <c r="E19" s="394">
        <v>0.51754519399999999</v>
      </c>
      <c r="F19" s="394">
        <v>-12.06354518</v>
      </c>
      <c r="G19" s="394">
        <v>12.104795687999999</v>
      </c>
      <c r="H19" s="394"/>
    </row>
    <row r="20" spans="1:8" ht="14.1" customHeight="1" x14ac:dyDescent="0.3">
      <c r="A20" s="6" t="s">
        <v>459</v>
      </c>
      <c r="B20" s="394">
        <v>-5.3295565080000005</v>
      </c>
      <c r="C20" s="394">
        <v>5.0714699999999997</v>
      </c>
      <c r="D20" s="394">
        <v>-2.7041931459999997</v>
      </c>
      <c r="E20" s="394">
        <v>3.6993500000000004</v>
      </c>
      <c r="F20" s="394">
        <v>-8.0337496539999993</v>
      </c>
      <c r="G20" s="394">
        <v>8.7708200000000005</v>
      </c>
      <c r="H20" s="394"/>
    </row>
    <row r="21" spans="1:8" ht="14.1" customHeight="1" x14ac:dyDescent="0.3">
      <c r="A21" s="6" t="s">
        <v>458</v>
      </c>
      <c r="B21" s="394">
        <v>-1.6286939059999999</v>
      </c>
      <c r="C21" s="394">
        <v>4.4812194579999991</v>
      </c>
      <c r="D21" s="394">
        <v>-1.5439522360000002</v>
      </c>
      <c r="E21" s="394">
        <v>0.92107120800000009</v>
      </c>
      <c r="F21" s="394">
        <v>-3.1726461420000005</v>
      </c>
      <c r="G21" s="394">
        <v>5.402290665999999</v>
      </c>
      <c r="H21" s="394"/>
    </row>
    <row r="22" spans="1:8" ht="30" customHeight="1" x14ac:dyDescent="0.3">
      <c r="A22" s="321" t="s">
        <v>386</v>
      </c>
      <c r="B22" s="394">
        <v>-39.987223089999993</v>
      </c>
      <c r="C22" s="394">
        <v>15.126640258</v>
      </c>
      <c r="D22" s="394">
        <v>-0.15892553600000101</v>
      </c>
      <c r="E22" s="394">
        <v>5.4724003679999997</v>
      </c>
      <c r="F22" s="394">
        <v>-40.146148625999999</v>
      </c>
      <c r="G22" s="394">
        <v>20.599040625999997</v>
      </c>
      <c r="H22" s="394"/>
    </row>
    <row r="23" spans="1:8" ht="14.1" customHeight="1" x14ac:dyDescent="0.3">
      <c r="A23" s="6" t="s">
        <v>457</v>
      </c>
      <c r="B23" s="394">
        <v>-19.102222445999999</v>
      </c>
      <c r="C23" s="394">
        <v>30.221723409700004</v>
      </c>
      <c r="D23" s="394">
        <v>-22.953254855999997</v>
      </c>
      <c r="E23" s="394">
        <v>31.578973155999993</v>
      </c>
      <c r="F23" s="394">
        <v>-42.055477302</v>
      </c>
      <c r="G23" s="394">
        <v>61.800696565699987</v>
      </c>
      <c r="H23" s="394"/>
    </row>
    <row r="24" spans="1:8" ht="14.1" customHeight="1" x14ac:dyDescent="0.3">
      <c r="A24" s="6" t="s">
        <v>384</v>
      </c>
      <c r="B24" s="394">
        <v>-1.1092698739999998</v>
      </c>
      <c r="C24" s="394">
        <v>0.51595000000000002</v>
      </c>
      <c r="D24" s="394">
        <v>-1.2324898880000001</v>
      </c>
      <c r="E24" s="394">
        <v>0.88158383600000001</v>
      </c>
      <c r="F24" s="394">
        <v>-2.3417597619999997</v>
      </c>
      <c r="G24" s="394">
        <v>1.3975338359999998</v>
      </c>
      <c r="H24" s="394"/>
    </row>
    <row r="25" spans="1:8" ht="14.1" customHeight="1" x14ac:dyDescent="0.3">
      <c r="A25" s="6" t="s">
        <v>383</v>
      </c>
      <c r="B25" s="394">
        <v>-52.076417075999998</v>
      </c>
      <c r="C25" s="394">
        <v>14.999888995999999</v>
      </c>
      <c r="D25" s="394">
        <v>-18.338371009999999</v>
      </c>
      <c r="E25" s="394">
        <v>19.725867604000001</v>
      </c>
      <c r="F25" s="394">
        <v>-70.414788086000016</v>
      </c>
      <c r="G25" s="394">
        <v>34.725756599999997</v>
      </c>
      <c r="H25" s="394"/>
    </row>
    <row r="26" spans="1:8" ht="14.1" customHeight="1" x14ac:dyDescent="0.3">
      <c r="A26" s="6" t="s">
        <v>382</v>
      </c>
      <c r="B26" s="394">
        <v>-69.104210597999995</v>
      </c>
      <c r="C26" s="394">
        <v>37.350958391999995</v>
      </c>
      <c r="D26" s="394">
        <v>-4.51289622</v>
      </c>
      <c r="E26" s="394">
        <v>6.0091400139999998</v>
      </c>
      <c r="F26" s="394">
        <v>-73.617106817999996</v>
      </c>
      <c r="G26" s="394">
        <v>43.360098405999999</v>
      </c>
      <c r="H26" s="394"/>
    </row>
    <row r="27" spans="1:8" ht="14.1" customHeight="1" x14ac:dyDescent="0.3">
      <c r="A27" s="6" t="s">
        <v>456</v>
      </c>
      <c r="B27" s="394">
        <v>0</v>
      </c>
      <c r="C27" s="394">
        <v>0</v>
      </c>
      <c r="D27" s="394">
        <v>0</v>
      </c>
      <c r="E27" s="394">
        <v>0</v>
      </c>
      <c r="F27" s="394">
        <v>0</v>
      </c>
      <c r="G27" s="394">
        <v>0</v>
      </c>
      <c r="H27" s="394"/>
    </row>
    <row r="28" spans="1:8" ht="14.1" customHeight="1" x14ac:dyDescent="0.3">
      <c r="A28" s="6" t="s">
        <v>455</v>
      </c>
      <c r="B28" s="394">
        <v>-39.384370000000004</v>
      </c>
      <c r="C28" s="394">
        <v>25.51247</v>
      </c>
      <c r="D28" s="394">
        <v>-57.362982943999995</v>
      </c>
      <c r="E28" s="394">
        <v>111.45648510000001</v>
      </c>
      <c r="F28" s="394">
        <v>-96.747352944000014</v>
      </c>
      <c r="G28" s="394">
        <v>136.96895510000002</v>
      </c>
      <c r="H28" s="394"/>
    </row>
    <row r="29" spans="1:8" ht="14.1" customHeight="1" x14ac:dyDescent="0.3">
      <c r="A29" s="6" t="s">
        <v>454</v>
      </c>
      <c r="B29" s="394">
        <v>-0.13018000000000002</v>
      </c>
      <c r="C29" s="394">
        <v>7.3416521999999998E-2</v>
      </c>
      <c r="D29" s="394">
        <v>-7.1620000000000003E-2</v>
      </c>
      <c r="E29" s="394">
        <v>0.246</v>
      </c>
      <c r="F29" s="394">
        <v>-0.20180000000000001</v>
      </c>
      <c r="G29" s="394">
        <v>0.31941652200000004</v>
      </c>
      <c r="H29" s="394"/>
    </row>
    <row r="30" spans="1:8" ht="14.1" customHeight="1" x14ac:dyDescent="0.3">
      <c r="A30" s="6" t="s">
        <v>453</v>
      </c>
      <c r="B30" s="394">
        <v>-7.3574902299999998</v>
      </c>
      <c r="C30" s="394">
        <v>5.4096522000000008E-2</v>
      </c>
      <c r="D30" s="394">
        <v>-0.262231188</v>
      </c>
      <c r="E30" s="394">
        <v>0.18920999999999999</v>
      </c>
      <c r="F30" s="394">
        <v>-7.6197214179999992</v>
      </c>
      <c r="G30" s="394">
        <v>0.243306522</v>
      </c>
      <c r="H30" s="394"/>
    </row>
    <row r="31" spans="1:8" ht="14.1" customHeight="1" x14ac:dyDescent="0.3">
      <c r="A31" s="6" t="s">
        <v>451</v>
      </c>
      <c r="B31" s="394">
        <v>-11.597814575999999</v>
      </c>
      <c r="C31" s="394">
        <v>4.1195366359999994</v>
      </c>
      <c r="D31" s="394">
        <v>-2.590636908</v>
      </c>
      <c r="E31" s="394">
        <v>2.1194724599999999</v>
      </c>
      <c r="F31" s="394">
        <v>-14.188451484</v>
      </c>
      <c r="G31" s="394">
        <v>6.2390090960000002</v>
      </c>
      <c r="H31" s="394"/>
    </row>
    <row r="32" spans="1:8" ht="14.1" customHeight="1" x14ac:dyDescent="0.3">
      <c r="A32" s="6" t="s">
        <v>450</v>
      </c>
      <c r="B32" s="394">
        <v>-11.52886356</v>
      </c>
      <c r="C32" s="394">
        <v>0.33007979800000004</v>
      </c>
      <c r="D32" s="394">
        <v>-0.97520721799999999</v>
      </c>
      <c r="E32" s="394">
        <v>1.3930705940000001</v>
      </c>
      <c r="F32" s="394">
        <v>-12.504070777999999</v>
      </c>
      <c r="G32" s="394">
        <v>1.7231503920000002</v>
      </c>
      <c r="H32" s="394"/>
    </row>
    <row r="33" spans="1:8" ht="14.1" customHeight="1" x14ac:dyDescent="0.3">
      <c r="A33" s="6" t="s">
        <v>449</v>
      </c>
      <c r="B33" s="394">
        <v>-155.68879624800002</v>
      </c>
      <c r="C33" s="394">
        <v>133.94198785646</v>
      </c>
      <c r="D33" s="394">
        <v>-13.721871135999999</v>
      </c>
      <c r="E33" s="394">
        <v>19.364564995999999</v>
      </c>
      <c r="F33" s="394">
        <v>-169.41066738400002</v>
      </c>
      <c r="G33" s="394">
        <v>153.30655285245999</v>
      </c>
      <c r="H33" s="394"/>
    </row>
    <row r="34" spans="1:8" ht="14.1" customHeight="1" x14ac:dyDescent="0.3">
      <c r="A34" s="6" t="s">
        <v>448</v>
      </c>
      <c r="B34" s="394">
        <v>-61.247891878000004</v>
      </c>
      <c r="C34" s="394">
        <v>39.974899290920007</v>
      </c>
      <c r="D34" s="394">
        <v>-10.035753174</v>
      </c>
      <c r="E34" s="394">
        <v>9.2444930849200002</v>
      </c>
      <c r="F34" s="394">
        <v>-71.283645051999997</v>
      </c>
      <c r="G34" s="394">
        <v>49.219392375840002</v>
      </c>
      <c r="H34" s="394"/>
    </row>
    <row r="35" spans="1:8" ht="14.1" customHeight="1" x14ac:dyDescent="0.3">
      <c r="A35" s="6" t="s">
        <v>447</v>
      </c>
      <c r="B35" s="394">
        <v>-94.440904370000027</v>
      </c>
      <c r="C35" s="394">
        <v>93.96708856554001</v>
      </c>
      <c r="D35" s="394">
        <v>-3.6861179619999995</v>
      </c>
      <c r="E35" s="394">
        <v>10.12007191108</v>
      </c>
      <c r="F35" s="394">
        <v>-98.127022332000024</v>
      </c>
      <c r="G35" s="394">
        <v>104.08716047661999</v>
      </c>
      <c r="H35" s="394"/>
    </row>
    <row r="36" spans="1:8" ht="14.1" customHeight="1" x14ac:dyDescent="0.3">
      <c r="A36" s="6" t="s">
        <v>446</v>
      </c>
      <c r="B36" s="394">
        <v>-8.1000000000000006E-4</v>
      </c>
      <c r="C36" s="394">
        <v>0</v>
      </c>
      <c r="D36" s="394">
        <v>-0.13748149800000001</v>
      </c>
      <c r="E36" s="394">
        <v>0</v>
      </c>
      <c r="F36" s="394">
        <v>-0.13829149800000001</v>
      </c>
      <c r="G36" s="394">
        <v>0</v>
      </c>
      <c r="H36" s="394"/>
    </row>
    <row r="37" spans="1:8" ht="14.1" customHeight="1" x14ac:dyDescent="0.3">
      <c r="A37" s="398" t="s">
        <v>445</v>
      </c>
      <c r="B37" s="396">
        <v>-813.96802315052003</v>
      </c>
      <c r="C37" s="396">
        <v>392.37646338964004</v>
      </c>
      <c r="D37" s="396">
        <v>-161.271808988</v>
      </c>
      <c r="E37" s="396">
        <v>258.76830286199998</v>
      </c>
      <c r="F37" s="396">
        <v>-975.23983213852023</v>
      </c>
      <c r="G37" s="396">
        <v>651.14476625164002</v>
      </c>
      <c r="H37" s="394"/>
    </row>
    <row r="38" spans="1:8" ht="15" customHeight="1" x14ac:dyDescent="0.3">
      <c r="A38" s="6" t="s">
        <v>444</v>
      </c>
      <c r="B38" s="394"/>
      <c r="C38" s="394"/>
      <c r="D38" s="394"/>
      <c r="E38" s="394"/>
      <c r="F38" s="394"/>
      <c r="G38" s="394"/>
      <c r="H38" s="394"/>
    </row>
    <row r="39" spans="1:8" ht="15" customHeight="1" x14ac:dyDescent="0.3"/>
    <row r="40" spans="1:8" ht="15" customHeight="1" x14ac:dyDescent="0.3">
      <c r="A40" s="379"/>
    </row>
    <row r="41" spans="1:8" ht="15.75" customHeight="1" x14ac:dyDescent="0.3"/>
  </sheetData>
  <mergeCells count="5">
    <mergeCell ref="A1:H1"/>
    <mergeCell ref="B2:E2"/>
    <mergeCell ref="B3:C3"/>
    <mergeCell ref="D3:E3"/>
    <mergeCell ref="F3:G3"/>
  </mergeCells>
  <pageMargins left="0.43307086614173229" right="0.23622047244094491" top="0.74803149606299213" bottom="0.74803149606299213" header="0.31496062992125984" footer="0.31496062992125984"/>
  <pageSetup paperSize="9" orientation="portrait" r:id="rId1"/>
  <colBreaks count="1" manualBreakCount="1">
    <brk id="7" max="1048575" man="1"/>
  </colBreaks>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sheetPr>
  <dimension ref="A1:E39"/>
  <sheetViews>
    <sheetView showGridLines="0" zoomScale="84" zoomScaleNormal="84" workbookViewId="0">
      <selection activeCell="I6" sqref="I6"/>
    </sheetView>
  </sheetViews>
  <sheetFormatPr defaultRowHeight="15" x14ac:dyDescent="0.25"/>
  <cols>
    <col min="1" max="1" width="35" customWidth="1"/>
    <col min="2" max="2" width="14.42578125" customWidth="1"/>
    <col min="3" max="4" width="15" customWidth="1"/>
    <col min="5" max="5" width="13" customWidth="1"/>
  </cols>
  <sheetData>
    <row r="1" spans="1:5" ht="15.75" customHeight="1" x14ac:dyDescent="0.25">
      <c r="A1" s="903" t="s">
        <v>1682</v>
      </c>
      <c r="B1" s="418"/>
      <c r="C1" s="418"/>
      <c r="D1" s="418"/>
      <c r="E1" s="19"/>
    </row>
    <row r="2" spans="1:5" x14ac:dyDescent="0.25">
      <c r="B2" t="s">
        <v>3</v>
      </c>
      <c r="C2" t="s">
        <v>3</v>
      </c>
      <c r="D2" t="s">
        <v>3</v>
      </c>
      <c r="E2" t="s">
        <v>3</v>
      </c>
    </row>
    <row r="3" spans="1:5" ht="57.75" customHeight="1" x14ac:dyDescent="0.3">
      <c r="A3" s="408" t="s">
        <v>116</v>
      </c>
      <c r="B3" s="889" t="s">
        <v>483</v>
      </c>
      <c r="C3" s="889" t="s">
        <v>482</v>
      </c>
      <c r="D3" s="889" t="s">
        <v>481</v>
      </c>
      <c r="E3" s="406" t="s">
        <v>480</v>
      </c>
    </row>
    <row r="4" spans="1:5" ht="13.5" customHeight="1" x14ac:dyDescent="0.25">
      <c r="A4" s="413" t="s">
        <v>468</v>
      </c>
      <c r="B4" s="396">
        <v>-1.1590499999999999</v>
      </c>
      <c r="C4" s="396">
        <v>0.95544000000000195</v>
      </c>
      <c r="D4" s="396"/>
      <c r="E4" s="416"/>
    </row>
    <row r="5" spans="1:5" ht="13.5" customHeight="1" x14ac:dyDescent="0.25">
      <c r="A5" s="415" t="s">
        <v>467</v>
      </c>
      <c r="B5" s="394"/>
      <c r="C5" s="394"/>
      <c r="D5" s="394"/>
      <c r="E5" s="414"/>
    </row>
    <row r="6" spans="1:5" ht="13.5" customHeight="1" x14ac:dyDescent="0.25">
      <c r="A6" s="415" t="s">
        <v>466</v>
      </c>
      <c r="B6" s="394">
        <v>-1.1590499999999999</v>
      </c>
      <c r="C6" s="394">
        <v>0.95544000000000195</v>
      </c>
      <c r="D6" s="394"/>
      <c r="E6" s="414"/>
    </row>
    <row r="7" spans="1:5" x14ac:dyDescent="0.25">
      <c r="E7" s="417"/>
    </row>
    <row r="8" spans="1:5" x14ac:dyDescent="0.25">
      <c r="A8" s="413" t="s">
        <v>465</v>
      </c>
      <c r="B8" s="396">
        <v>-1191.6215335694403</v>
      </c>
      <c r="C8" s="396">
        <v>765.28264493964002</v>
      </c>
      <c r="D8" s="396">
        <v>-426.3388887365798</v>
      </c>
      <c r="E8" s="416">
        <v>13.488408399572494</v>
      </c>
    </row>
    <row r="9" spans="1:5" ht="13.5" customHeight="1" x14ac:dyDescent="0.25">
      <c r="A9" s="415" t="s">
        <v>464</v>
      </c>
      <c r="B9" s="394">
        <v>-916.35179946694018</v>
      </c>
      <c r="C9" s="394">
        <v>551.01689168569999</v>
      </c>
      <c r="D9" s="394">
        <v>-365.33490761263988</v>
      </c>
      <c r="E9" s="414">
        <v>24.987141533590059</v>
      </c>
    </row>
    <row r="10" spans="1:5" ht="13.5" customHeight="1" x14ac:dyDescent="0.25">
      <c r="A10" s="415" t="s">
        <v>463</v>
      </c>
      <c r="B10" s="394">
        <v>-44.034344434520001</v>
      </c>
      <c r="C10" s="394">
        <v>19.112262602000001</v>
      </c>
      <c r="D10" s="394">
        <v>-24.92208183252</v>
      </c>
      <c r="E10" s="414">
        <v>50.930382836681716</v>
      </c>
    </row>
    <row r="11" spans="1:5" ht="13.5" customHeight="1" x14ac:dyDescent="0.25">
      <c r="A11" s="415" t="s">
        <v>396</v>
      </c>
      <c r="B11" s="394">
        <v>-36.792098735540002</v>
      </c>
      <c r="C11" s="394">
        <v>16.457278651999999</v>
      </c>
      <c r="D11" s="394">
        <v>-20.334820083540002</v>
      </c>
      <c r="E11" s="414">
        <v>91.283637428784033</v>
      </c>
    </row>
    <row r="12" spans="1:5" ht="13.5" customHeight="1" x14ac:dyDescent="0.25">
      <c r="A12" s="415" t="s">
        <v>462</v>
      </c>
      <c r="B12" s="394">
        <v>-71.509221688899999</v>
      </c>
      <c r="C12" s="394">
        <v>80.005688777999993</v>
      </c>
      <c r="D12" s="394">
        <v>8.4964670890999798</v>
      </c>
      <c r="E12" s="414"/>
    </row>
    <row r="13" spans="1:5" ht="13.5" customHeight="1" x14ac:dyDescent="0.25">
      <c r="A13" s="415" t="s">
        <v>394</v>
      </c>
      <c r="B13" s="394">
        <v>-181.88975887599997</v>
      </c>
      <c r="C13" s="394">
        <v>25.064136257999998</v>
      </c>
      <c r="D13" s="394">
        <v>-156.82562261800001</v>
      </c>
      <c r="E13" s="414">
        <v>797.98422193677823</v>
      </c>
    </row>
    <row r="14" spans="1:5" ht="13.5" customHeight="1" x14ac:dyDescent="0.25">
      <c r="A14" s="415" t="s">
        <v>461</v>
      </c>
      <c r="B14" s="394">
        <v>-72.264393299999995</v>
      </c>
      <c r="C14" s="394">
        <v>14.641711205999989</v>
      </c>
      <c r="D14" s="394">
        <v>-57.622682094000012</v>
      </c>
      <c r="E14" s="414">
        <v>28.767497465303467</v>
      </c>
    </row>
    <row r="15" spans="1:5" ht="13.5" customHeight="1" x14ac:dyDescent="0.25">
      <c r="A15" s="415" t="s">
        <v>393</v>
      </c>
      <c r="B15" s="394">
        <v>-2.6927572779999998</v>
      </c>
      <c r="C15" s="394">
        <v>2.9544053099999998</v>
      </c>
      <c r="D15" s="394">
        <v>0.26164803199999997</v>
      </c>
      <c r="E15" s="414"/>
    </row>
    <row r="16" spans="1:5" ht="13.5" customHeight="1" x14ac:dyDescent="0.25">
      <c r="A16" s="415" t="s">
        <v>392</v>
      </c>
      <c r="B16" s="394">
        <v>-26.235670914</v>
      </c>
      <c r="C16" s="394">
        <v>6.4892913300000012</v>
      </c>
      <c r="D16" s="394">
        <v>-19.746379584000003</v>
      </c>
      <c r="E16" s="414">
        <v>118.90244847505656</v>
      </c>
    </row>
    <row r="17" spans="1:5" ht="13.5" customHeight="1" x14ac:dyDescent="0.25">
      <c r="A17" s="415" t="s">
        <v>460</v>
      </c>
      <c r="B17" s="394">
        <v>-77.008210296240009</v>
      </c>
      <c r="C17" s="394">
        <v>48.304222102000004</v>
      </c>
      <c r="D17" s="394">
        <v>-28.703988194239901</v>
      </c>
      <c r="E17" s="414">
        <v>25.334853615399489</v>
      </c>
    </row>
    <row r="18" spans="1:5" ht="13.5" customHeight="1" x14ac:dyDescent="0.25">
      <c r="A18" s="415" t="s">
        <v>390</v>
      </c>
      <c r="B18" s="394">
        <v>-12.8371080145</v>
      </c>
      <c r="C18" s="394">
        <v>13.757015484</v>
      </c>
      <c r="D18" s="394">
        <v>0.91990746950000002</v>
      </c>
      <c r="E18" s="414"/>
    </row>
    <row r="19" spans="1:5" ht="13.5" customHeight="1" x14ac:dyDescent="0.25">
      <c r="A19" s="415" t="s">
        <v>459</v>
      </c>
      <c r="B19" s="394">
        <v>-10.082652468039999</v>
      </c>
      <c r="C19" s="394">
        <v>11.76566</v>
      </c>
      <c r="D19" s="394">
        <v>1.68300753196</v>
      </c>
      <c r="E19" s="414"/>
    </row>
    <row r="20" spans="1:5" ht="13.5" customHeight="1" x14ac:dyDescent="0.25">
      <c r="A20" s="415" t="s">
        <v>458</v>
      </c>
      <c r="B20" s="394">
        <v>-3.40195515534</v>
      </c>
      <c r="C20" s="394">
        <v>6.6679556240000002</v>
      </c>
      <c r="D20" s="394">
        <v>3.2660004686600002</v>
      </c>
      <c r="E20" s="414"/>
    </row>
    <row r="21" spans="1:5" ht="27" customHeight="1" x14ac:dyDescent="0.25">
      <c r="A21" s="415" t="s">
        <v>386</v>
      </c>
      <c r="B21" s="394">
        <v>-42.005165068539995</v>
      </c>
      <c r="C21" s="394">
        <v>21.89155946</v>
      </c>
      <c r="D21" s="394">
        <v>-20.113605608539999</v>
      </c>
      <c r="E21" s="414">
        <v>48.827933240045347</v>
      </c>
    </row>
    <row r="22" spans="1:5" ht="13.5" customHeight="1" x14ac:dyDescent="0.25">
      <c r="A22" s="415" t="s">
        <v>457</v>
      </c>
      <c r="B22" s="394">
        <v>-34.234971085360002</v>
      </c>
      <c r="C22" s="394">
        <v>31.37404053369999</v>
      </c>
      <c r="D22" s="394">
        <v>-2.8609303830600079</v>
      </c>
      <c r="E22" s="414">
        <v>2.252266805540315</v>
      </c>
    </row>
    <row r="23" spans="1:5" ht="13.5" customHeight="1" x14ac:dyDescent="0.25">
      <c r="A23" s="415" t="s">
        <v>384</v>
      </c>
      <c r="B23" s="394">
        <v>-2.7608497620000003</v>
      </c>
      <c r="C23" s="394">
        <v>3.248533836</v>
      </c>
      <c r="D23" s="394">
        <v>0.48768407400000102</v>
      </c>
      <c r="E23" s="414"/>
    </row>
    <row r="24" spans="1:5" ht="13.5" customHeight="1" x14ac:dyDescent="0.25">
      <c r="A24" s="415" t="s">
        <v>383</v>
      </c>
      <c r="B24" s="394">
        <v>-78.187317600559993</v>
      </c>
      <c r="C24" s="394">
        <v>51.479348779999995</v>
      </c>
      <c r="D24" s="394">
        <v>-26.707968820559998</v>
      </c>
      <c r="E24" s="414">
        <v>6.2840506048054152</v>
      </c>
    </row>
    <row r="25" spans="1:5" ht="13.5" customHeight="1" x14ac:dyDescent="0.25">
      <c r="A25" s="415" t="s">
        <v>382</v>
      </c>
      <c r="B25" s="394">
        <v>-84.677413584220105</v>
      </c>
      <c r="C25" s="394">
        <v>50.751079302000008</v>
      </c>
      <c r="D25" s="394">
        <v>-33.926334282219997</v>
      </c>
      <c r="E25" s="414">
        <v>37.113885757639942</v>
      </c>
    </row>
    <row r="26" spans="1:5" ht="13.5" customHeight="1" x14ac:dyDescent="0.25">
      <c r="A26" s="415" t="s">
        <v>456</v>
      </c>
      <c r="B26" s="394"/>
      <c r="C26" s="394"/>
      <c r="D26" s="394"/>
      <c r="E26" s="414"/>
    </row>
    <row r="27" spans="1:5" ht="13.5" customHeight="1" x14ac:dyDescent="0.25">
      <c r="A27" s="415" t="s">
        <v>455</v>
      </c>
      <c r="B27" s="394">
        <v>-99.148342944000007</v>
      </c>
      <c r="C27" s="394">
        <v>137.02148509999998</v>
      </c>
      <c r="D27" s="394">
        <v>37.873142156</v>
      </c>
      <c r="E27" s="414"/>
    </row>
    <row r="28" spans="1:5" ht="13.5" customHeight="1" x14ac:dyDescent="0.25">
      <c r="A28" s="415" t="s">
        <v>454</v>
      </c>
      <c r="B28" s="394">
        <v>-0.17963999999999999</v>
      </c>
      <c r="C28" s="394">
        <v>0.31959652199999999</v>
      </c>
      <c r="D28" s="394">
        <v>0.139956522</v>
      </c>
      <c r="E28" s="414"/>
    </row>
    <row r="29" spans="1:5" ht="13.5" customHeight="1" x14ac:dyDescent="0.25">
      <c r="A29" s="415" t="s">
        <v>453</v>
      </c>
      <c r="B29" s="394">
        <v>-7.7358414179999997</v>
      </c>
      <c r="C29" s="394">
        <v>0.25079718400000001</v>
      </c>
      <c r="D29" s="394">
        <v>-7.4850442340000001</v>
      </c>
      <c r="E29" s="414">
        <v>83.833597115072052</v>
      </c>
    </row>
    <row r="30" spans="1:5" ht="13.5" customHeight="1" x14ac:dyDescent="0.25">
      <c r="A30" s="415" t="s">
        <v>451</v>
      </c>
      <c r="B30" s="394">
        <v>-16.1184042551</v>
      </c>
      <c r="C30" s="394">
        <v>7.6996749759999989</v>
      </c>
      <c r="D30" s="394">
        <v>-8.4187292791000008</v>
      </c>
      <c r="E30" s="414">
        <v>24.240487666305071</v>
      </c>
    </row>
    <row r="31" spans="1:5" ht="13.5" customHeight="1" x14ac:dyDescent="0.25">
      <c r="A31" s="415" t="s">
        <v>450</v>
      </c>
      <c r="B31" s="394">
        <v>-12.55568258808</v>
      </c>
      <c r="C31" s="394">
        <v>1.7611486459999999</v>
      </c>
      <c r="D31" s="394">
        <v>-10.794533942079999</v>
      </c>
      <c r="E31" s="414">
        <v>21.665996402522154</v>
      </c>
    </row>
    <row r="32" spans="1:5" ht="13.5" customHeight="1" x14ac:dyDescent="0.25">
      <c r="A32" s="415" t="s">
        <v>449</v>
      </c>
      <c r="B32" s="394">
        <v>-275.13140260449995</v>
      </c>
      <c r="C32" s="394">
        <v>214.26571325394002</v>
      </c>
      <c r="D32" s="394">
        <v>-60.865689625939908</v>
      </c>
      <c r="E32" s="414">
        <v>3.7900688358437535</v>
      </c>
    </row>
    <row r="33" spans="1:5" ht="13.5" customHeight="1" x14ac:dyDescent="0.25">
      <c r="A33" s="415" t="s">
        <v>448</v>
      </c>
      <c r="B33" s="394">
        <v>-81.056222206499996</v>
      </c>
      <c r="C33" s="394">
        <v>52.592112832459996</v>
      </c>
      <c r="D33" s="394">
        <v>-28.464109604460006</v>
      </c>
      <c r="E33" s="414">
        <v>2.1340867090832512</v>
      </c>
    </row>
    <row r="34" spans="1:5" ht="13.5" customHeight="1" x14ac:dyDescent="0.25">
      <c r="A34" s="415" t="s">
        <v>447</v>
      </c>
      <c r="B34" s="394">
        <v>-194.07518039799999</v>
      </c>
      <c r="C34" s="394">
        <v>161.67360042148002</v>
      </c>
      <c r="D34" s="394">
        <v>-32.401580021479901</v>
      </c>
      <c r="E34" s="414">
        <v>11.906148047233177</v>
      </c>
    </row>
    <row r="35" spans="1:5" ht="13.5" customHeight="1" x14ac:dyDescent="0.25">
      <c r="A35" s="415" t="s">
        <v>446</v>
      </c>
      <c r="B35" s="394">
        <v>-0.138331498</v>
      </c>
      <c r="C35" s="394">
        <v>4.0000000000000003E-5</v>
      </c>
      <c r="D35" s="394">
        <v>-0.13829149800000001</v>
      </c>
      <c r="E35" s="414">
        <v>0.14908131687562365</v>
      </c>
    </row>
    <row r="36" spans="1:5" ht="13.5" customHeight="1" x14ac:dyDescent="0.25">
      <c r="A36" s="413" t="s">
        <v>288</v>
      </c>
      <c r="B36" s="396">
        <v>-1192.7805835694403</v>
      </c>
      <c r="C36" s="396">
        <v>766.23808493963998</v>
      </c>
      <c r="D36" s="396">
        <v>-426.54249873657983</v>
      </c>
      <c r="E36" s="413">
        <v>12.939168717800548</v>
      </c>
    </row>
    <row r="39" spans="1:5" x14ac:dyDescent="0.25">
      <c r="A39" s="379"/>
    </row>
  </sheetData>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70C0"/>
  </sheetPr>
  <dimension ref="A1:L41"/>
  <sheetViews>
    <sheetView showGridLines="0" zoomScale="84" zoomScaleNormal="84" workbookViewId="0">
      <selection activeCell="P6" sqref="P6"/>
    </sheetView>
  </sheetViews>
  <sheetFormatPr defaultColWidth="6.85546875" defaultRowHeight="15" x14ac:dyDescent="0.25"/>
  <cols>
    <col min="1" max="1" width="20.85546875" customWidth="1"/>
    <col min="2" max="3" width="6.7109375" customWidth="1"/>
    <col min="4" max="4" width="7.28515625" customWidth="1"/>
    <col min="5" max="6" width="6.7109375" customWidth="1"/>
    <col min="7" max="7" width="6.5703125" customWidth="1"/>
    <col min="8" max="8" width="6.28515625" customWidth="1"/>
    <col min="9" max="9" width="6.7109375" customWidth="1"/>
    <col min="10" max="10" width="6.85546875" customWidth="1"/>
    <col min="11" max="11" width="7.5703125" customWidth="1"/>
    <col min="12" max="12" width="6.7109375" customWidth="1"/>
  </cols>
  <sheetData>
    <row r="1" spans="1:12" ht="15" customHeight="1" x14ac:dyDescent="0.25">
      <c r="A1" s="1353" t="s">
        <v>1591</v>
      </c>
      <c r="B1" s="1353"/>
      <c r="C1" s="1353"/>
      <c r="D1" s="1353"/>
      <c r="E1" s="1353"/>
      <c r="F1" s="1353"/>
      <c r="G1" s="1353"/>
      <c r="H1" s="1353"/>
      <c r="I1" s="1353"/>
      <c r="J1" s="1353"/>
      <c r="K1" s="1353"/>
    </row>
    <row r="2" spans="1:12" x14ac:dyDescent="0.25">
      <c r="A2" s="1353"/>
      <c r="B2" s="1353"/>
      <c r="C2" s="1353"/>
      <c r="D2" s="1353"/>
      <c r="E2" s="1353"/>
      <c r="F2" s="1353"/>
      <c r="G2" s="1353"/>
      <c r="H2" s="1353"/>
      <c r="I2" s="1353"/>
      <c r="J2" s="1353"/>
      <c r="K2" s="1353"/>
    </row>
    <row r="3" spans="1:12" ht="69" customHeight="1" x14ac:dyDescent="0.3">
      <c r="A3" s="424" t="s">
        <v>116</v>
      </c>
      <c r="B3" s="853" t="s">
        <v>494</v>
      </c>
      <c r="C3" s="853" t="s">
        <v>493</v>
      </c>
      <c r="D3" s="853" t="s">
        <v>492</v>
      </c>
      <c r="E3" s="853" t="s">
        <v>491</v>
      </c>
      <c r="F3" s="685" t="s">
        <v>490</v>
      </c>
      <c r="G3" s="853" t="s">
        <v>489</v>
      </c>
      <c r="H3" s="853" t="s">
        <v>367</v>
      </c>
      <c r="I3" s="853" t="s">
        <v>488</v>
      </c>
      <c r="J3" s="853" t="s">
        <v>1592</v>
      </c>
      <c r="K3" s="685" t="s">
        <v>1589</v>
      </c>
      <c r="L3" s="853" t="s">
        <v>487</v>
      </c>
    </row>
    <row r="4" spans="1:12" ht="13.5" customHeight="1" x14ac:dyDescent="0.25">
      <c r="A4" s="1187" t="s">
        <v>465</v>
      </c>
      <c r="B4" s="422"/>
      <c r="C4" s="422"/>
      <c r="D4" s="422"/>
      <c r="E4" s="422"/>
      <c r="F4" s="422"/>
      <c r="G4" s="422"/>
      <c r="H4" s="422"/>
      <c r="I4" s="422"/>
      <c r="J4" s="422"/>
      <c r="K4" s="422"/>
      <c r="L4" s="422"/>
    </row>
    <row r="5" spans="1:12" ht="13.5" customHeight="1" x14ac:dyDescent="0.25">
      <c r="A5" s="420" t="s">
        <v>464</v>
      </c>
      <c r="B5" s="420">
        <v>3533.1000036557475</v>
      </c>
      <c r="C5" s="420">
        <v>4495.2148965021597</v>
      </c>
      <c r="D5" s="420">
        <v>1752.7169772814998</v>
      </c>
      <c r="E5" s="420">
        <v>567.91634941147993</v>
      </c>
      <c r="F5" s="420">
        <v>1008.4135841745401</v>
      </c>
      <c r="G5" s="420">
        <v>241.69013464686003</v>
      </c>
      <c r="H5" s="420">
        <v>25.727106084639999</v>
      </c>
      <c r="I5" s="420">
        <v>898.75074490314023</v>
      </c>
      <c r="J5" s="420">
        <v>1973.5901206710403</v>
      </c>
      <c r="K5" s="421">
        <v>0.43904244093129802</v>
      </c>
      <c r="L5" s="420">
        <v>970.73910830482248</v>
      </c>
    </row>
    <row r="6" spans="1:12" ht="13.5" customHeight="1" x14ac:dyDescent="0.25">
      <c r="A6" s="420" t="s">
        <v>463</v>
      </c>
      <c r="B6" s="420">
        <v>159.73169318951244</v>
      </c>
      <c r="C6" s="420">
        <v>167.99843574363999</v>
      </c>
      <c r="D6" s="420">
        <v>98.363320000000002</v>
      </c>
      <c r="E6" s="420">
        <v>28.317700000000002</v>
      </c>
      <c r="F6" s="420">
        <v>22.249530127999996</v>
      </c>
      <c r="G6" s="420">
        <v>7.0813999999999995</v>
      </c>
      <c r="H6" s="420">
        <v>0</v>
      </c>
      <c r="I6" s="420">
        <v>11.986485615640001</v>
      </c>
      <c r="J6" s="420">
        <v>92.403171998420007</v>
      </c>
      <c r="K6" s="421">
        <v>0.55002400224383141</v>
      </c>
      <c r="L6" s="420">
        <v>61.747896278937553</v>
      </c>
    </row>
    <row r="7" spans="1:12" ht="13.5" customHeight="1" x14ac:dyDescent="0.25">
      <c r="A7" s="420" t="s">
        <v>396</v>
      </c>
      <c r="B7" s="420">
        <v>123.10980083284096</v>
      </c>
      <c r="C7" s="420">
        <v>213.38831984799998</v>
      </c>
      <c r="D7" s="420">
        <v>27.54006</v>
      </c>
      <c r="E7" s="420">
        <v>27.00686</v>
      </c>
      <c r="F7" s="420">
        <v>141.64623999999998</v>
      </c>
      <c r="G7" s="420">
        <v>15.373299999999999</v>
      </c>
      <c r="H7" s="420">
        <v>0</v>
      </c>
      <c r="I7" s="420">
        <v>1.8218598480000001</v>
      </c>
      <c r="J7" s="420">
        <v>80.008420584459998</v>
      </c>
      <c r="K7" s="421">
        <v>0.37494283024230807</v>
      </c>
      <c r="L7" s="420">
        <v>41.059772595947173</v>
      </c>
    </row>
    <row r="8" spans="1:12" ht="28.5" x14ac:dyDescent="0.25">
      <c r="A8" s="1097" t="s">
        <v>462</v>
      </c>
      <c r="B8" s="420">
        <v>909.41550882674437</v>
      </c>
      <c r="C8" s="420">
        <v>749.42803703408015</v>
      </c>
      <c r="D8" s="420">
        <v>688.56252000000006</v>
      </c>
      <c r="E8" s="420">
        <v>50.271430000000002</v>
      </c>
      <c r="F8" s="420">
        <v>0.54492999999999991</v>
      </c>
      <c r="G8" s="420">
        <v>0.83348</v>
      </c>
      <c r="H8" s="420">
        <v>0</v>
      </c>
      <c r="I8" s="420">
        <v>9.2156770340800005</v>
      </c>
      <c r="J8" s="420">
        <v>232.20037097366</v>
      </c>
      <c r="K8" s="421">
        <v>0.30983678151755711</v>
      </c>
      <c r="L8" s="420">
        <v>104.03595653240757</v>
      </c>
    </row>
    <row r="9" spans="1:12" ht="13.5" customHeight="1" x14ac:dyDescent="0.25">
      <c r="A9" s="420" t="s">
        <v>394</v>
      </c>
      <c r="B9" s="420">
        <v>115.78974924581432</v>
      </c>
      <c r="C9" s="420">
        <v>860.054804956</v>
      </c>
      <c r="D9" s="420">
        <v>0</v>
      </c>
      <c r="E9" s="420">
        <v>1.8412200000000001</v>
      </c>
      <c r="F9" s="420">
        <v>337.577</v>
      </c>
      <c r="G9" s="420">
        <v>0</v>
      </c>
      <c r="H9" s="420">
        <v>6.9172600000000006</v>
      </c>
      <c r="I9" s="420">
        <v>513.71932495599992</v>
      </c>
      <c r="J9" s="420">
        <v>238.782783448</v>
      </c>
      <c r="K9" s="421">
        <v>0.27763670648897315</v>
      </c>
      <c r="L9" s="420">
        <v>11.408687914571535</v>
      </c>
    </row>
    <row r="10" spans="1:12" ht="13.5" customHeight="1" x14ac:dyDescent="0.25">
      <c r="A10" s="420" t="s">
        <v>461</v>
      </c>
      <c r="B10" s="420">
        <v>283.61029835278413</v>
      </c>
      <c r="C10" s="420">
        <v>353.01589863950005</v>
      </c>
      <c r="D10" s="420">
        <v>246.47863000000001</v>
      </c>
      <c r="E10" s="420">
        <v>5.8823599999999994</v>
      </c>
      <c r="F10" s="420">
        <v>56.980910000000002</v>
      </c>
      <c r="G10" s="420">
        <v>40.627290000000002</v>
      </c>
      <c r="H10" s="420">
        <v>0</v>
      </c>
      <c r="I10" s="420">
        <v>3.0467086395000003</v>
      </c>
      <c r="J10" s="420">
        <v>128.46372713</v>
      </c>
      <c r="K10" s="421">
        <v>0.36390351716478125</v>
      </c>
      <c r="L10" s="420">
        <v>22.648403599418984</v>
      </c>
    </row>
    <row r="11" spans="1:12" ht="28.5" x14ac:dyDescent="0.25">
      <c r="A11" s="1097" t="s">
        <v>393</v>
      </c>
      <c r="B11" s="420">
        <v>18.249731941753456</v>
      </c>
      <c r="C11" s="420">
        <v>14.82409729714</v>
      </c>
      <c r="D11" s="420">
        <v>9.7105300000000003</v>
      </c>
      <c r="E11" s="420">
        <v>4.0977899999999998</v>
      </c>
      <c r="F11" s="420">
        <v>0.64451000000000003</v>
      </c>
      <c r="G11" s="420">
        <v>3.4399999999999999E-3</v>
      </c>
      <c r="H11" s="420">
        <v>0</v>
      </c>
      <c r="I11" s="420">
        <v>0.36782729714000006</v>
      </c>
      <c r="J11" s="420">
        <v>5.9191081425599998</v>
      </c>
      <c r="K11" s="421">
        <v>0.39928961770252064</v>
      </c>
      <c r="L11" s="420">
        <v>8.6534522376452578</v>
      </c>
    </row>
    <row r="12" spans="1:12" ht="13.5" customHeight="1" x14ac:dyDescent="0.25">
      <c r="A12" s="420" t="s">
        <v>392</v>
      </c>
      <c r="B12" s="420">
        <v>34.068538478713108</v>
      </c>
      <c r="C12" s="420">
        <v>59.664896866719999</v>
      </c>
      <c r="D12" s="420">
        <v>20.868680000000001</v>
      </c>
      <c r="E12" s="420">
        <v>30.678889999999999</v>
      </c>
      <c r="F12" s="420">
        <v>7.8109999999999999E-2</v>
      </c>
      <c r="G12" s="420">
        <v>5.0998299999999999</v>
      </c>
      <c r="H12" s="420">
        <v>0</v>
      </c>
      <c r="I12" s="420">
        <v>2.93938686672</v>
      </c>
      <c r="J12" s="420">
        <v>59.697725020359997</v>
      </c>
      <c r="K12" s="421">
        <v>1.000550208839099</v>
      </c>
      <c r="L12" s="420">
        <v>9.5745363623078905</v>
      </c>
    </row>
    <row r="13" spans="1:12" ht="28.5" x14ac:dyDescent="0.25">
      <c r="A13" s="1097" t="s">
        <v>460</v>
      </c>
      <c r="B13" s="420">
        <v>392.11423982904569</v>
      </c>
      <c r="C13" s="420">
        <v>358.18992183943999</v>
      </c>
      <c r="D13" s="420">
        <v>115.64091999999999</v>
      </c>
      <c r="E13" s="420">
        <v>48.513629999999999</v>
      </c>
      <c r="F13" s="420">
        <v>46.946613536000001</v>
      </c>
      <c r="G13" s="420">
        <v>66.268659999999997</v>
      </c>
      <c r="H13" s="420">
        <v>0</v>
      </c>
      <c r="I13" s="420">
        <v>80.820098303440005</v>
      </c>
      <c r="J13" s="420">
        <v>169.75276464114</v>
      </c>
      <c r="K13" s="421">
        <v>0.47391831620888636</v>
      </c>
      <c r="L13" s="420">
        <v>117.45430278636815</v>
      </c>
    </row>
    <row r="14" spans="1:12" ht="28.5" x14ac:dyDescent="0.25">
      <c r="A14" s="1097" t="s">
        <v>390</v>
      </c>
      <c r="B14" s="420">
        <v>65.496411648214632</v>
      </c>
      <c r="C14" s="420">
        <v>51.79097896742001</v>
      </c>
      <c r="D14" s="420">
        <v>24.699660000000002</v>
      </c>
      <c r="E14" s="420">
        <v>26.766830000000002</v>
      </c>
      <c r="F14" s="420">
        <v>0.25425999999999999</v>
      </c>
      <c r="G14" s="420">
        <v>3.0200000000000001E-3</v>
      </c>
      <c r="H14" s="420">
        <v>0</v>
      </c>
      <c r="I14" s="420">
        <v>6.7208967420000001E-2</v>
      </c>
      <c r="J14" s="420">
        <v>32.557343197839998</v>
      </c>
      <c r="K14" s="421">
        <v>0.62862961556144259</v>
      </c>
      <c r="L14" s="420">
        <v>7.8124267083693537</v>
      </c>
    </row>
    <row r="15" spans="1:12" ht="13.5" customHeight="1" x14ac:dyDescent="0.25">
      <c r="A15" s="420" t="s">
        <v>459</v>
      </c>
      <c r="B15" s="420">
        <v>63.032894132667856</v>
      </c>
      <c r="C15" s="420">
        <v>36.012797825699998</v>
      </c>
      <c r="D15" s="420">
        <v>19.155390000000001</v>
      </c>
      <c r="E15" s="420">
        <v>9.0557299999999987</v>
      </c>
      <c r="F15" s="420">
        <v>4.1258999999999997</v>
      </c>
      <c r="G15" s="420">
        <v>0.11351</v>
      </c>
      <c r="H15" s="420">
        <v>0</v>
      </c>
      <c r="I15" s="420">
        <v>3.5622678257000002</v>
      </c>
      <c r="J15" s="420">
        <v>23.665727029519999</v>
      </c>
      <c r="K15" s="421">
        <v>0.65714769355218783</v>
      </c>
      <c r="L15" s="420">
        <v>15.051363580244603</v>
      </c>
    </row>
    <row r="16" spans="1:12" ht="28.5" x14ac:dyDescent="0.25">
      <c r="A16" s="1097" t="s">
        <v>458</v>
      </c>
      <c r="B16" s="420">
        <v>63.072054904065872</v>
      </c>
      <c r="C16" s="420">
        <v>41.121027015419997</v>
      </c>
      <c r="D16" s="420">
        <v>0.27792</v>
      </c>
      <c r="E16" s="420">
        <v>11.010759999999999</v>
      </c>
      <c r="F16" s="420">
        <v>27.86788</v>
      </c>
      <c r="G16" s="420">
        <v>0</v>
      </c>
      <c r="H16" s="420">
        <v>0</v>
      </c>
      <c r="I16" s="420">
        <v>1.9644670154200001</v>
      </c>
      <c r="J16" s="420">
        <v>21.92692093966</v>
      </c>
      <c r="K16" s="421">
        <v>0.53322892279508516</v>
      </c>
      <c r="L16" s="420">
        <v>4.4601191492211854</v>
      </c>
    </row>
    <row r="17" spans="1:12" x14ac:dyDescent="0.25">
      <c r="A17" s="434" t="s">
        <v>2179</v>
      </c>
      <c r="B17" s="420">
        <v>220.08785673989314</v>
      </c>
      <c r="C17" s="420">
        <v>280.00526174616004</v>
      </c>
      <c r="D17" s="420">
        <v>65.016580000000005</v>
      </c>
      <c r="E17" s="420">
        <v>160.99642</v>
      </c>
      <c r="F17" s="420">
        <v>11.42543</v>
      </c>
      <c r="G17" s="420">
        <v>22.104680000000002</v>
      </c>
      <c r="H17" s="420">
        <v>0</v>
      </c>
      <c r="I17" s="420">
        <v>20.462151746160007</v>
      </c>
      <c r="J17" s="420">
        <v>136.22029787971999</v>
      </c>
      <c r="K17" s="421">
        <v>0.4864919217239963</v>
      </c>
      <c r="L17" s="420">
        <v>13.439771116908492</v>
      </c>
    </row>
    <row r="18" spans="1:12" x14ac:dyDescent="0.25">
      <c r="A18" s="434" t="s">
        <v>2180</v>
      </c>
      <c r="B18" s="1097"/>
      <c r="C18" s="1097"/>
      <c r="D18" s="1097"/>
      <c r="E18" s="1097"/>
      <c r="F18" s="1097"/>
      <c r="G18" s="1097"/>
      <c r="H18" s="1097"/>
      <c r="I18" s="1097"/>
      <c r="J18" s="1097"/>
      <c r="K18" s="421"/>
      <c r="L18" s="1097"/>
    </row>
    <row r="19" spans="1:12" ht="28.5" x14ac:dyDescent="0.25">
      <c r="A19" s="420" t="s">
        <v>457</v>
      </c>
      <c r="B19" s="420">
        <v>18.690986868820207</v>
      </c>
      <c r="C19" s="420">
        <v>29.154662570560003</v>
      </c>
      <c r="D19" s="420">
        <v>9.9102072815</v>
      </c>
      <c r="E19" s="420">
        <v>1.8369294114800001</v>
      </c>
      <c r="F19" s="420">
        <v>0.53155051054000002</v>
      </c>
      <c r="G19" s="420">
        <v>6.464686000000001E-5</v>
      </c>
      <c r="H19" s="420">
        <v>9.4978000000000008E-6</v>
      </c>
      <c r="I19" s="420">
        <v>16.875901222380001</v>
      </c>
      <c r="J19" s="420">
        <v>85.311687609260019</v>
      </c>
      <c r="K19" s="421">
        <v>2.9261764701542679</v>
      </c>
      <c r="L19" s="420">
        <v>264.38375315193809</v>
      </c>
    </row>
    <row r="20" spans="1:12" ht="13.5" customHeight="1" x14ac:dyDescent="0.25">
      <c r="A20" s="420" t="s">
        <v>384</v>
      </c>
      <c r="B20" s="420">
        <v>7.2229892778436664</v>
      </c>
      <c r="C20" s="420">
        <v>7.04295638436</v>
      </c>
      <c r="D20" s="420">
        <v>5.2622</v>
      </c>
      <c r="E20" s="420">
        <v>0.77121000000000006</v>
      </c>
      <c r="F20" s="420">
        <v>0.20380000000000001</v>
      </c>
      <c r="G20" s="420">
        <v>0.63561000000000001</v>
      </c>
      <c r="H20" s="420">
        <v>0</v>
      </c>
      <c r="I20" s="420">
        <v>0.17013638436</v>
      </c>
      <c r="J20" s="420">
        <v>3.86908416634</v>
      </c>
      <c r="K20" s="421">
        <v>0.54935512236479467</v>
      </c>
      <c r="L20" s="420">
        <v>5.1010832835173883</v>
      </c>
    </row>
    <row r="21" spans="1:12" ht="28.5" customHeight="1" x14ac:dyDescent="0.25">
      <c r="A21" s="420" t="s">
        <v>383</v>
      </c>
      <c r="B21" s="420">
        <v>399.81054216322786</v>
      </c>
      <c r="C21" s="420">
        <v>539.5365898284</v>
      </c>
      <c r="D21" s="420">
        <v>213.29907</v>
      </c>
      <c r="E21" s="420">
        <v>73.65391000000001</v>
      </c>
      <c r="F21" s="420">
        <v>96.767289999999988</v>
      </c>
      <c r="G21" s="420">
        <v>6.5100000000000002E-3</v>
      </c>
      <c r="H21" s="420">
        <v>18.809836586839999</v>
      </c>
      <c r="I21" s="420">
        <v>136.99997324156001</v>
      </c>
      <c r="J21" s="420">
        <v>230.76608339079999</v>
      </c>
      <c r="K21" s="421">
        <v>0.42771164688607183</v>
      </c>
      <c r="L21" s="420">
        <v>167.23174036534348</v>
      </c>
    </row>
    <row r="22" spans="1:12" ht="13.5" customHeight="1" x14ac:dyDescent="0.25">
      <c r="A22" s="420" t="s">
        <v>382</v>
      </c>
      <c r="B22" s="420">
        <v>330.94997628073645</v>
      </c>
      <c r="C22" s="420">
        <v>326.59488809556001</v>
      </c>
      <c r="D22" s="420">
        <v>162.20579000000001</v>
      </c>
      <c r="E22" s="420">
        <v>60.649879999999996</v>
      </c>
      <c r="F22" s="420">
        <v>26.611039999999999</v>
      </c>
      <c r="G22" s="420">
        <v>66.97966000000001</v>
      </c>
      <c r="H22" s="420">
        <v>0</v>
      </c>
      <c r="I22" s="420">
        <v>10.14851809556</v>
      </c>
      <c r="J22" s="420">
        <v>163.95091438441997</v>
      </c>
      <c r="K22" s="421">
        <v>0.50200085904727565</v>
      </c>
      <c r="L22" s="420">
        <v>72.877946557175278</v>
      </c>
    </row>
    <row r="23" spans="1:12" ht="28.5" x14ac:dyDescent="0.25">
      <c r="A23" s="1097" t="s">
        <v>456</v>
      </c>
      <c r="B23" s="420"/>
      <c r="C23" s="420"/>
      <c r="D23" s="420"/>
      <c r="E23" s="420"/>
      <c r="F23" s="420"/>
      <c r="G23" s="420"/>
      <c r="H23" s="420"/>
      <c r="I23" s="420"/>
      <c r="J23" s="420"/>
      <c r="K23" s="421"/>
      <c r="L23" s="420"/>
    </row>
    <row r="24" spans="1:12" ht="13.5" customHeight="1" x14ac:dyDescent="0.25">
      <c r="A24" s="420" t="s">
        <v>455</v>
      </c>
      <c r="B24" s="420">
        <v>243.93249596094927</v>
      </c>
      <c r="C24" s="420">
        <v>275.04195999999996</v>
      </c>
      <c r="D24" s="420">
        <v>21.660070000000001</v>
      </c>
      <c r="E24" s="420">
        <v>3.8683899999999998</v>
      </c>
      <c r="F24" s="420">
        <v>186.80948999999998</v>
      </c>
      <c r="G24" s="420">
        <v>0</v>
      </c>
      <c r="H24" s="420">
        <v>0</v>
      </c>
      <c r="I24" s="420">
        <v>62.704010000000004</v>
      </c>
      <c r="J24" s="420">
        <v>173.50714319232</v>
      </c>
      <c r="K24" s="421">
        <v>0.63083881162103417</v>
      </c>
      <c r="L24" s="420">
        <v>3.0011781082351678</v>
      </c>
    </row>
    <row r="25" spans="1:12" ht="28.5" x14ac:dyDescent="0.25">
      <c r="A25" s="420" t="s">
        <v>454</v>
      </c>
      <c r="B25" s="420">
        <v>1.1073604020434737</v>
      </c>
      <c r="C25" s="420">
        <v>1.3147599999999999</v>
      </c>
      <c r="D25" s="420">
        <v>0.48264999999999997</v>
      </c>
      <c r="E25" s="420">
        <v>0.83211000000000002</v>
      </c>
      <c r="F25" s="420">
        <v>0</v>
      </c>
      <c r="G25" s="420">
        <v>0</v>
      </c>
      <c r="H25" s="420">
        <v>0</v>
      </c>
      <c r="I25" s="420">
        <v>0</v>
      </c>
      <c r="J25" s="420">
        <v>0.66676999999999997</v>
      </c>
      <c r="K25" s="421">
        <v>0.50714198789132614</v>
      </c>
      <c r="L25" s="420">
        <v>0.47408999999999996</v>
      </c>
    </row>
    <row r="26" spans="1:12" ht="28.5" x14ac:dyDescent="0.25">
      <c r="A26" s="420" t="s">
        <v>453</v>
      </c>
      <c r="B26" s="420">
        <v>15.759724572969933</v>
      </c>
      <c r="C26" s="420">
        <v>14.957551418000003</v>
      </c>
      <c r="D26" s="420">
        <v>0.23802999999999999</v>
      </c>
      <c r="E26" s="420">
        <v>9.1441100000000013</v>
      </c>
      <c r="F26" s="420">
        <v>3.5815000000000001</v>
      </c>
      <c r="G26" s="420">
        <v>1.9771700000000001</v>
      </c>
      <c r="H26" s="420">
        <v>0</v>
      </c>
      <c r="I26" s="420">
        <v>1.6741418000000004E-2</v>
      </c>
      <c r="J26" s="420">
        <v>32.383380274979999</v>
      </c>
      <c r="K26" s="421">
        <v>2.1650188169174305</v>
      </c>
      <c r="L26" s="420">
        <v>1.3012064531800001</v>
      </c>
    </row>
    <row r="27" spans="1:12" ht="13.5" customHeight="1" x14ac:dyDescent="0.25">
      <c r="A27" s="420" t="s">
        <v>451</v>
      </c>
      <c r="B27" s="420">
        <v>45.133223027358355</v>
      </c>
      <c r="C27" s="420">
        <v>85.420945376180015</v>
      </c>
      <c r="D27" s="420">
        <v>21.40335</v>
      </c>
      <c r="E27" s="420">
        <v>11.979179999999999</v>
      </c>
      <c r="F27" s="420">
        <v>26.357150000000001</v>
      </c>
      <c r="G27" s="420">
        <v>3.8655500000000003</v>
      </c>
      <c r="H27" s="420">
        <v>0</v>
      </c>
      <c r="I27" s="420">
        <v>21.815715376180002</v>
      </c>
      <c r="J27" s="420">
        <v>35.92406511606</v>
      </c>
      <c r="K27" s="421">
        <v>0.42055335442444747</v>
      </c>
      <c r="L27" s="420">
        <v>35.248446365038724</v>
      </c>
    </row>
    <row r="28" spans="1:12" ht="28.5" x14ac:dyDescent="0.25">
      <c r="A28" s="420" t="s">
        <v>450</v>
      </c>
      <c r="B28" s="420">
        <v>22.713926979748582</v>
      </c>
      <c r="C28" s="420">
        <v>30.656105049880001</v>
      </c>
      <c r="D28" s="420">
        <v>1.9414</v>
      </c>
      <c r="E28" s="420">
        <v>0.74100999999999995</v>
      </c>
      <c r="F28" s="420">
        <v>17.210450000000002</v>
      </c>
      <c r="G28" s="420">
        <v>10.716959999999998</v>
      </c>
      <c r="H28" s="420">
        <v>0</v>
      </c>
      <c r="I28" s="420">
        <v>4.6285049880000012E-2</v>
      </c>
      <c r="J28" s="420">
        <v>25.61263155152</v>
      </c>
      <c r="K28" s="421">
        <v>0.83548224765821177</v>
      </c>
      <c r="L28" s="420">
        <v>3.7729751580463673</v>
      </c>
    </row>
    <row r="29" spans="1:12" ht="13.5" customHeight="1" x14ac:dyDescent="0.25">
      <c r="A29" s="420" t="s">
        <v>449</v>
      </c>
      <c r="B29" s="420">
        <v>2008.2901939938679</v>
      </c>
      <c r="C29" s="420">
        <v>1895.1270893757201</v>
      </c>
      <c r="D29" s="420">
        <v>863.76214517400001</v>
      </c>
      <c r="E29" s="420">
        <v>652.93219909675997</v>
      </c>
      <c r="F29" s="420">
        <v>138.82002578885999</v>
      </c>
      <c r="G29" s="420">
        <v>152.70843689599999</v>
      </c>
      <c r="H29" s="420">
        <v>3.7328040000000006E-3</v>
      </c>
      <c r="I29" s="420">
        <v>86.900549616100008</v>
      </c>
      <c r="J29" s="420">
        <v>510.09762034214003</v>
      </c>
      <c r="K29" s="421">
        <v>0.26916275072094131</v>
      </c>
      <c r="L29" s="420">
        <v>1454.4508047024706</v>
      </c>
    </row>
    <row r="30" spans="1:12" ht="13.5" customHeight="1" x14ac:dyDescent="0.25">
      <c r="A30" s="420" t="s">
        <v>448</v>
      </c>
      <c r="B30" s="420">
        <v>1126.4776743704631</v>
      </c>
      <c r="C30" s="420">
        <v>1052.9679893407601</v>
      </c>
      <c r="D30" s="420">
        <v>458.27713</v>
      </c>
      <c r="E30" s="420">
        <v>362.50026287075997</v>
      </c>
      <c r="F30" s="420">
        <v>115.023178796</v>
      </c>
      <c r="G30" s="420">
        <v>59.79421</v>
      </c>
      <c r="H30" s="420">
        <v>3.7148200000000006E-3</v>
      </c>
      <c r="I30" s="420">
        <v>57.369492854000008</v>
      </c>
      <c r="J30" s="420">
        <v>151.48486945614002</v>
      </c>
      <c r="K30" s="421">
        <v>0.1438646482985502</v>
      </c>
      <c r="L30" s="420">
        <v>1025.89972434636</v>
      </c>
    </row>
    <row r="31" spans="1:12" ht="13.5" customHeight="1" x14ac:dyDescent="0.25">
      <c r="A31" s="420" t="s">
        <v>447</v>
      </c>
      <c r="B31" s="420">
        <v>881.81251962340468</v>
      </c>
      <c r="C31" s="420">
        <v>842.15910003495992</v>
      </c>
      <c r="D31" s="420">
        <v>405.48501517400001</v>
      </c>
      <c r="E31" s="420">
        <v>290.431936226</v>
      </c>
      <c r="F31" s="420">
        <v>23.796846992860001</v>
      </c>
      <c r="G31" s="420">
        <v>92.914226895999988</v>
      </c>
      <c r="H31" s="420">
        <v>1.7984000000000003E-5</v>
      </c>
      <c r="I31" s="420">
        <v>29.531056762100004</v>
      </c>
      <c r="J31" s="420">
        <v>358.61275088600001</v>
      </c>
      <c r="K31" s="421">
        <v>0.42582541810818547</v>
      </c>
      <c r="L31" s="420">
        <v>428.55108035611056</v>
      </c>
    </row>
    <row r="32" spans="1:12" ht="13.5" customHeight="1" x14ac:dyDescent="0.25">
      <c r="A32" s="420" t="s">
        <v>446</v>
      </c>
      <c r="B32" s="420">
        <v>0</v>
      </c>
      <c r="C32" s="420">
        <v>7.7999999999999999E-4</v>
      </c>
      <c r="D32" s="420">
        <v>0</v>
      </c>
      <c r="E32" s="420">
        <v>1.2926000000000001E-6</v>
      </c>
      <c r="F32" s="420">
        <v>7.7999999999999999E-4</v>
      </c>
      <c r="G32" s="420">
        <v>0</v>
      </c>
      <c r="H32" s="420">
        <v>0</v>
      </c>
      <c r="I32" s="420">
        <v>-1.2926000000000001E-6</v>
      </c>
      <c r="J32" s="420">
        <v>0</v>
      </c>
      <c r="K32" s="421">
        <v>0</v>
      </c>
      <c r="L32" s="420">
        <v>4.6679976609200002</v>
      </c>
    </row>
    <row r="33" spans="1:12" ht="13.5" customHeight="1" x14ac:dyDescent="0.25">
      <c r="A33" s="413" t="s">
        <v>486</v>
      </c>
      <c r="B33" s="413">
        <v>5541.3901976496154</v>
      </c>
      <c r="C33" s="413">
        <v>6390.3427658778801</v>
      </c>
      <c r="D33" s="413">
        <v>2616.4791224554997</v>
      </c>
      <c r="E33" s="413">
        <v>1220.8485498008399</v>
      </c>
      <c r="F33" s="413">
        <v>1147.2343899634002</v>
      </c>
      <c r="G33" s="413">
        <v>394.39857154286005</v>
      </c>
      <c r="H33" s="413">
        <v>25.730838888639997</v>
      </c>
      <c r="I33" s="413">
        <v>985.65129322664018</v>
      </c>
      <c r="J33" s="413"/>
      <c r="K33" s="413"/>
      <c r="L33" s="413"/>
    </row>
    <row r="34" spans="1:12" ht="13.5" customHeight="1" x14ac:dyDescent="0.25">
      <c r="A34" s="420" t="s">
        <v>485</v>
      </c>
      <c r="B34" s="420">
        <v>2114.1921448546691</v>
      </c>
      <c r="C34" s="420">
        <v>2429.8306785340001</v>
      </c>
      <c r="D34" s="420">
        <v>492.98384439848007</v>
      </c>
      <c r="E34" s="420">
        <v>703.13394476925998</v>
      </c>
      <c r="F34" s="420">
        <v>597.67070250927986</v>
      </c>
      <c r="G34" s="420">
        <v>196.4094229017</v>
      </c>
      <c r="H34" s="420">
        <v>5.8560208920000002E-2</v>
      </c>
      <c r="I34" s="420">
        <v>439.57420374636013</v>
      </c>
      <c r="J34" s="420"/>
      <c r="K34" s="420"/>
      <c r="L34" s="420">
        <v>2429.8579106682128</v>
      </c>
    </row>
    <row r="35" spans="1:12" ht="13.5" customHeight="1" x14ac:dyDescent="0.25">
      <c r="A35" s="420" t="s">
        <v>484</v>
      </c>
      <c r="B35" s="420">
        <v>2423.5350086251915</v>
      </c>
      <c r="C35" s="420">
        <v>2483.6879610131791</v>
      </c>
      <c r="D35" s="420">
        <v>845.82286488999898</v>
      </c>
      <c r="E35" s="420">
        <v>460.7133209804</v>
      </c>
      <c r="F35" s="420">
        <v>485.06040037200006</v>
      </c>
      <c r="G35" s="420">
        <v>295.39154808863998</v>
      </c>
      <c r="H35" s="420">
        <v>33.416705162</v>
      </c>
      <c r="I35" s="420">
        <v>363.28312152014007</v>
      </c>
      <c r="J35" s="420">
        <v>2483.6877410131801</v>
      </c>
      <c r="K35" s="420"/>
      <c r="L35" s="420"/>
    </row>
    <row r="36" spans="1:12" ht="13.5" customHeight="1" x14ac:dyDescent="0.25">
      <c r="A36" s="413" t="s">
        <v>469</v>
      </c>
      <c r="B36" s="419">
        <v>0.43735144470662535</v>
      </c>
      <c r="C36" s="419">
        <v>0.38866271372408612</v>
      </c>
      <c r="D36" s="419">
        <v>0.32326757650418991</v>
      </c>
      <c r="E36" s="419">
        <v>0.37737139553923976</v>
      </c>
      <c r="F36" s="419">
        <v>0.42280845537368766</v>
      </c>
      <c r="G36" s="419">
        <v>0.74896708406698476</v>
      </c>
      <c r="H36" s="419">
        <v>1.2987025143884159</v>
      </c>
      <c r="I36" s="419">
        <v>0.36857164802259018</v>
      </c>
      <c r="J36" s="419"/>
      <c r="K36" s="419"/>
      <c r="L36" s="419"/>
    </row>
    <row r="37" spans="1:12" ht="13.5" customHeight="1" x14ac:dyDescent="0.25"/>
    <row r="38" spans="1:12" ht="13.5" customHeight="1" x14ac:dyDescent="0.25"/>
    <row r="39" spans="1:12" ht="13.5" customHeight="1" x14ac:dyDescent="0.25">
      <c r="A39" s="379"/>
    </row>
    <row r="40" spans="1:12" ht="13.5" customHeight="1" x14ac:dyDescent="0.25"/>
    <row r="41" spans="1:12" ht="13.5" customHeight="1" x14ac:dyDescent="0.25"/>
  </sheetData>
  <mergeCells count="1">
    <mergeCell ref="A1:K2"/>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70C0"/>
  </sheetPr>
  <dimension ref="A1:J29"/>
  <sheetViews>
    <sheetView showGridLines="0" zoomScale="84" zoomScaleNormal="84" workbookViewId="0">
      <selection activeCell="I6" sqref="I6"/>
    </sheetView>
  </sheetViews>
  <sheetFormatPr defaultColWidth="9.140625" defaultRowHeight="14.25" x14ac:dyDescent="0.3"/>
  <cols>
    <col min="1" max="1" width="35" style="428" customWidth="1"/>
    <col min="2" max="2" width="11.7109375" style="428" customWidth="1"/>
    <col min="3" max="3" width="12.5703125" style="428" customWidth="1"/>
    <col min="4" max="4" width="14.140625" style="427" customWidth="1"/>
    <col min="5" max="5" width="17.85546875" style="426" customWidth="1"/>
    <col min="6" max="16384" width="9.140625" style="5"/>
  </cols>
  <sheetData>
    <row r="1" spans="1:6" ht="14.1" customHeight="1" x14ac:dyDescent="0.3">
      <c r="A1" s="1353" t="s">
        <v>1593</v>
      </c>
      <c r="B1" s="1353"/>
      <c r="C1" s="1359"/>
      <c r="D1" s="1359"/>
      <c r="E1" s="1313"/>
    </row>
    <row r="2" spans="1:6" ht="27.75" customHeight="1" x14ac:dyDescent="0.3">
      <c r="A2" s="440"/>
      <c r="B2" s="440"/>
      <c r="C2" s="1360" t="s">
        <v>503</v>
      </c>
      <c r="D2" s="1361"/>
      <c r="E2" s="439"/>
    </row>
    <row r="3" spans="1:6" ht="31.5" customHeight="1" x14ac:dyDescent="0.3">
      <c r="A3" s="408" t="s">
        <v>116</v>
      </c>
      <c r="B3" s="408"/>
      <c r="C3" s="406" t="s">
        <v>502</v>
      </c>
      <c r="D3" s="407" t="s">
        <v>477</v>
      </c>
      <c r="E3" s="406" t="s">
        <v>288</v>
      </c>
      <c r="F3" s="438"/>
    </row>
    <row r="4" spans="1:6" s="434" customFormat="1" ht="14.1" customHeight="1" x14ac:dyDescent="0.25">
      <c r="A4" s="413" t="s">
        <v>437</v>
      </c>
      <c r="B4" s="413"/>
      <c r="C4" s="435">
        <v>-1952.7646569680542</v>
      </c>
      <c r="D4" s="435">
        <v>-518.15454368707708</v>
      </c>
      <c r="E4" s="435">
        <v>-2470.9192006551311</v>
      </c>
    </row>
    <row r="5" spans="1:6" s="434" customFormat="1" ht="14.1" customHeight="1" x14ac:dyDescent="0.25">
      <c r="A5" s="420" t="s">
        <v>501</v>
      </c>
      <c r="B5" s="420"/>
      <c r="C5" s="854">
        <v>-421.59196143888192</v>
      </c>
      <c r="D5" s="854">
        <v>97.496473195999982</v>
      </c>
      <c r="E5" s="854">
        <v>-324.09548824288197</v>
      </c>
    </row>
    <row r="6" spans="1:6" s="434" customFormat="1" ht="14.1" customHeight="1" x14ac:dyDescent="0.25">
      <c r="A6" s="420" t="s">
        <v>500</v>
      </c>
      <c r="B6" s="420"/>
      <c r="C6" s="388">
        <v>-813.28406015852204</v>
      </c>
      <c r="D6" s="388">
        <v>-161.956069724</v>
      </c>
      <c r="E6" s="388">
        <v>-975.24012988252196</v>
      </c>
    </row>
    <row r="7" spans="1:6" s="434" customFormat="1" ht="14.1" customHeight="1" x14ac:dyDescent="0.25">
      <c r="A7" s="437" t="s">
        <v>499</v>
      </c>
      <c r="B7" s="437"/>
      <c r="C7" s="388">
        <v>391.69209871964006</v>
      </c>
      <c r="D7" s="388">
        <v>259.45254291999998</v>
      </c>
      <c r="E7" s="388">
        <v>651.1446416396401</v>
      </c>
    </row>
    <row r="8" spans="1:6" s="434" customFormat="1" ht="14.1" customHeight="1" x14ac:dyDescent="0.25">
      <c r="A8" s="437" t="s">
        <v>498</v>
      </c>
      <c r="B8" s="437"/>
      <c r="C8" s="436">
        <v>309.54275301799998</v>
      </c>
      <c r="D8" s="436"/>
      <c r="E8" s="436">
        <v>309.54275301799998</v>
      </c>
    </row>
    <row r="9" spans="1:6" s="434" customFormat="1" ht="14.1" customHeight="1" x14ac:dyDescent="0.25">
      <c r="A9" s="437" t="s">
        <v>497</v>
      </c>
      <c r="B9" s="437"/>
      <c r="C9" s="436">
        <v>-45.231647015920004</v>
      </c>
      <c r="D9" s="436">
        <v>-7.5220840218599996</v>
      </c>
      <c r="E9" s="436">
        <v>-52.75373103778</v>
      </c>
    </row>
    <row r="10" spans="1:6" s="434" customFormat="1" ht="14.1" customHeight="1" x14ac:dyDescent="0.25">
      <c r="A10" s="437" t="s">
        <v>496</v>
      </c>
      <c r="B10" s="437"/>
      <c r="C10" s="436">
        <v>31.865188280000002</v>
      </c>
      <c r="D10" s="436">
        <v>13.199574</v>
      </c>
      <c r="E10" s="436">
        <v>45.064762280000004</v>
      </c>
    </row>
    <row r="11" spans="1:6" s="434" customFormat="1" ht="14.1" customHeight="1" x14ac:dyDescent="0.25">
      <c r="A11" s="413" t="s">
        <v>430</v>
      </c>
      <c r="B11" s="413"/>
      <c r="C11" s="435">
        <v>-2078.1803241248558</v>
      </c>
      <c r="D11" s="435">
        <v>-414.98058051293708</v>
      </c>
      <c r="E11" s="435">
        <v>-2493.160904637793</v>
      </c>
    </row>
    <row r="12" spans="1:6" s="996" customFormat="1" ht="14.1" customHeight="1" x14ac:dyDescent="0.25">
      <c r="A12" s="422"/>
      <c r="B12" s="422"/>
      <c r="C12" s="433"/>
      <c r="D12" s="433"/>
      <c r="E12" s="433"/>
    </row>
    <row r="13" spans="1:6" ht="28.5" customHeight="1" x14ac:dyDescent="0.3">
      <c r="A13" s="1362" t="s">
        <v>495</v>
      </c>
      <c r="B13" s="1363"/>
      <c r="C13" s="1364"/>
      <c r="D13" s="1364"/>
      <c r="E13" s="1364"/>
    </row>
    <row r="14" spans="1:6" x14ac:dyDescent="0.3">
      <c r="A14" s="1362"/>
      <c r="B14" s="1363"/>
      <c r="C14" s="420"/>
      <c r="D14" s="420"/>
      <c r="E14" s="420"/>
    </row>
    <row r="16" spans="1:6" x14ac:dyDescent="0.3">
      <c r="A16" s="379"/>
    </row>
    <row r="23" spans="3:10" x14ac:dyDescent="0.3">
      <c r="C23" s="432"/>
      <c r="D23" s="431"/>
      <c r="E23" s="430"/>
      <c r="F23" s="429"/>
      <c r="G23" s="429"/>
      <c r="H23" s="429"/>
      <c r="I23" s="429"/>
      <c r="J23" s="429"/>
    </row>
    <row r="24" spans="3:10" x14ac:dyDescent="0.3">
      <c r="C24" s="432"/>
      <c r="D24" s="431"/>
      <c r="E24" s="430"/>
      <c r="F24" s="429"/>
      <c r="G24" s="429"/>
      <c r="H24" s="429"/>
      <c r="I24" s="429"/>
      <c r="J24" s="429"/>
    </row>
    <row r="25" spans="3:10" x14ac:dyDescent="0.3">
      <c r="C25" s="432"/>
      <c r="D25" s="431"/>
      <c r="E25" s="430"/>
      <c r="F25" s="429"/>
      <c r="G25" s="429"/>
      <c r="H25" s="429"/>
      <c r="I25" s="429"/>
      <c r="J25" s="429"/>
    </row>
    <row r="26" spans="3:10" x14ac:dyDescent="0.3">
      <c r="C26" s="432"/>
      <c r="D26" s="422"/>
      <c r="E26" s="422"/>
      <c r="F26" s="422"/>
      <c r="G26" s="422"/>
      <c r="H26" s="433"/>
      <c r="I26" s="433"/>
      <c r="J26" s="433"/>
    </row>
    <row r="27" spans="3:10" x14ac:dyDescent="0.3">
      <c r="C27" s="432"/>
      <c r="D27" s="431"/>
      <c r="E27" s="430"/>
      <c r="F27" s="429"/>
      <c r="G27" s="429"/>
      <c r="H27" s="429"/>
      <c r="I27" s="429"/>
      <c r="J27" s="429"/>
    </row>
    <row r="28" spans="3:10" x14ac:dyDescent="0.3">
      <c r="C28" s="432"/>
      <c r="D28" s="431"/>
      <c r="E28" s="430"/>
      <c r="F28" s="429"/>
      <c r="G28" s="429"/>
      <c r="H28" s="429"/>
      <c r="I28" s="429"/>
      <c r="J28" s="429"/>
    </row>
    <row r="29" spans="3:10" x14ac:dyDescent="0.3">
      <c r="C29" s="432"/>
      <c r="D29" s="431"/>
      <c r="E29" s="430"/>
      <c r="F29" s="429"/>
      <c r="G29" s="429"/>
      <c r="H29" s="429"/>
      <c r="I29" s="429"/>
      <c r="J29" s="429"/>
    </row>
  </sheetData>
  <mergeCells count="4">
    <mergeCell ref="A1:E1"/>
    <mergeCell ref="C2:D2"/>
    <mergeCell ref="A13:E13"/>
    <mergeCell ref="A14:B14"/>
  </mergeCells>
  <pageMargins left="0.43307086614173229" right="0.23622047244094491" top="0.74803149606299213" bottom="0.74803149606299213" header="0.31496062992125984" footer="0.31496062992125984"/>
  <pageSetup paperSize="9" orientation="portrait" r:id="rId1"/>
  <customProperties>
    <customPr name="_pios_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70C0"/>
  </sheetPr>
  <dimension ref="A1:W21"/>
  <sheetViews>
    <sheetView showGridLines="0" zoomScale="84" zoomScaleNormal="84" workbookViewId="0">
      <selection activeCell="I6" sqref="I6"/>
    </sheetView>
  </sheetViews>
  <sheetFormatPr defaultColWidth="9.140625" defaultRowHeight="21.75" customHeight="1" x14ac:dyDescent="0.3"/>
  <cols>
    <col min="1" max="1" width="18.42578125" style="133" customWidth="1"/>
    <col min="2" max="2" width="15.140625" style="462" customWidth="1"/>
    <col min="3" max="6" width="15.140625" style="99" customWidth="1"/>
    <col min="7" max="9" width="9.140625" style="99" customWidth="1"/>
    <col min="10" max="16" width="9.140625" style="99"/>
    <col min="17" max="17" width="10.85546875" style="99" customWidth="1"/>
    <col min="18" max="18" width="13.140625" style="99" customWidth="1"/>
    <col min="19" max="19" width="11.7109375" style="99" customWidth="1"/>
    <col min="20" max="20" width="11.42578125" style="99" customWidth="1"/>
    <col min="21" max="21" width="13.5703125" style="99" customWidth="1"/>
    <col min="22" max="16384" width="9.140625" style="99"/>
  </cols>
  <sheetData>
    <row r="1" spans="1:23" s="100" customFormat="1" ht="30" customHeight="1" x14ac:dyDescent="0.3">
      <c r="A1" s="1365" t="s">
        <v>1607</v>
      </c>
      <c r="B1" s="1366"/>
      <c r="C1" s="1366"/>
      <c r="D1" s="1275"/>
      <c r="E1" s="1275"/>
      <c r="F1" s="1275"/>
    </row>
    <row r="2" spans="1:23" s="100" customFormat="1" ht="14.25" x14ac:dyDescent="0.3">
      <c r="A2" s="1366"/>
      <c r="B2" s="1366"/>
      <c r="C2" s="1366"/>
      <c r="D2" s="1275"/>
      <c r="E2" s="1275"/>
      <c r="F2" s="1275"/>
    </row>
    <row r="3" spans="1:23" s="100" customFormat="1" ht="14.25" x14ac:dyDescent="0.3">
      <c r="A3" s="1366"/>
      <c r="B3" s="1366"/>
      <c r="C3" s="1366"/>
      <c r="D3" s="1275"/>
      <c r="E3" s="1275"/>
      <c r="F3" s="1275"/>
    </row>
    <row r="4" spans="1:23" ht="55.5" customHeight="1" x14ac:dyDescent="0.3">
      <c r="A4" s="456" t="s">
        <v>116</v>
      </c>
      <c r="B4" s="457" t="s">
        <v>518</v>
      </c>
      <c r="C4" s="457" t="s">
        <v>519</v>
      </c>
      <c r="D4" s="457" t="s">
        <v>520</v>
      </c>
      <c r="E4" s="457" t="s">
        <v>521</v>
      </c>
      <c r="F4" s="457" t="s">
        <v>522</v>
      </c>
    </row>
    <row r="5" spans="1:23" ht="15" customHeight="1" x14ac:dyDescent="0.3">
      <c r="A5" s="458" t="s">
        <v>412</v>
      </c>
      <c r="B5" s="459">
        <v>126894.95396281552</v>
      </c>
      <c r="C5" s="459">
        <v>225503.72443310736</v>
      </c>
      <c r="D5" s="459">
        <v>204365.24569796908</v>
      </c>
      <c r="E5" s="459">
        <v>10476.142295998572</v>
      </c>
      <c r="F5" s="459">
        <v>60.368850470800012</v>
      </c>
      <c r="H5" s="100"/>
    </row>
    <row r="6" spans="1:23" s="78" customFormat="1" ht="15" customHeight="1" x14ac:dyDescent="0.3">
      <c r="A6" s="458" t="s">
        <v>523</v>
      </c>
      <c r="B6" s="460">
        <v>51865.750481100076</v>
      </c>
      <c r="C6" s="460">
        <v>16.973303134000002</v>
      </c>
      <c r="D6" s="460" t="s">
        <v>22</v>
      </c>
      <c r="E6" s="460">
        <v>16.973303134000002</v>
      </c>
      <c r="F6" s="460" t="s">
        <v>22</v>
      </c>
      <c r="O6" s="99"/>
      <c r="P6" s="99"/>
      <c r="Q6" s="99"/>
      <c r="R6" s="99"/>
      <c r="S6" s="99"/>
      <c r="T6" s="99"/>
      <c r="U6" s="99"/>
      <c r="V6" s="99"/>
      <c r="W6" s="99"/>
    </row>
    <row r="7" spans="1:23" s="78" customFormat="1" ht="15" customHeight="1" x14ac:dyDescent="0.3">
      <c r="A7" s="974" t="s">
        <v>524</v>
      </c>
      <c r="B7" s="975">
        <v>178760.7044439156</v>
      </c>
      <c r="C7" s="975">
        <v>225520.69773624136</v>
      </c>
      <c r="D7" s="975">
        <v>204365.24569796908</v>
      </c>
      <c r="E7" s="975">
        <v>10493.115599132572</v>
      </c>
      <c r="F7" s="975">
        <v>60.368850470800012</v>
      </c>
      <c r="O7" s="99"/>
      <c r="P7" s="99"/>
      <c r="Q7" s="99"/>
      <c r="R7" s="99"/>
      <c r="S7" s="99"/>
      <c r="T7" s="99"/>
      <c r="U7" s="99"/>
      <c r="V7" s="99"/>
      <c r="W7" s="99"/>
    </row>
    <row r="8" spans="1:23" s="78" customFormat="1" ht="15" customHeight="1" x14ac:dyDescent="0.3">
      <c r="A8" s="461" t="s">
        <v>525</v>
      </c>
      <c r="B8" s="460">
        <v>2786.9509221767166</v>
      </c>
      <c r="C8" s="460">
        <v>4922.9251003964491</v>
      </c>
      <c r="D8" s="460">
        <v>3945.273354985015</v>
      </c>
      <c r="E8" s="460">
        <v>393.36029318030933</v>
      </c>
      <c r="F8" s="460" t="s">
        <v>22</v>
      </c>
      <c r="O8" s="99"/>
      <c r="P8" s="99"/>
      <c r="Q8" s="99"/>
      <c r="R8" s="99"/>
      <c r="S8" s="99"/>
      <c r="T8" s="99"/>
      <c r="U8" s="99"/>
      <c r="V8" s="99"/>
      <c r="W8" s="99"/>
    </row>
    <row r="9" spans="1:23" ht="14.25" x14ac:dyDescent="0.3"/>
    <row r="10" spans="1:23" ht="13.5" customHeight="1" x14ac:dyDescent="0.3">
      <c r="C10" s="462"/>
      <c r="D10" s="462"/>
      <c r="E10" s="462"/>
      <c r="F10" s="462"/>
    </row>
    <row r="11" spans="1:23" ht="13.5" customHeight="1" x14ac:dyDescent="0.3">
      <c r="C11" s="462"/>
      <c r="D11" s="462"/>
      <c r="E11" s="462"/>
      <c r="F11" s="462"/>
    </row>
    <row r="12" spans="1:23" ht="13.5" customHeight="1" x14ac:dyDescent="0.3">
      <c r="C12" s="462"/>
      <c r="D12" s="462"/>
      <c r="E12" s="462"/>
      <c r="F12" s="462"/>
    </row>
    <row r="13" spans="1:23" ht="13.5" customHeight="1" x14ac:dyDescent="0.3">
      <c r="C13" s="462"/>
      <c r="D13" s="462"/>
      <c r="E13" s="462"/>
      <c r="F13" s="462"/>
    </row>
    <row r="14" spans="1:23" ht="14.25" x14ac:dyDescent="0.3"/>
    <row r="15" spans="1:23" ht="13.5" customHeight="1" x14ac:dyDescent="0.3"/>
    <row r="17" ht="14.25" x14ac:dyDescent="0.3"/>
    <row r="18" ht="14.25" x14ac:dyDescent="0.3"/>
    <row r="19" ht="14.25" x14ac:dyDescent="0.3"/>
    <row r="20" ht="14.25" x14ac:dyDescent="0.3"/>
    <row r="21" ht="14.25" x14ac:dyDescent="0.3"/>
  </sheetData>
  <mergeCells count="1">
    <mergeCell ref="A1:F3"/>
  </mergeCells>
  <pageMargins left="0.43307086614173229"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
  <sheetViews>
    <sheetView showGridLines="0" showWhiteSpace="0" zoomScale="84" zoomScaleNormal="84" zoomScaleSheetLayoutView="80" workbookViewId="0">
      <selection activeCell="I6" sqref="I6"/>
    </sheetView>
  </sheetViews>
  <sheetFormatPr defaultRowHeight="14.25" x14ac:dyDescent="0.3"/>
  <cols>
    <col min="1" max="1" width="51.42578125" style="5" customWidth="1"/>
    <col min="2" max="5" width="6.7109375" style="5" customWidth="1"/>
    <col min="6" max="9" width="10.28515625" style="6" customWidth="1"/>
    <col min="10" max="10" width="14.42578125" style="6" customWidth="1"/>
    <col min="11" max="16384" width="9.140625" style="6"/>
  </cols>
  <sheetData>
    <row r="1" spans="1:6" s="65" customFormat="1" ht="15.75" customHeight="1" x14ac:dyDescent="0.25">
      <c r="A1" s="1270" t="s">
        <v>1626</v>
      </c>
      <c r="B1" s="1270"/>
      <c r="C1" s="1270"/>
      <c r="D1" s="1270"/>
      <c r="E1" s="1271"/>
    </row>
    <row r="2" spans="1:6" s="65" customFormat="1" x14ac:dyDescent="0.25">
      <c r="A2" s="66" t="s">
        <v>87</v>
      </c>
      <c r="B2" s="72">
        <v>2016</v>
      </c>
      <c r="C2" s="72">
        <v>2017</v>
      </c>
      <c r="D2" s="72">
        <v>2018</v>
      </c>
      <c r="E2" s="72">
        <v>2019</v>
      </c>
    </row>
    <row r="3" spans="1:6" s="65" customFormat="1" x14ac:dyDescent="0.25">
      <c r="A3" s="74" t="s">
        <v>88</v>
      </c>
      <c r="B3" s="75">
        <v>8</v>
      </c>
      <c r="C3" s="76">
        <v>8</v>
      </c>
      <c r="D3" s="75">
        <v>8</v>
      </c>
      <c r="E3" s="75">
        <v>8</v>
      </c>
    </row>
    <row r="4" spans="1:6" s="65" customFormat="1" ht="14.25" customHeight="1" x14ac:dyDescent="0.25">
      <c r="A4" s="68" t="s">
        <v>89</v>
      </c>
      <c r="B4" s="69">
        <v>4.5</v>
      </c>
      <c r="C4" s="69">
        <v>4.5</v>
      </c>
      <c r="D4" s="69">
        <v>4.5</v>
      </c>
      <c r="E4" s="69">
        <v>4.5</v>
      </c>
    </row>
    <row r="5" spans="1:6" s="65" customFormat="1" x14ac:dyDescent="0.25">
      <c r="A5" s="70" t="s">
        <v>90</v>
      </c>
      <c r="B5" s="69">
        <v>6</v>
      </c>
      <c r="C5" s="69">
        <v>6</v>
      </c>
      <c r="D5" s="69">
        <v>6</v>
      </c>
      <c r="E5" s="69">
        <v>6</v>
      </c>
    </row>
    <row r="6" spans="1:6" s="65" customFormat="1" x14ac:dyDescent="0.25">
      <c r="A6" s="70" t="s">
        <v>91</v>
      </c>
      <c r="B6" s="69">
        <v>8</v>
      </c>
      <c r="C6" s="69">
        <v>8</v>
      </c>
      <c r="D6" s="69">
        <v>8</v>
      </c>
      <c r="E6" s="69">
        <v>8</v>
      </c>
    </row>
    <row r="7" spans="1:6" s="65" customFormat="1" x14ac:dyDescent="0.25">
      <c r="A7" s="77" t="s">
        <v>92</v>
      </c>
      <c r="B7" s="75">
        <v>6</v>
      </c>
      <c r="C7" s="76">
        <v>6.3</v>
      </c>
      <c r="D7" s="75">
        <v>6.3</v>
      </c>
      <c r="E7" s="75">
        <v>6.3</v>
      </c>
    </row>
    <row r="8" spans="1:6" s="65" customFormat="1" x14ac:dyDescent="0.25">
      <c r="A8" s="70" t="s">
        <v>93</v>
      </c>
      <c r="B8" s="69">
        <v>2.5</v>
      </c>
      <c r="C8" s="69">
        <v>2.5</v>
      </c>
      <c r="D8" s="69">
        <v>2.5</v>
      </c>
      <c r="E8" s="69">
        <v>2.5</v>
      </c>
    </row>
    <row r="9" spans="1:6" s="65" customFormat="1" ht="15.75" x14ac:dyDescent="0.25">
      <c r="A9" s="70" t="s">
        <v>94</v>
      </c>
      <c r="B9" s="73">
        <v>0.5</v>
      </c>
      <c r="C9" s="69">
        <v>0.7</v>
      </c>
      <c r="D9" s="859" t="s">
        <v>2218</v>
      </c>
      <c r="E9" s="859" t="s">
        <v>2218</v>
      </c>
      <c r="F9" s="69"/>
    </row>
    <row r="10" spans="1:6" s="65" customFormat="1" x14ac:dyDescent="0.25">
      <c r="A10" s="70" t="s">
        <v>95</v>
      </c>
      <c r="B10" s="69">
        <v>3</v>
      </c>
      <c r="C10" s="69">
        <v>3</v>
      </c>
      <c r="D10" s="69">
        <v>3</v>
      </c>
      <c r="E10" s="69">
        <v>3</v>
      </c>
    </row>
    <row r="11" spans="1:6" s="65" customFormat="1" x14ac:dyDescent="0.25">
      <c r="A11" s="77" t="s">
        <v>96</v>
      </c>
      <c r="B11" s="75">
        <v>14.1</v>
      </c>
      <c r="C11" s="76">
        <v>14.2</v>
      </c>
      <c r="D11" s="75">
        <v>14.2</v>
      </c>
      <c r="E11" s="75">
        <v>14.2</v>
      </c>
    </row>
    <row r="12" spans="1:6" s="65" customFormat="1" ht="15.75" x14ac:dyDescent="0.25">
      <c r="A12" s="70" t="s">
        <v>1491</v>
      </c>
      <c r="B12" s="69"/>
      <c r="C12" s="71"/>
      <c r="D12" s="69"/>
      <c r="E12" s="69"/>
    </row>
  </sheetData>
  <mergeCells count="1">
    <mergeCell ref="A1:E1"/>
  </mergeCells>
  <pageMargins left="0.43307086614173229" right="0.23622047244094491" top="0.74803149606299213" bottom="0.74803149606299213" header="0.31496062992125984" footer="0.31496062992125984"/>
  <pageSetup paperSize="9" fitToHeight="0" orientation="portrait" r:id="rId1"/>
  <colBreaks count="1" manualBreakCount="1">
    <brk id="9"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70C0"/>
  </sheetPr>
  <dimension ref="A1:G20"/>
  <sheetViews>
    <sheetView showGridLines="0" zoomScale="84" zoomScaleNormal="84" workbookViewId="0">
      <selection activeCell="I6" sqref="I6"/>
    </sheetView>
  </sheetViews>
  <sheetFormatPr defaultColWidth="8.85546875" defaultRowHeight="14.25" x14ac:dyDescent="0.3"/>
  <cols>
    <col min="1" max="1" width="34.7109375" style="171" customWidth="1"/>
    <col min="2" max="7" width="10.140625" style="171" customWidth="1"/>
    <col min="8" max="26" width="17.85546875" style="171" customWidth="1"/>
    <col min="27" max="16384" width="8.85546875" style="171"/>
  </cols>
  <sheetData>
    <row r="1" spans="1:7" x14ac:dyDescent="0.3">
      <c r="A1" s="1369" t="s">
        <v>1594</v>
      </c>
      <c r="B1" s="1369"/>
      <c r="C1" s="1369"/>
      <c r="D1" s="1369"/>
      <c r="E1" s="1369"/>
      <c r="F1" s="1369"/>
      <c r="G1" s="1262"/>
    </row>
    <row r="2" spans="1:7" x14ac:dyDescent="0.3">
      <c r="A2" s="1369"/>
      <c r="B2" s="1369"/>
      <c r="C2" s="1369"/>
      <c r="D2" s="1369"/>
      <c r="E2" s="1369"/>
      <c r="F2" s="1369"/>
      <c r="G2" s="1262"/>
    </row>
    <row r="3" spans="1:7" x14ac:dyDescent="0.3">
      <c r="A3" s="1369"/>
      <c r="B3" s="1369"/>
      <c r="C3" s="1369"/>
      <c r="D3" s="1369"/>
      <c r="E3" s="1369"/>
      <c r="F3" s="1369"/>
      <c r="G3" s="1262"/>
    </row>
    <row r="4" spans="1:7" ht="19.5" customHeight="1" x14ac:dyDescent="0.3">
      <c r="A4" s="1369"/>
      <c r="B4" s="1369"/>
      <c r="C4" s="1369"/>
      <c r="D4" s="1369"/>
      <c r="E4" s="1369"/>
      <c r="F4" s="1369"/>
      <c r="G4" s="1262"/>
    </row>
    <row r="5" spans="1:7" ht="36.75" customHeight="1" x14ac:dyDescent="0.3">
      <c r="A5" s="468" t="s">
        <v>116</v>
      </c>
      <c r="B5" s="1367" t="s">
        <v>533</v>
      </c>
      <c r="C5" s="1367"/>
      <c r="D5" s="1367" t="s">
        <v>532</v>
      </c>
      <c r="E5" s="1367"/>
      <c r="F5" s="1368"/>
      <c r="G5" s="1368"/>
    </row>
    <row r="6" spans="1:7" ht="40.5" x14ac:dyDescent="0.3">
      <c r="A6" s="288" t="s">
        <v>531</v>
      </c>
      <c r="B6" s="467" t="s">
        <v>530</v>
      </c>
      <c r="C6" s="467" t="s">
        <v>529</v>
      </c>
      <c r="D6" s="467" t="s">
        <v>530</v>
      </c>
      <c r="E6" s="467" t="s">
        <v>529</v>
      </c>
      <c r="F6" s="466" t="s">
        <v>39</v>
      </c>
      <c r="G6" s="466" t="s">
        <v>528</v>
      </c>
    </row>
    <row r="7" spans="1:7" ht="14.1" customHeight="1" x14ac:dyDescent="0.3">
      <c r="A7" s="465" t="s">
        <v>344</v>
      </c>
      <c r="B7" s="464">
        <v>2426.9075993060001</v>
      </c>
      <c r="C7" s="464">
        <v>59.583916648000006</v>
      </c>
      <c r="D7" s="464">
        <v>2454.4599510325602</v>
      </c>
      <c r="E7" s="464">
        <v>29.790464190800005</v>
      </c>
      <c r="F7" s="464">
        <v>280.56730055999998</v>
      </c>
      <c r="G7" s="463">
        <v>0.11293841347100028</v>
      </c>
    </row>
    <row r="8" spans="1:7" ht="14.1" customHeight="1" x14ac:dyDescent="0.3">
      <c r="A8" s="465" t="s">
        <v>354</v>
      </c>
      <c r="B8" s="464">
        <v>124.73418815912763</v>
      </c>
      <c r="C8" s="464">
        <v>10.113838947020001</v>
      </c>
      <c r="D8" s="464">
        <v>127.72265083987563</v>
      </c>
      <c r="E8" s="464">
        <v>5.0454970311128013</v>
      </c>
      <c r="F8" s="464">
        <v>6.71081170258</v>
      </c>
      <c r="G8" s="463">
        <v>5.0545343971363781E-2</v>
      </c>
    </row>
    <row r="9" spans="1:7" ht="14.1" customHeight="1" x14ac:dyDescent="0.3">
      <c r="A9" s="465" t="s">
        <v>355</v>
      </c>
      <c r="B9" s="464">
        <v>40.932118239953816</v>
      </c>
      <c r="C9" s="464">
        <v>0.49528444610000011</v>
      </c>
      <c r="D9" s="464">
        <v>52.217585647273815</v>
      </c>
      <c r="E9" s="464">
        <v>0.19812160597600009</v>
      </c>
      <c r="F9" s="464">
        <v>3.2937901623436003</v>
      </c>
      <c r="G9" s="463">
        <v>6.2839754244456619E-2</v>
      </c>
    </row>
    <row r="10" spans="1:7" ht="14.1" customHeight="1" x14ac:dyDescent="0.3">
      <c r="A10" s="465" t="s">
        <v>345</v>
      </c>
      <c r="B10" s="464">
        <v>366.23632196726004</v>
      </c>
      <c r="C10" s="464">
        <v>24.4959934504</v>
      </c>
      <c r="D10" s="464">
        <v>267.55207906126009</v>
      </c>
      <c r="E10" s="464">
        <v>14.411514536716002</v>
      </c>
      <c r="F10" s="464">
        <v>76.666818209938</v>
      </c>
      <c r="G10" s="463">
        <v>0.2719032525853306</v>
      </c>
    </row>
    <row r="11" spans="1:7" ht="14.1" customHeight="1" x14ac:dyDescent="0.3">
      <c r="A11" s="465" t="s">
        <v>292</v>
      </c>
      <c r="B11" s="464">
        <v>3285.3450571178382</v>
      </c>
      <c r="C11" s="464">
        <v>2279.9372250120005</v>
      </c>
      <c r="D11" s="464">
        <v>2670.8601384655981</v>
      </c>
      <c r="E11" s="464">
        <v>486.80237272242505</v>
      </c>
      <c r="F11" s="464">
        <v>3097.8297606900005</v>
      </c>
      <c r="G11" s="463">
        <v>0.98105156891022172</v>
      </c>
    </row>
    <row r="12" spans="1:7" ht="14.1" customHeight="1" x14ac:dyDescent="0.3">
      <c r="A12" s="465" t="s">
        <v>80</v>
      </c>
      <c r="B12" s="464">
        <v>4537.878464732974</v>
      </c>
      <c r="C12" s="464">
        <v>2438.7859032575998</v>
      </c>
      <c r="D12" s="464">
        <v>4417.9385921375142</v>
      </c>
      <c r="E12" s="464">
        <v>135.97900556617202</v>
      </c>
      <c r="F12" s="464">
        <v>3223.7502650840006</v>
      </c>
      <c r="G12" s="463">
        <v>0.70790702640504011</v>
      </c>
    </row>
    <row r="13" spans="1:7" ht="15" customHeight="1" x14ac:dyDescent="0.3">
      <c r="A13" s="1000" t="s">
        <v>358</v>
      </c>
      <c r="B13" s="464">
        <v>3037.6738335325786</v>
      </c>
      <c r="C13" s="464">
        <v>1464.4602145322719</v>
      </c>
      <c r="D13" s="464">
        <v>2965.4599912325784</v>
      </c>
      <c r="E13" s="464">
        <v>1422.316671049563</v>
      </c>
      <c r="F13" s="464">
        <v>2458.2826070200003</v>
      </c>
      <c r="G13" s="463">
        <v>0.56025700399742184</v>
      </c>
    </row>
    <row r="14" spans="1:7" ht="14.1" customHeight="1" x14ac:dyDescent="0.3">
      <c r="A14" s="465" t="s">
        <v>359</v>
      </c>
      <c r="B14" s="464">
        <v>422.39500151249405</v>
      </c>
      <c r="C14" s="464">
        <v>66.234931995600007</v>
      </c>
      <c r="D14" s="464">
        <v>403.92119270463598</v>
      </c>
      <c r="E14" s="464">
        <v>26.103076619123396</v>
      </c>
      <c r="F14" s="464">
        <v>591.69703498500007</v>
      </c>
      <c r="G14" s="463">
        <v>1.3759619565553391</v>
      </c>
    </row>
    <row r="15" spans="1:7" x14ac:dyDescent="0.3">
      <c r="A15" s="1000" t="s">
        <v>527</v>
      </c>
      <c r="B15" s="464">
        <v>502.61548151805999</v>
      </c>
      <c r="C15" s="464" t="s">
        <v>22</v>
      </c>
      <c r="D15" s="464">
        <v>502.61548151805999</v>
      </c>
      <c r="E15" s="464" t="s">
        <v>22</v>
      </c>
      <c r="F15" s="464">
        <v>753.92322230427999</v>
      </c>
      <c r="G15" s="463">
        <v>1.5000000000540969</v>
      </c>
    </row>
    <row r="16" spans="1:7" ht="14.1" customHeight="1" x14ac:dyDescent="0.3">
      <c r="A16" s="465" t="s">
        <v>352</v>
      </c>
      <c r="B16" s="464">
        <v>1173.2968581309999</v>
      </c>
      <c r="C16" s="464" t="s">
        <v>22</v>
      </c>
      <c r="D16" s="464">
        <v>1173.2968581309999</v>
      </c>
      <c r="E16" s="464" t="s">
        <v>22</v>
      </c>
      <c r="F16" s="464">
        <v>2598.0225521910002</v>
      </c>
      <c r="G16" s="463">
        <v>2.2142926013877795</v>
      </c>
    </row>
    <row r="17" spans="1:7" ht="14.1" customHeight="1" x14ac:dyDescent="0.3">
      <c r="A17" s="465" t="s">
        <v>526</v>
      </c>
      <c r="B17" s="464">
        <v>846.87230396719997</v>
      </c>
      <c r="C17" s="464" t="s">
        <v>22</v>
      </c>
      <c r="D17" s="464">
        <v>845.5640381572</v>
      </c>
      <c r="E17" s="464" t="s">
        <v>22</v>
      </c>
      <c r="F17" s="464">
        <v>582.37155655460799</v>
      </c>
      <c r="G17" s="463">
        <v>0.68873737561475912</v>
      </c>
    </row>
    <row r="18" spans="1:7" x14ac:dyDescent="0.3">
      <c r="A18" s="997" t="s">
        <v>288</v>
      </c>
      <c r="B18" s="998">
        <v>16764.88722773112</v>
      </c>
      <c r="C18" s="998">
        <v>6344.1073082799994</v>
      </c>
      <c r="D18" s="998">
        <v>15881.608558471382</v>
      </c>
      <c r="E18" s="998">
        <v>2120.646723383371</v>
      </c>
      <c r="F18" s="998">
        <v>13673.115719041798</v>
      </c>
      <c r="G18" s="999">
        <v>0.75952237677817624</v>
      </c>
    </row>
    <row r="20" spans="1:7" x14ac:dyDescent="0.3">
      <c r="B20" s="227"/>
    </row>
  </sheetData>
  <mergeCells count="4">
    <mergeCell ref="B5:C5"/>
    <mergeCell ref="D5:E5"/>
    <mergeCell ref="F5:G5"/>
    <mergeCell ref="A1:G4"/>
  </mergeCells>
  <pageMargins left="0.43307086614173229" right="0.23622047244094491" top="0.74803149606299213" bottom="0.74803149606299213" header="0.31496062992125984" footer="0.31496062992125984"/>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70C0"/>
  </sheetPr>
  <dimension ref="A1:Q20"/>
  <sheetViews>
    <sheetView showGridLines="0" zoomScale="84" zoomScaleNormal="84" workbookViewId="0">
      <selection activeCell="S2" sqref="S2:T3"/>
    </sheetView>
  </sheetViews>
  <sheetFormatPr defaultRowHeight="14.25" x14ac:dyDescent="0.3"/>
  <cols>
    <col min="1" max="1" width="16" style="171" customWidth="1"/>
    <col min="2" max="14" width="4.7109375" style="171" customWidth="1"/>
    <col min="15" max="15" width="6.42578125" style="171" customWidth="1"/>
    <col min="16" max="17" width="6.28515625" style="171" customWidth="1"/>
    <col min="18" max="27" width="17.85546875" style="171" customWidth="1"/>
    <col min="28" max="16384" width="9.140625" style="171"/>
  </cols>
  <sheetData>
    <row r="1" spans="1:17" x14ac:dyDescent="0.3">
      <c r="A1" s="1369" t="s">
        <v>1595</v>
      </c>
      <c r="B1" s="1369"/>
      <c r="C1" s="1369"/>
      <c r="D1" s="1369"/>
      <c r="E1" s="1369"/>
      <c r="F1" s="1369"/>
      <c r="G1" s="1369"/>
      <c r="H1" s="1369"/>
      <c r="I1" s="1369"/>
      <c r="J1" s="1369"/>
      <c r="K1" s="1369"/>
      <c r="L1" s="1369"/>
      <c r="M1" s="1369"/>
      <c r="N1" s="1369"/>
      <c r="O1" s="1369"/>
      <c r="P1" s="1369"/>
      <c r="Q1" s="1369"/>
    </row>
    <row r="2" spans="1:17" x14ac:dyDescent="0.3">
      <c r="A2" s="1369"/>
      <c r="B2" s="1369"/>
      <c r="C2" s="1369"/>
      <c r="D2" s="1369"/>
      <c r="E2" s="1369"/>
      <c r="F2" s="1369"/>
      <c r="G2" s="1369"/>
      <c r="H2" s="1369"/>
      <c r="I2" s="1369"/>
      <c r="J2" s="1369"/>
      <c r="K2" s="1369"/>
      <c r="L2" s="1369"/>
      <c r="M2" s="1369"/>
      <c r="N2" s="1369"/>
      <c r="O2" s="1369"/>
      <c r="P2" s="1369"/>
      <c r="Q2" s="1369"/>
    </row>
    <row r="3" spans="1:17" x14ac:dyDescent="0.3">
      <c r="A3" s="1369"/>
      <c r="B3" s="1369"/>
      <c r="C3" s="1369"/>
      <c r="D3" s="1369"/>
      <c r="E3" s="1369"/>
      <c r="F3" s="1369"/>
      <c r="G3" s="1369"/>
      <c r="H3" s="1369"/>
      <c r="I3" s="1369"/>
      <c r="J3" s="1369"/>
      <c r="K3" s="1369"/>
      <c r="L3" s="1369"/>
      <c r="M3" s="1369"/>
      <c r="N3" s="1369"/>
      <c r="O3" s="1369"/>
      <c r="P3" s="1369"/>
      <c r="Q3" s="1369"/>
    </row>
    <row r="4" spans="1:17" ht="64.5" customHeight="1" x14ac:dyDescent="0.3">
      <c r="A4" s="1369"/>
      <c r="B4" s="1369"/>
      <c r="C4" s="1369"/>
      <c r="D4" s="1369"/>
      <c r="E4" s="1369"/>
      <c r="F4" s="1369"/>
      <c r="G4" s="1369"/>
      <c r="H4" s="1369"/>
      <c r="I4" s="1369"/>
      <c r="J4" s="1369"/>
      <c r="K4" s="1369"/>
      <c r="L4" s="1369"/>
      <c r="M4" s="1369"/>
      <c r="N4" s="1369"/>
      <c r="O4" s="1369"/>
      <c r="P4" s="1369"/>
      <c r="Q4" s="1369"/>
    </row>
    <row r="5" spans="1:17" ht="28.5" customHeight="1" x14ac:dyDescent="0.3">
      <c r="A5" s="469" t="s">
        <v>226</v>
      </c>
      <c r="B5" s="1370" t="s">
        <v>534</v>
      </c>
      <c r="C5" s="1371"/>
      <c r="D5" s="1371"/>
      <c r="E5" s="1371"/>
      <c r="F5" s="1371"/>
      <c r="G5" s="1371"/>
      <c r="H5" s="1371"/>
      <c r="I5" s="1371"/>
      <c r="J5" s="1371"/>
      <c r="K5" s="1371"/>
      <c r="L5" s="1371"/>
      <c r="M5" s="1371"/>
      <c r="N5" s="1371"/>
      <c r="O5" s="1371"/>
      <c r="P5" s="1371"/>
      <c r="Q5" s="470"/>
    </row>
    <row r="6" spans="1:17" x14ac:dyDescent="0.3">
      <c r="A6" s="471" t="s">
        <v>535</v>
      </c>
      <c r="B6" s="472" t="s">
        <v>536</v>
      </c>
      <c r="C6" s="472">
        <v>0.02</v>
      </c>
      <c r="D6" s="472">
        <v>0.04</v>
      </c>
      <c r="E6" s="472">
        <v>0.1</v>
      </c>
      <c r="F6" s="472">
        <v>0.2</v>
      </c>
      <c r="G6" s="472">
        <v>0.35</v>
      </c>
      <c r="H6" s="472">
        <v>0.5</v>
      </c>
      <c r="I6" s="472">
        <v>0.7</v>
      </c>
      <c r="J6" s="472">
        <v>0.75</v>
      </c>
      <c r="K6" s="472">
        <v>1</v>
      </c>
      <c r="L6" s="472">
        <v>1.5</v>
      </c>
      <c r="M6" s="472">
        <v>2.5</v>
      </c>
      <c r="N6" s="472">
        <v>3.7</v>
      </c>
      <c r="O6" s="472">
        <v>12.5</v>
      </c>
      <c r="P6" s="470" t="s">
        <v>160</v>
      </c>
      <c r="Q6" s="470" t="s">
        <v>288</v>
      </c>
    </row>
    <row r="7" spans="1:17" ht="27" x14ac:dyDescent="0.3">
      <c r="A7" s="1001" t="s">
        <v>344</v>
      </c>
      <c r="B7" s="1002">
        <v>2362.7503180808003</v>
      </c>
      <c r="C7" s="1002">
        <v>0</v>
      </c>
      <c r="D7" s="1002">
        <v>0</v>
      </c>
      <c r="E7" s="1002">
        <v>0</v>
      </c>
      <c r="F7" s="1002">
        <v>0</v>
      </c>
      <c r="G7" s="1002">
        <v>0</v>
      </c>
      <c r="H7" s="1002">
        <v>0</v>
      </c>
      <c r="I7" s="1002">
        <v>0</v>
      </c>
      <c r="J7" s="1002">
        <v>0</v>
      </c>
      <c r="K7" s="1002">
        <v>15.45529496</v>
      </c>
      <c r="L7" s="1002">
        <v>0</v>
      </c>
      <c r="M7" s="1002">
        <v>106.04480224999999</v>
      </c>
      <c r="N7" s="1002">
        <v>0</v>
      </c>
      <c r="O7" s="1002">
        <v>0</v>
      </c>
      <c r="P7" s="1002">
        <v>0</v>
      </c>
      <c r="Q7" s="1002">
        <v>2484.2504152233605</v>
      </c>
    </row>
    <row r="8" spans="1:17" x14ac:dyDescent="0.3">
      <c r="A8" s="1225" t="s">
        <v>2181</v>
      </c>
      <c r="B8" s="1002">
        <v>99.214088270168816</v>
      </c>
      <c r="C8" s="1002">
        <v>0</v>
      </c>
      <c r="D8" s="1002">
        <v>0</v>
      </c>
      <c r="E8" s="1002">
        <v>0</v>
      </c>
      <c r="F8" s="1002">
        <v>33.554059631280005</v>
      </c>
      <c r="G8" s="1002">
        <v>0</v>
      </c>
      <c r="H8" s="1002">
        <v>0</v>
      </c>
      <c r="I8" s="1002">
        <v>0</v>
      </c>
      <c r="J8" s="1002">
        <v>0</v>
      </c>
      <c r="K8" s="1002">
        <v>0</v>
      </c>
      <c r="L8" s="1002">
        <v>0</v>
      </c>
      <c r="M8" s="1002">
        <v>0</v>
      </c>
      <c r="N8" s="1002">
        <v>0</v>
      </c>
      <c r="O8" s="1002">
        <v>0</v>
      </c>
      <c r="P8" s="1002">
        <v>0</v>
      </c>
      <c r="Q8" s="1002">
        <v>132.76814787098843</v>
      </c>
    </row>
    <row r="9" spans="1:17" x14ac:dyDescent="0.3">
      <c r="A9" s="1225" t="s">
        <v>2182</v>
      </c>
      <c r="B9" s="1002"/>
      <c r="C9" s="1002"/>
      <c r="D9" s="1002"/>
      <c r="E9" s="1002"/>
      <c r="F9" s="1002"/>
      <c r="G9" s="1002"/>
      <c r="H9" s="1002"/>
      <c r="I9" s="1002"/>
      <c r="J9" s="1002"/>
      <c r="K9" s="1002"/>
      <c r="L9" s="1002"/>
      <c r="M9" s="1002"/>
      <c r="N9" s="1002"/>
      <c r="O9" s="1002"/>
      <c r="P9" s="1002"/>
      <c r="Q9" s="1002"/>
    </row>
    <row r="10" spans="1:17" x14ac:dyDescent="0.3">
      <c r="A10" s="1001" t="s">
        <v>355</v>
      </c>
      <c r="B10" s="1002">
        <v>45.773364986920008</v>
      </c>
      <c r="C10" s="1002">
        <v>0</v>
      </c>
      <c r="D10" s="1002">
        <v>0</v>
      </c>
      <c r="E10" s="1002">
        <v>0</v>
      </c>
      <c r="F10" s="1002">
        <v>9.1269914895600004E-2</v>
      </c>
      <c r="G10" s="1002">
        <v>0</v>
      </c>
      <c r="H10" s="1002">
        <v>6.5510723564360003</v>
      </c>
      <c r="I10" s="1002">
        <v>0</v>
      </c>
      <c r="J10" s="1002">
        <v>0</v>
      </c>
      <c r="K10" s="1002">
        <v>0</v>
      </c>
      <c r="L10" s="1002">
        <v>0</v>
      </c>
      <c r="M10" s="1002">
        <v>0</v>
      </c>
      <c r="N10" s="1002">
        <v>0</v>
      </c>
      <c r="O10" s="1002">
        <v>0</v>
      </c>
      <c r="P10" s="1002">
        <v>0</v>
      </c>
      <c r="Q10" s="1002">
        <v>52.415707253249813</v>
      </c>
    </row>
    <row r="11" spans="1:17" x14ac:dyDescent="0.3">
      <c r="A11" s="1001" t="s">
        <v>345</v>
      </c>
      <c r="B11" s="1002">
        <v>0</v>
      </c>
      <c r="C11" s="1002">
        <v>0</v>
      </c>
      <c r="D11" s="1002">
        <v>0</v>
      </c>
      <c r="E11" s="1002">
        <v>0</v>
      </c>
      <c r="F11" s="1002">
        <v>219.35248079705002</v>
      </c>
      <c r="G11" s="1002">
        <v>0</v>
      </c>
      <c r="H11" s="1002">
        <v>59.629580445095996</v>
      </c>
      <c r="I11" s="1002">
        <v>0</v>
      </c>
      <c r="J11" s="1002">
        <v>0</v>
      </c>
      <c r="K11" s="1002">
        <v>2.9815323502100006</v>
      </c>
      <c r="L11" s="1002">
        <v>0</v>
      </c>
      <c r="M11" s="1002">
        <v>0</v>
      </c>
      <c r="N11" s="1002">
        <v>0</v>
      </c>
      <c r="O11" s="1002">
        <v>0</v>
      </c>
      <c r="P11" s="1002">
        <v>0</v>
      </c>
      <c r="Q11" s="1002">
        <v>281.963593597976</v>
      </c>
    </row>
    <row r="12" spans="1:17" x14ac:dyDescent="0.3">
      <c r="A12" s="1001" t="s">
        <v>292</v>
      </c>
      <c r="B12" s="1002">
        <v>0</v>
      </c>
      <c r="C12" s="1002">
        <v>0</v>
      </c>
      <c r="D12" s="1002">
        <v>0</v>
      </c>
      <c r="E12" s="1002">
        <v>0</v>
      </c>
      <c r="F12" s="1002">
        <v>0</v>
      </c>
      <c r="G12" s="1002">
        <v>0</v>
      </c>
      <c r="H12" s="1002">
        <v>0</v>
      </c>
      <c r="I12" s="1002">
        <v>0</v>
      </c>
      <c r="J12" s="1002">
        <v>0</v>
      </c>
      <c r="K12" s="1002">
        <v>3157.1064950309401</v>
      </c>
      <c r="L12" s="1002">
        <v>1.02107152</v>
      </c>
      <c r="M12" s="1002">
        <v>0</v>
      </c>
      <c r="N12" s="1002">
        <v>0</v>
      </c>
      <c r="O12" s="1002">
        <v>0</v>
      </c>
      <c r="P12" s="1002">
        <v>0</v>
      </c>
      <c r="Q12" s="1002">
        <v>3158.1275671880239</v>
      </c>
    </row>
    <row r="13" spans="1:17" x14ac:dyDescent="0.3">
      <c r="A13" s="1003" t="s">
        <v>80</v>
      </c>
      <c r="B13" s="1004">
        <v>0</v>
      </c>
      <c r="C13" s="1002">
        <v>0</v>
      </c>
      <c r="D13" s="1002">
        <v>0</v>
      </c>
      <c r="E13" s="1002">
        <v>0</v>
      </c>
      <c r="F13" s="1002">
        <v>0</v>
      </c>
      <c r="G13" s="1002">
        <v>0</v>
      </c>
      <c r="H13" s="1002">
        <v>0</v>
      </c>
      <c r="I13" s="1002">
        <v>0</v>
      </c>
      <c r="J13" s="1002">
        <v>4558.7442282565398</v>
      </c>
      <c r="K13" s="1002">
        <v>0</v>
      </c>
      <c r="L13" s="1002">
        <v>0</v>
      </c>
      <c r="M13" s="1002">
        <v>0</v>
      </c>
      <c r="N13" s="1002">
        <v>0</v>
      </c>
      <c r="O13" s="1002">
        <v>0</v>
      </c>
      <c r="P13" s="1002">
        <v>0</v>
      </c>
      <c r="Q13" s="1002">
        <v>4558.7442284436856</v>
      </c>
    </row>
    <row r="14" spans="1:17" x14ac:dyDescent="0.3">
      <c r="A14" s="1226" t="s">
        <v>2183</v>
      </c>
      <c r="B14" s="1004">
        <v>0</v>
      </c>
      <c r="C14" s="1002">
        <v>0</v>
      </c>
      <c r="D14" s="1002">
        <v>0</v>
      </c>
      <c r="E14" s="1002">
        <v>0</v>
      </c>
      <c r="F14" s="1002">
        <v>0</v>
      </c>
      <c r="G14" s="1002">
        <v>2968.3284641632913</v>
      </c>
      <c r="H14" s="1002">
        <v>0</v>
      </c>
      <c r="I14" s="1002">
        <v>0</v>
      </c>
      <c r="J14" s="1002">
        <v>0</v>
      </c>
      <c r="K14" s="1002">
        <v>1420.1101978800002</v>
      </c>
      <c r="L14" s="1002">
        <v>0</v>
      </c>
      <c r="M14" s="1002">
        <v>0</v>
      </c>
      <c r="N14" s="1002">
        <v>0</v>
      </c>
      <c r="O14" s="1002">
        <v>0</v>
      </c>
      <c r="P14" s="1002">
        <v>0</v>
      </c>
      <c r="Q14" s="1002">
        <v>4388.4386622821421</v>
      </c>
    </row>
    <row r="15" spans="1:17" x14ac:dyDescent="0.3">
      <c r="A15" s="1226" t="s">
        <v>2184</v>
      </c>
      <c r="B15" s="1004"/>
      <c r="C15" s="1002"/>
      <c r="D15" s="1002"/>
      <c r="E15" s="1002"/>
      <c r="F15" s="1002"/>
      <c r="G15" s="1002"/>
      <c r="H15" s="1002"/>
      <c r="I15" s="1002"/>
      <c r="J15" s="1002"/>
      <c r="K15" s="1002"/>
      <c r="L15" s="1002"/>
      <c r="M15" s="1002"/>
      <c r="N15" s="1002"/>
      <c r="O15" s="1002"/>
      <c r="P15" s="1002"/>
      <c r="Q15" s="1002"/>
    </row>
    <row r="16" spans="1:17" x14ac:dyDescent="0.3">
      <c r="A16" s="1003" t="s">
        <v>359</v>
      </c>
      <c r="B16" s="1004">
        <v>0</v>
      </c>
      <c r="C16" s="1002">
        <v>0</v>
      </c>
      <c r="D16" s="1002">
        <v>0</v>
      </c>
      <c r="E16" s="1002">
        <v>0</v>
      </c>
      <c r="F16" s="1002">
        <v>0</v>
      </c>
      <c r="G16" s="1002">
        <v>0</v>
      </c>
      <c r="H16" s="1002">
        <v>0</v>
      </c>
      <c r="I16" s="1002">
        <v>0</v>
      </c>
      <c r="J16" s="1002">
        <v>0</v>
      </c>
      <c r="K16" s="1002">
        <v>155.97387491400002</v>
      </c>
      <c r="L16" s="1002">
        <v>290.48210673378003</v>
      </c>
      <c r="M16" s="1002">
        <v>0</v>
      </c>
      <c r="N16" s="1002">
        <v>0</v>
      </c>
      <c r="O16" s="1002">
        <v>0</v>
      </c>
      <c r="P16" s="1002">
        <v>0</v>
      </c>
      <c r="Q16" s="1002">
        <v>446.45598218375937</v>
      </c>
    </row>
    <row r="17" spans="1:17" s="878" customFormat="1" ht="27" x14ac:dyDescent="0.25">
      <c r="A17" s="1001" t="s">
        <v>537</v>
      </c>
      <c r="B17" s="1002">
        <v>0</v>
      </c>
      <c r="C17" s="1002">
        <v>0</v>
      </c>
      <c r="D17" s="1002">
        <v>0</v>
      </c>
      <c r="E17" s="1002">
        <v>0</v>
      </c>
      <c r="F17" s="1002">
        <v>0</v>
      </c>
      <c r="G17" s="1002">
        <v>0</v>
      </c>
      <c r="H17" s="1002">
        <v>0</v>
      </c>
      <c r="I17" s="1002">
        <v>0</v>
      </c>
      <c r="J17" s="1002">
        <v>0</v>
      </c>
      <c r="K17" s="1002">
        <v>0</v>
      </c>
      <c r="L17" s="1002">
        <v>502.61548151805999</v>
      </c>
      <c r="M17" s="1002">
        <v>0</v>
      </c>
      <c r="N17" s="1002">
        <v>0</v>
      </c>
      <c r="O17" s="1002">
        <v>0</v>
      </c>
      <c r="P17" s="1002">
        <v>0</v>
      </c>
      <c r="Q17" s="1002">
        <v>502.61548151805999</v>
      </c>
    </row>
    <row r="18" spans="1:17" x14ac:dyDescent="0.3">
      <c r="A18" s="1001" t="s">
        <v>352</v>
      </c>
      <c r="B18" s="1002">
        <v>0</v>
      </c>
      <c r="C18" s="1002">
        <v>0</v>
      </c>
      <c r="D18" s="1002">
        <v>0</v>
      </c>
      <c r="E18" s="1002">
        <v>0</v>
      </c>
      <c r="F18" s="1002">
        <v>0</v>
      </c>
      <c r="G18" s="1002">
        <v>0</v>
      </c>
      <c r="H18" s="1002">
        <v>0</v>
      </c>
      <c r="I18" s="1002">
        <v>0</v>
      </c>
      <c r="J18" s="1002">
        <v>0</v>
      </c>
      <c r="K18" s="1002">
        <v>223.479728741</v>
      </c>
      <c r="L18" s="1002">
        <v>0</v>
      </c>
      <c r="M18" s="1002">
        <v>949.81712938999999</v>
      </c>
      <c r="N18" s="1002">
        <v>0</v>
      </c>
      <c r="O18" s="1002">
        <v>0</v>
      </c>
      <c r="P18" s="1002">
        <v>0</v>
      </c>
      <c r="Q18" s="1002">
        <v>1173.2968581309999</v>
      </c>
    </row>
    <row r="19" spans="1:17" x14ac:dyDescent="0.3">
      <c r="A19" s="1001" t="s">
        <v>526</v>
      </c>
      <c r="B19" s="1004">
        <v>80.64540290139999</v>
      </c>
      <c r="C19" s="1002">
        <v>0</v>
      </c>
      <c r="D19" s="1002">
        <v>0</v>
      </c>
      <c r="E19" s="1002">
        <v>0</v>
      </c>
      <c r="F19" s="1002">
        <v>44.130556928040001</v>
      </c>
      <c r="G19" s="1002">
        <v>0</v>
      </c>
      <c r="H19" s="1002">
        <v>0</v>
      </c>
      <c r="I19" s="1002">
        <v>0</v>
      </c>
      <c r="J19" s="1002">
        <v>0</v>
      </c>
      <c r="K19" s="1002">
        <v>310.97230431080004</v>
      </c>
      <c r="L19" s="1002">
        <v>0</v>
      </c>
      <c r="M19" s="1002">
        <v>5.5747033620000002</v>
      </c>
      <c r="N19" s="1002">
        <v>0</v>
      </c>
      <c r="O19" s="1002">
        <v>0</v>
      </c>
      <c r="P19" s="1002">
        <v>404.24107061000007</v>
      </c>
      <c r="Q19" s="1002">
        <v>845.5640381572</v>
      </c>
    </row>
    <row r="20" spans="1:17" x14ac:dyDescent="0.3">
      <c r="A20" s="1005" t="s">
        <v>288</v>
      </c>
      <c r="B20" s="1006">
        <v>2588.3831737110095</v>
      </c>
      <c r="C20" s="1006"/>
      <c r="D20" s="1006"/>
      <c r="E20" s="1006"/>
      <c r="F20" s="1006">
        <v>297.12836724665004</v>
      </c>
      <c r="G20" s="1006">
        <v>2968.3284641632913</v>
      </c>
      <c r="H20" s="1006">
        <v>66.18065282963201</v>
      </c>
      <c r="I20" s="1006"/>
      <c r="J20" s="1006">
        <v>4558.7442282565398</v>
      </c>
      <c r="K20" s="1006">
        <v>5286.079427453541</v>
      </c>
      <c r="L20" s="1006">
        <v>794.11865975497994</v>
      </c>
      <c r="M20" s="1006">
        <v>1061.436635002</v>
      </c>
      <c r="N20" s="1006"/>
      <c r="O20" s="1006"/>
      <c r="P20" s="1006">
        <v>404.24107061000007</v>
      </c>
      <c r="Q20" s="1006">
        <v>18024.640681454752</v>
      </c>
    </row>
  </sheetData>
  <mergeCells count="2">
    <mergeCell ref="A1:Q4"/>
    <mergeCell ref="B5:P5"/>
  </mergeCells>
  <conditionalFormatting sqref="B7:Q20">
    <cfRule type="cellIs" dxfId="1" priority="1" operator="lessThan">
      <formula>0</formula>
    </cfRule>
  </conditionalFormatting>
  <pageMargins left="0.43307086614173229" right="0.23622047244094491" top="0.74803149606299213" bottom="0.74803149606299213" header="0.31496062992125984" footer="0.31496062992125984"/>
  <pageSetup paperSize="9" orientation="portrait" r:id="rId1"/>
  <colBreaks count="1" manualBreakCount="1">
    <brk id="17"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70C0"/>
  </sheetPr>
  <dimension ref="A1:G56"/>
  <sheetViews>
    <sheetView showGridLines="0" zoomScale="84" zoomScaleNormal="84" zoomScalePageLayoutView="145" workbookViewId="0">
      <selection activeCell="I6" sqref="I6"/>
    </sheetView>
  </sheetViews>
  <sheetFormatPr defaultRowHeight="14.25" x14ac:dyDescent="0.3"/>
  <cols>
    <col min="1" max="1" width="30.7109375" style="171" customWidth="1"/>
    <col min="2" max="2" width="11" style="171" customWidth="1"/>
    <col min="3" max="3" width="12.5703125" style="171" customWidth="1"/>
    <col min="4" max="4" width="8.7109375" style="171" customWidth="1"/>
    <col min="5" max="5" width="10" style="171" customWidth="1"/>
    <col min="6" max="6" width="9.85546875" style="171" customWidth="1"/>
    <col min="7" max="7" width="11" style="171" customWidth="1"/>
    <col min="8" max="20" width="17.85546875" style="171" customWidth="1"/>
    <col min="21" max="16384" width="9.140625" style="171"/>
  </cols>
  <sheetData>
    <row r="1" spans="1:7" x14ac:dyDescent="0.3">
      <c r="A1" s="1007" t="s">
        <v>1596</v>
      </c>
      <c r="B1" s="513"/>
      <c r="C1" s="512"/>
      <c r="D1" s="511"/>
      <c r="E1" s="511"/>
      <c r="F1" s="511"/>
      <c r="G1" s="511"/>
    </row>
    <row r="2" spans="1:7" ht="14.25" customHeight="1" x14ac:dyDescent="0.3">
      <c r="A2" s="1307" t="s">
        <v>581</v>
      </c>
      <c r="B2" s="1372"/>
      <c r="C2" s="1372"/>
      <c r="D2" s="1372"/>
      <c r="E2" s="1372"/>
      <c r="F2" s="1372"/>
      <c r="G2" s="1372"/>
    </row>
    <row r="3" spans="1:7" x14ac:dyDescent="0.3">
      <c r="A3" s="1372"/>
      <c r="B3" s="1372"/>
      <c r="C3" s="1372"/>
      <c r="D3" s="1372"/>
      <c r="E3" s="1372"/>
      <c r="F3" s="1372"/>
      <c r="G3" s="1372"/>
    </row>
    <row r="4" spans="1:7" x14ac:dyDescent="0.3">
      <c r="A4" s="1372"/>
      <c r="B4" s="1372"/>
      <c r="C4" s="1372"/>
      <c r="D4" s="1372"/>
      <c r="E4" s="1372"/>
      <c r="F4" s="1372"/>
      <c r="G4" s="1372"/>
    </row>
    <row r="5" spans="1:7" x14ac:dyDescent="0.3">
      <c r="A5" s="1372"/>
      <c r="B5" s="1372"/>
      <c r="C5" s="1372"/>
      <c r="D5" s="1372"/>
      <c r="E5" s="1372"/>
      <c r="F5" s="1372"/>
      <c r="G5" s="1372"/>
    </row>
    <row r="6" spans="1:7" ht="6" customHeight="1" x14ac:dyDescent="0.3">
      <c r="A6" s="1023"/>
      <c r="B6" s="483"/>
      <c r="C6" s="1024"/>
      <c r="D6" s="1025"/>
      <c r="E6" s="1025"/>
      <c r="F6" s="1025"/>
      <c r="G6" s="1025"/>
    </row>
    <row r="7" spans="1:7" x14ac:dyDescent="0.3">
      <c r="A7" s="1008" t="s">
        <v>116</v>
      </c>
      <c r="B7" s="510"/>
      <c r="C7" s="509"/>
      <c r="D7" s="508" t="s">
        <v>310</v>
      </c>
      <c r="E7" s="508"/>
      <c r="F7" s="508" t="s">
        <v>40</v>
      </c>
      <c r="G7" s="508"/>
    </row>
    <row r="8" spans="1:7" ht="27" x14ac:dyDescent="0.3">
      <c r="A8" s="507" t="s">
        <v>580</v>
      </c>
      <c r="B8" s="506" t="s">
        <v>579</v>
      </c>
      <c r="C8" s="505" t="s">
        <v>534</v>
      </c>
      <c r="D8" s="1175" t="s">
        <v>98</v>
      </c>
      <c r="E8" s="1175" t="s">
        <v>99</v>
      </c>
      <c r="F8" s="1175" t="s">
        <v>98</v>
      </c>
      <c r="G8" s="1175" t="s">
        <v>99</v>
      </c>
    </row>
    <row r="9" spans="1:7" ht="13.5" customHeight="1" x14ac:dyDescent="0.3">
      <c r="A9" s="1010" t="s">
        <v>578</v>
      </c>
      <c r="B9" s="270"/>
      <c r="C9" s="1011"/>
      <c r="D9" s="270"/>
      <c r="E9" s="270"/>
      <c r="F9" s="270"/>
      <c r="G9" s="270"/>
    </row>
    <row r="10" spans="1:7" ht="13.5" customHeight="1" x14ac:dyDescent="0.3">
      <c r="A10" s="1009">
        <v>1</v>
      </c>
      <c r="B10" s="270" t="s">
        <v>564</v>
      </c>
      <c r="C10" s="1011">
        <v>0</v>
      </c>
      <c r="D10" s="270">
        <v>2364.9914732580005</v>
      </c>
      <c r="E10" s="270">
        <v>72646.995483700011</v>
      </c>
      <c r="F10" s="270">
        <v>2362.7503180808003</v>
      </c>
      <c r="G10" s="270">
        <v>76163.932185443002</v>
      </c>
    </row>
    <row r="11" spans="1:7" ht="13.5" customHeight="1" x14ac:dyDescent="0.3">
      <c r="A11" s="1009">
        <v>2</v>
      </c>
      <c r="B11" s="270" t="s">
        <v>563</v>
      </c>
      <c r="C11" s="1011">
        <v>0.2</v>
      </c>
      <c r="D11" s="270" t="s">
        <v>22</v>
      </c>
      <c r="E11" s="270">
        <v>295.34186263999999</v>
      </c>
      <c r="F11" s="270" t="s">
        <v>22</v>
      </c>
      <c r="G11" s="270">
        <v>286.57212301999999</v>
      </c>
    </row>
    <row r="12" spans="1:7" ht="13.5" customHeight="1" x14ac:dyDescent="0.3">
      <c r="A12" s="1009">
        <v>3</v>
      </c>
      <c r="B12" s="270" t="s">
        <v>577</v>
      </c>
      <c r="C12" s="1011">
        <v>0.5</v>
      </c>
      <c r="D12" s="270" t="s">
        <v>22</v>
      </c>
      <c r="E12" s="270">
        <v>1.7326979999999999E-2</v>
      </c>
      <c r="F12" s="270" t="s">
        <v>22</v>
      </c>
      <c r="G12" s="270">
        <v>3.3416499999999998E-3</v>
      </c>
    </row>
    <row r="13" spans="1:7" ht="13.5" customHeight="1" x14ac:dyDescent="0.3">
      <c r="A13" s="1227" t="s">
        <v>576</v>
      </c>
      <c r="B13" s="270" t="s">
        <v>2185</v>
      </c>
      <c r="C13" s="1011" t="s">
        <v>568</v>
      </c>
      <c r="D13" s="270">
        <v>121.50009720999999</v>
      </c>
      <c r="E13" s="270">
        <v>739.46912538000004</v>
      </c>
      <c r="F13" s="270">
        <v>121.50009720999999</v>
      </c>
      <c r="G13" s="270">
        <v>250.34932150000003</v>
      </c>
    </row>
    <row r="14" spans="1:7" ht="13.5" customHeight="1" x14ac:dyDescent="0.3">
      <c r="A14" s="1227"/>
      <c r="B14" s="270" t="s">
        <v>2186</v>
      </c>
      <c r="C14" s="1011"/>
      <c r="D14" s="270"/>
      <c r="E14" s="270"/>
      <c r="F14" s="270"/>
      <c r="G14" s="270"/>
    </row>
    <row r="15" spans="1:7" ht="13.5" customHeight="1" x14ac:dyDescent="0.3">
      <c r="A15" s="1228" t="s">
        <v>288</v>
      </c>
      <c r="B15" s="1013"/>
      <c r="C15" s="1014"/>
      <c r="D15" s="1013">
        <v>2486.4915704680006</v>
      </c>
      <c r="E15" s="1013">
        <v>73681.823798700003</v>
      </c>
      <c r="F15" s="1013">
        <v>2484.2504152908004</v>
      </c>
      <c r="G15" s="1013">
        <v>76700.856971613</v>
      </c>
    </row>
    <row r="16" spans="1:7" ht="7.5" customHeight="1" x14ac:dyDescent="0.3">
      <c r="A16" s="1009"/>
      <c r="B16" s="270"/>
      <c r="C16" s="1011"/>
      <c r="D16" s="270"/>
      <c r="E16" s="270"/>
      <c r="F16" s="270"/>
      <c r="G16" s="270"/>
    </row>
    <row r="17" spans="1:7" ht="13.5" customHeight="1" x14ac:dyDescent="0.3">
      <c r="A17" s="1010" t="s">
        <v>575</v>
      </c>
      <c r="B17" s="1015"/>
      <c r="C17" s="1016"/>
      <c r="D17" s="270"/>
      <c r="E17" s="270"/>
      <c r="F17" s="270"/>
      <c r="G17" s="270"/>
    </row>
    <row r="18" spans="1:7" ht="13.5" customHeight="1" x14ac:dyDescent="0.3">
      <c r="A18" s="1009">
        <v>1</v>
      </c>
      <c r="B18" s="270" t="s">
        <v>573</v>
      </c>
      <c r="C18" s="1011" t="s">
        <v>572</v>
      </c>
      <c r="D18" s="270">
        <v>134.94528593268001</v>
      </c>
      <c r="E18" s="270">
        <v>11605.63680083</v>
      </c>
      <c r="F18" s="270">
        <v>132.7681479014488</v>
      </c>
      <c r="G18" s="270">
        <v>8487.6619437339996</v>
      </c>
    </row>
    <row r="19" spans="1:7" ht="13.5" customHeight="1" x14ac:dyDescent="0.3">
      <c r="A19" s="1009">
        <v>2</v>
      </c>
      <c r="B19" s="270" t="s">
        <v>563</v>
      </c>
      <c r="C19" s="1011">
        <v>0.5</v>
      </c>
      <c r="D19" s="270" t="s">
        <v>22</v>
      </c>
      <c r="E19" s="270">
        <v>5.1831404000000001</v>
      </c>
      <c r="F19" s="270" t="s">
        <v>22</v>
      </c>
      <c r="G19" s="270">
        <v>5.1602214100000001</v>
      </c>
    </row>
    <row r="20" spans="1:7" ht="13.5" customHeight="1" x14ac:dyDescent="0.3">
      <c r="A20" s="1009" t="s">
        <v>567</v>
      </c>
      <c r="B20" s="270" t="s">
        <v>2187</v>
      </c>
      <c r="C20" s="1011" t="s">
        <v>568</v>
      </c>
      <c r="D20" s="270" t="s">
        <v>22</v>
      </c>
      <c r="E20" s="270">
        <v>18.004785009999999</v>
      </c>
      <c r="F20" s="270" t="s">
        <v>22</v>
      </c>
      <c r="G20" s="270">
        <v>18.004785009999999</v>
      </c>
    </row>
    <row r="21" spans="1:7" ht="13.5" customHeight="1" x14ac:dyDescent="0.3">
      <c r="A21" s="1009"/>
      <c r="B21" s="270" t="s">
        <v>2186</v>
      </c>
      <c r="C21" s="1011"/>
      <c r="D21" s="270"/>
      <c r="E21" s="270"/>
      <c r="F21" s="270"/>
      <c r="G21" s="270"/>
    </row>
    <row r="22" spans="1:7" ht="13.5" customHeight="1" x14ac:dyDescent="0.3">
      <c r="A22" s="1012" t="s">
        <v>288</v>
      </c>
      <c r="B22" s="1013"/>
      <c r="C22" s="1014"/>
      <c r="D22" s="1013">
        <v>134.94528593268001</v>
      </c>
      <c r="E22" s="1013">
        <v>11628.82472624</v>
      </c>
      <c r="F22" s="1013">
        <v>132.7681479014488</v>
      </c>
      <c r="G22" s="1013">
        <v>8510.8269501539999</v>
      </c>
    </row>
    <row r="23" spans="1:7" ht="9.75" customHeight="1" x14ac:dyDescent="0.3">
      <c r="A23" s="1017"/>
      <c r="B23" s="1018"/>
      <c r="C23" s="1019"/>
      <c r="D23" s="1018"/>
      <c r="E23" s="1018"/>
      <c r="F23" s="1018"/>
      <c r="G23" s="1018"/>
    </row>
    <row r="24" spans="1:7" ht="13.5" customHeight="1" x14ac:dyDescent="0.3">
      <c r="A24" s="1010" t="s">
        <v>574</v>
      </c>
      <c r="B24" s="1015"/>
      <c r="C24" s="1016"/>
      <c r="D24" s="270"/>
      <c r="E24" s="270"/>
      <c r="F24" s="270"/>
      <c r="G24" s="270"/>
    </row>
    <row r="25" spans="1:7" ht="13.5" customHeight="1" x14ac:dyDescent="0.3">
      <c r="A25" s="1009">
        <v>1</v>
      </c>
      <c r="B25" s="270" t="s">
        <v>573</v>
      </c>
      <c r="C25" s="1011" t="s">
        <v>572</v>
      </c>
      <c r="D25" s="270">
        <v>14.70348919111</v>
      </c>
      <c r="E25" s="270">
        <v>1551.51053705</v>
      </c>
      <c r="F25" s="270">
        <v>45.864634901815606</v>
      </c>
      <c r="G25" s="270">
        <v>1357.043719972</v>
      </c>
    </row>
    <row r="26" spans="1:7" ht="13.5" customHeight="1" x14ac:dyDescent="0.3">
      <c r="A26" s="1009">
        <v>2</v>
      </c>
      <c r="B26" s="270" t="s">
        <v>563</v>
      </c>
      <c r="C26" s="1011">
        <v>0.5</v>
      </c>
      <c r="D26" s="270">
        <v>26.771989189280003</v>
      </c>
      <c r="E26" s="270" t="s">
        <v>22</v>
      </c>
      <c r="F26" s="270">
        <v>6.5510723564360003</v>
      </c>
      <c r="G26" s="270" t="s">
        <v>22</v>
      </c>
    </row>
    <row r="27" spans="1:7" ht="13.5" customHeight="1" x14ac:dyDescent="0.3">
      <c r="A27" s="1009" t="s">
        <v>567</v>
      </c>
      <c r="B27" s="270" t="s">
        <v>2188</v>
      </c>
      <c r="C27" s="1011" t="s">
        <v>568</v>
      </c>
      <c r="D27" s="270" t="s">
        <v>22</v>
      </c>
      <c r="E27" s="270" t="s">
        <v>22</v>
      </c>
      <c r="F27" s="270" t="s">
        <v>22</v>
      </c>
      <c r="G27" s="270" t="s">
        <v>22</v>
      </c>
    </row>
    <row r="28" spans="1:7" ht="13.5" customHeight="1" x14ac:dyDescent="0.3">
      <c r="A28" s="1009"/>
      <c r="B28" s="270" t="s">
        <v>2186</v>
      </c>
      <c r="C28" s="1011"/>
      <c r="D28" s="270"/>
      <c r="E28" s="270"/>
      <c r="F28" s="270"/>
      <c r="G28" s="270"/>
    </row>
    <row r="29" spans="1:7" ht="13.5" customHeight="1" x14ac:dyDescent="0.3">
      <c r="A29" s="1012" t="s">
        <v>288</v>
      </c>
      <c r="B29" s="1013"/>
      <c r="C29" s="1014"/>
      <c r="D29" s="1013">
        <v>41.475478380390008</v>
      </c>
      <c r="E29" s="1013">
        <v>1551.51053705</v>
      </c>
      <c r="F29" s="1013">
        <v>52.415707258251608</v>
      </c>
      <c r="G29" s="1013">
        <v>1357.043719972</v>
      </c>
    </row>
    <row r="30" spans="1:7" ht="9" customHeight="1" x14ac:dyDescent="0.3">
      <c r="A30" s="1020"/>
      <c r="B30" s="269"/>
      <c r="C30" s="1020"/>
      <c r="D30" s="1021"/>
      <c r="E30" s="1021"/>
      <c r="F30" s="1021"/>
      <c r="G30" s="1021"/>
    </row>
    <row r="31" spans="1:7" ht="13.5" customHeight="1" x14ac:dyDescent="0.3">
      <c r="A31" s="1010" t="s">
        <v>571</v>
      </c>
      <c r="B31" s="1015"/>
      <c r="C31" s="1016"/>
      <c r="D31" s="270"/>
      <c r="E31" s="270"/>
      <c r="F31" s="270"/>
      <c r="G31" s="270"/>
    </row>
    <row r="32" spans="1:7" ht="13.5" customHeight="1" x14ac:dyDescent="0.3">
      <c r="A32" s="1009">
        <v>1</v>
      </c>
      <c r="B32" s="270" t="s">
        <v>570</v>
      </c>
      <c r="C32" s="1011" t="s">
        <v>569</v>
      </c>
      <c r="D32" s="270" t="s">
        <v>22</v>
      </c>
      <c r="E32" s="270">
        <v>2248.8865339900003</v>
      </c>
      <c r="F32" s="270" t="s">
        <v>22</v>
      </c>
      <c r="G32" s="270">
        <v>2237.072656495</v>
      </c>
    </row>
    <row r="33" spans="1:7" ht="13.5" customHeight="1" x14ac:dyDescent="0.3">
      <c r="A33" s="1009">
        <v>2</v>
      </c>
      <c r="B33" s="270" t="s">
        <v>563</v>
      </c>
      <c r="C33" s="1011">
        <v>0.5</v>
      </c>
      <c r="D33" s="270" t="s">
        <v>22</v>
      </c>
      <c r="E33" s="270" t="s">
        <v>22</v>
      </c>
      <c r="F33" s="270" t="s">
        <v>22</v>
      </c>
      <c r="G33" s="270" t="s">
        <v>22</v>
      </c>
    </row>
    <row r="34" spans="1:7" ht="13.5" customHeight="1" x14ac:dyDescent="0.3">
      <c r="A34" s="1009" t="s">
        <v>567</v>
      </c>
      <c r="B34" s="270" t="s">
        <v>2187</v>
      </c>
      <c r="C34" s="1011" t="s">
        <v>568</v>
      </c>
      <c r="D34" s="270" t="s">
        <v>22</v>
      </c>
      <c r="E34" s="270">
        <v>32.815834119999998</v>
      </c>
      <c r="F34" s="270" t="s">
        <v>22</v>
      </c>
      <c r="G34" s="270">
        <v>26.412861294999999</v>
      </c>
    </row>
    <row r="35" spans="1:7" ht="13.5" customHeight="1" x14ac:dyDescent="0.3">
      <c r="A35" s="1009"/>
      <c r="B35" s="270" t="s">
        <v>2186</v>
      </c>
      <c r="C35" s="1011"/>
      <c r="D35" s="270"/>
      <c r="E35" s="270"/>
      <c r="F35" s="270"/>
      <c r="G35" s="270"/>
    </row>
    <row r="36" spans="1:7" ht="13.5" customHeight="1" x14ac:dyDescent="0.3">
      <c r="A36" s="1012" t="s">
        <v>288</v>
      </c>
      <c r="B36" s="1013"/>
      <c r="C36" s="1014"/>
      <c r="D36" s="1013" t="s">
        <v>22</v>
      </c>
      <c r="E36" s="1013">
        <v>2281.7023681100004</v>
      </c>
      <c r="F36" s="1013" t="s">
        <v>22</v>
      </c>
      <c r="G36" s="1013">
        <v>2263.4855177899999</v>
      </c>
    </row>
    <row r="37" spans="1:7" ht="9" customHeight="1" x14ac:dyDescent="0.3">
      <c r="A37" s="1020"/>
      <c r="B37" s="269"/>
      <c r="C37" s="1020"/>
      <c r="D37" s="1021"/>
      <c r="E37" s="1021"/>
      <c r="F37" s="1021"/>
      <c r="G37" s="1021"/>
    </row>
    <row r="38" spans="1:7" ht="13.5" customHeight="1" x14ac:dyDescent="0.3">
      <c r="A38" s="1010" t="str">
        <f>"(e) Institutions"&amp;CHAR(179)</f>
        <v>(e) Institutions³</v>
      </c>
      <c r="B38" s="1015"/>
      <c r="C38" s="1016"/>
      <c r="D38" s="270"/>
      <c r="E38" s="270"/>
      <c r="F38" s="270"/>
      <c r="G38" s="270"/>
    </row>
    <row r="39" spans="1:7" ht="13.5" customHeight="1" x14ac:dyDescent="0.3">
      <c r="A39" s="1009">
        <v>1</v>
      </c>
      <c r="B39" s="270" t="s">
        <v>564</v>
      </c>
      <c r="C39" s="1011">
        <v>0.2</v>
      </c>
      <c r="D39" s="270">
        <v>304.43170691284007</v>
      </c>
      <c r="E39" s="270">
        <v>66.06586446</v>
      </c>
      <c r="F39" s="270">
        <v>219.35248079705002</v>
      </c>
      <c r="G39" s="270">
        <v>65.981874945000001</v>
      </c>
    </row>
    <row r="40" spans="1:7" ht="13.5" customHeight="1" x14ac:dyDescent="0.3">
      <c r="A40" s="1009">
        <v>2</v>
      </c>
      <c r="B40" s="270" t="s">
        <v>563</v>
      </c>
      <c r="C40" s="1011">
        <v>0.5</v>
      </c>
      <c r="D40" s="270">
        <v>73.83859603640002</v>
      </c>
      <c r="E40" s="270">
        <v>0.15284812</v>
      </c>
      <c r="F40" s="270">
        <v>59.629580445095996</v>
      </c>
      <c r="G40" s="270">
        <v>0.15284812</v>
      </c>
    </row>
    <row r="41" spans="1:7" ht="13.5" customHeight="1" x14ac:dyDescent="0.3">
      <c r="A41" s="1009" t="s">
        <v>567</v>
      </c>
      <c r="B41" s="270" t="s">
        <v>2187</v>
      </c>
      <c r="C41" s="1011" t="s">
        <v>566</v>
      </c>
      <c r="D41" s="270">
        <v>19.968789772800005</v>
      </c>
      <c r="E41" s="270">
        <v>28.08408566</v>
      </c>
      <c r="F41" s="270">
        <v>2.9815323502100006</v>
      </c>
      <c r="G41" s="270">
        <v>28.08368566</v>
      </c>
    </row>
    <row r="42" spans="1:7" ht="13.5" customHeight="1" x14ac:dyDescent="0.3">
      <c r="A42" s="1009"/>
      <c r="B42" s="270" t="s">
        <v>2186</v>
      </c>
      <c r="C42" s="1011"/>
      <c r="D42" s="270"/>
      <c r="E42" s="270"/>
      <c r="F42" s="270"/>
      <c r="G42" s="270"/>
    </row>
    <row r="43" spans="1:7" ht="13.5" customHeight="1" x14ac:dyDescent="0.3">
      <c r="A43" s="1012" t="s">
        <v>288</v>
      </c>
      <c r="B43" s="1013"/>
      <c r="C43" s="1014"/>
      <c r="D43" s="1013">
        <v>398.23909272204008</v>
      </c>
      <c r="E43" s="1013">
        <v>94.302798240000001</v>
      </c>
      <c r="F43" s="1013">
        <v>281.96359359235601</v>
      </c>
      <c r="G43" s="1013">
        <v>94.218408725000003</v>
      </c>
    </row>
    <row r="44" spans="1:7" ht="9" customHeight="1" x14ac:dyDescent="0.3">
      <c r="A44" s="1020"/>
      <c r="B44" s="269"/>
      <c r="C44" s="1020"/>
      <c r="D44" s="1021"/>
      <c r="E44" s="1021"/>
      <c r="F44" s="1021"/>
      <c r="G44" s="1021"/>
    </row>
    <row r="45" spans="1:7" ht="13.5" customHeight="1" x14ac:dyDescent="0.3">
      <c r="A45" s="1010" t="s">
        <v>565</v>
      </c>
      <c r="B45" s="1015"/>
      <c r="C45" s="1016"/>
      <c r="D45" s="270"/>
      <c r="E45" s="270"/>
      <c r="F45" s="270"/>
      <c r="G45" s="270"/>
    </row>
    <row r="46" spans="1:7" ht="13.5" customHeight="1" x14ac:dyDescent="0.3">
      <c r="A46" s="1009">
        <v>1</v>
      </c>
      <c r="B46" s="270" t="s">
        <v>564</v>
      </c>
      <c r="C46" s="1011">
        <v>0.2</v>
      </c>
      <c r="D46" s="270" t="s">
        <v>22</v>
      </c>
      <c r="E46" s="270" t="s">
        <v>22</v>
      </c>
      <c r="F46" s="270" t="s">
        <v>22</v>
      </c>
      <c r="G46" s="270" t="s">
        <v>22</v>
      </c>
    </row>
    <row r="47" spans="1:7" ht="13.5" customHeight="1" x14ac:dyDescent="0.3">
      <c r="A47" s="1009">
        <v>2</v>
      </c>
      <c r="B47" s="270" t="s">
        <v>563</v>
      </c>
      <c r="C47" s="1011">
        <v>0.5</v>
      </c>
      <c r="D47" s="270" t="s">
        <v>22</v>
      </c>
      <c r="E47" s="270" t="s">
        <v>22</v>
      </c>
      <c r="F47" s="270" t="s">
        <v>22</v>
      </c>
      <c r="G47" s="270" t="s">
        <v>22</v>
      </c>
    </row>
    <row r="48" spans="1:7" ht="13.5" customHeight="1" x14ac:dyDescent="0.3">
      <c r="A48" s="1009" t="s">
        <v>562</v>
      </c>
      <c r="B48" s="270" t="s">
        <v>561</v>
      </c>
      <c r="C48" s="1011">
        <v>1</v>
      </c>
      <c r="D48" s="270">
        <v>5768.2434335979997</v>
      </c>
      <c r="E48" s="270">
        <v>4214.7606700799997</v>
      </c>
      <c r="F48" s="270">
        <v>3321.7379429809403</v>
      </c>
      <c r="G48" s="270">
        <v>2156.5162116029996</v>
      </c>
    </row>
    <row r="49" spans="1:7" ht="13.5" customHeight="1" x14ac:dyDescent="0.3">
      <c r="A49" s="918" t="s">
        <v>560</v>
      </c>
      <c r="B49" s="1020" t="s">
        <v>2189</v>
      </c>
      <c r="C49" s="1022">
        <v>1.5</v>
      </c>
      <c r="D49" s="270">
        <v>60.695477490000002</v>
      </c>
      <c r="E49" s="270">
        <v>132.7179916</v>
      </c>
      <c r="F49" s="270">
        <v>1.9032808400000001</v>
      </c>
      <c r="G49" s="270">
        <v>3.3326208999999998</v>
      </c>
    </row>
    <row r="50" spans="1:7" ht="13.5" customHeight="1" x14ac:dyDescent="0.3">
      <c r="A50" s="1224"/>
      <c r="B50" s="1020" t="s">
        <v>2190</v>
      </c>
      <c r="C50" s="1022"/>
      <c r="D50" s="270"/>
      <c r="E50" s="270"/>
      <c r="F50" s="270"/>
      <c r="G50" s="270"/>
    </row>
    <row r="51" spans="1:7" ht="13.5" customHeight="1" x14ac:dyDescent="0.3">
      <c r="A51" s="1012" t="s">
        <v>288</v>
      </c>
      <c r="B51" s="1013"/>
      <c r="C51" s="1014"/>
      <c r="D51" s="1013">
        <v>5828.9389110880002</v>
      </c>
      <c r="E51" s="1013">
        <v>4347.4786616799993</v>
      </c>
      <c r="F51" s="1013">
        <v>3323.6412238209405</v>
      </c>
      <c r="G51" s="1013">
        <v>2159.8488325029998</v>
      </c>
    </row>
    <row r="52" spans="1:7" s="871" customFormat="1" ht="13.5" customHeight="1" x14ac:dyDescent="0.3">
      <c r="A52" s="1026"/>
      <c r="B52" s="1027"/>
      <c r="C52" s="1028"/>
      <c r="D52" s="1027"/>
      <c r="E52" s="1027"/>
      <c r="F52" s="1027"/>
      <c r="G52" s="1027"/>
    </row>
    <row r="53" spans="1:7" ht="13.5" customHeight="1" x14ac:dyDescent="0.3">
      <c r="A53" s="1373" t="s">
        <v>559</v>
      </c>
      <c r="B53" s="1374"/>
      <c r="C53" s="1374"/>
      <c r="D53" s="1374"/>
      <c r="E53" s="1374"/>
      <c r="F53" s="1374"/>
      <c r="G53" s="1374"/>
    </row>
    <row r="54" spans="1:7" ht="13.5" customHeight="1" x14ac:dyDescent="0.3">
      <c r="A54" s="503" t="s">
        <v>558</v>
      </c>
      <c r="B54" s="302"/>
      <c r="C54" s="502"/>
      <c r="D54" s="502"/>
      <c r="E54" s="502"/>
      <c r="F54" s="502"/>
      <c r="G54" s="502"/>
    </row>
    <row r="55" spans="1:7" ht="13.5" customHeight="1" x14ac:dyDescent="0.3">
      <c r="A55" s="217" t="s">
        <v>557</v>
      </c>
    </row>
    <row r="56" spans="1:7" ht="13.5" customHeight="1" x14ac:dyDescent="0.3"/>
  </sheetData>
  <mergeCells count="2">
    <mergeCell ref="A2:G5"/>
    <mergeCell ref="A53:G53"/>
  </mergeCells>
  <pageMargins left="0.43307086614173229" right="0.23622047244094491" top="0.74803149606299213" bottom="0.74803149606299213" header="0.31496062992125984" footer="0.31496062992125984"/>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70C0"/>
  </sheetPr>
  <dimension ref="A1:N150"/>
  <sheetViews>
    <sheetView showGridLines="0" zoomScale="84" zoomScaleNormal="84" zoomScaleSheetLayoutView="100" workbookViewId="0">
      <selection activeCell="I6" sqref="I6"/>
    </sheetView>
  </sheetViews>
  <sheetFormatPr defaultRowHeight="14.25" x14ac:dyDescent="0.3"/>
  <cols>
    <col min="1" max="1" width="16.42578125" style="554" customWidth="1"/>
    <col min="2" max="2" width="6.5703125" style="554" bestFit="1" customWidth="1"/>
    <col min="3" max="3" width="6.42578125" style="554" bestFit="1" customWidth="1"/>
    <col min="4" max="4" width="6" style="554" bestFit="1" customWidth="1"/>
    <col min="5" max="5" width="6.7109375" style="554" customWidth="1"/>
    <col min="6" max="6" width="7" style="554" bestFit="1" customWidth="1"/>
    <col min="7" max="7" width="7.85546875" style="554" bestFit="1" customWidth="1"/>
    <col min="8" max="9" width="6" style="554" bestFit="1" customWidth="1"/>
    <col min="10" max="10" width="5.7109375" style="554" bestFit="1" customWidth="1"/>
    <col min="11" max="11" width="5.140625" style="554" bestFit="1" customWidth="1"/>
    <col min="12" max="12" width="4.85546875" style="554" bestFit="1" customWidth="1"/>
    <col min="13" max="13" width="8.28515625" style="554" bestFit="1" customWidth="1"/>
    <col min="14" max="17" width="9.140625" style="236"/>
    <col min="18" max="18" width="10.140625" style="236" customWidth="1"/>
    <col min="19" max="16384" width="9.140625" style="236"/>
  </cols>
  <sheetData>
    <row r="1" spans="1:14" ht="12" x14ac:dyDescent="0.2">
      <c r="A1" s="1375" t="s">
        <v>1597</v>
      </c>
      <c r="B1" s="1376"/>
      <c r="C1" s="1376"/>
      <c r="D1" s="1376"/>
      <c r="E1" s="1376"/>
      <c r="F1" s="1376"/>
      <c r="G1" s="1376"/>
      <c r="H1" s="1376"/>
      <c r="I1" s="1376"/>
      <c r="J1" s="1376"/>
      <c r="K1" s="1376"/>
      <c r="L1" s="1376"/>
      <c r="M1" s="1376"/>
    </row>
    <row r="2" spans="1:14" ht="14.25" customHeight="1" x14ac:dyDescent="0.2">
      <c r="A2" s="1235" t="s">
        <v>116</v>
      </c>
      <c r="B2" s="514"/>
      <c r="C2" s="514"/>
      <c r="D2" s="515"/>
      <c r="E2" s="514"/>
      <c r="F2" s="516"/>
      <c r="G2" s="514"/>
      <c r="H2" s="517"/>
      <c r="I2" s="518"/>
      <c r="J2" s="514"/>
      <c r="K2" s="515"/>
      <c r="L2" s="514"/>
      <c r="M2" s="514"/>
    </row>
    <row r="3" spans="1:14" ht="57" customHeight="1" x14ac:dyDescent="0.3">
      <c r="A3" s="519" t="s">
        <v>582</v>
      </c>
      <c r="B3" s="520" t="s">
        <v>583</v>
      </c>
      <c r="C3" s="520" t="s">
        <v>584</v>
      </c>
      <c r="D3" s="521" t="s">
        <v>585</v>
      </c>
      <c r="E3" s="520" t="s">
        <v>586</v>
      </c>
      <c r="F3" s="522" t="s">
        <v>587</v>
      </c>
      <c r="G3" s="520" t="s">
        <v>50</v>
      </c>
      <c r="H3" s="523" t="s">
        <v>588</v>
      </c>
      <c r="I3" s="524" t="s">
        <v>589</v>
      </c>
      <c r="J3" s="520" t="s">
        <v>39</v>
      </c>
      <c r="K3" s="521" t="s">
        <v>528</v>
      </c>
      <c r="L3" s="520" t="s">
        <v>590</v>
      </c>
      <c r="M3" s="520" t="s">
        <v>591</v>
      </c>
      <c r="N3" s="525"/>
    </row>
    <row r="4" spans="1:14" ht="8.25" hidden="1" customHeight="1" x14ac:dyDescent="0.3">
      <c r="A4" s="526"/>
      <c r="B4" s="527"/>
      <c r="C4" s="527"/>
      <c r="D4" s="527"/>
      <c r="E4" s="527"/>
      <c r="F4" s="527"/>
      <c r="G4" s="527"/>
      <c r="H4" s="527"/>
      <c r="I4" s="527"/>
      <c r="J4" s="527"/>
      <c r="K4" s="527"/>
      <c r="L4" s="527"/>
      <c r="M4" s="527"/>
    </row>
    <row r="5" spans="1:14" ht="13.5" x14ac:dyDescent="0.3">
      <c r="A5" s="1029" t="s">
        <v>592</v>
      </c>
      <c r="B5" s="528"/>
      <c r="C5" s="529"/>
      <c r="D5" s="528"/>
      <c r="E5" s="528"/>
      <c r="F5" s="528"/>
      <c r="G5" s="528"/>
      <c r="H5" s="528"/>
      <c r="I5" s="528"/>
      <c r="J5" s="528"/>
      <c r="K5" s="528"/>
      <c r="L5" s="528"/>
      <c r="M5" s="527"/>
    </row>
    <row r="6" spans="1:14" ht="13.5" x14ac:dyDescent="0.3">
      <c r="A6" s="530" t="s">
        <v>59</v>
      </c>
      <c r="B6" s="531">
        <v>223162.65716946</v>
      </c>
      <c r="C6" s="531">
        <v>42507.363225289999</v>
      </c>
      <c r="D6" s="532">
        <v>0.49338787504984299</v>
      </c>
      <c r="E6" s="531">
        <v>247766.8796325</v>
      </c>
      <c r="F6" s="533">
        <v>5.5323783991353005E-4</v>
      </c>
      <c r="G6" s="531">
        <v>1354192</v>
      </c>
      <c r="H6" s="534">
        <v>0.27026193201735099</v>
      </c>
      <c r="I6" s="535">
        <v>2.2222442581104547</v>
      </c>
      <c r="J6" s="531">
        <v>14875.63830835</v>
      </c>
      <c r="K6" s="532">
        <v>6.0038849140830602E-2</v>
      </c>
      <c r="L6" s="531">
        <v>26.599353170000001</v>
      </c>
      <c r="M6" s="531">
        <v>1.32352877</v>
      </c>
    </row>
    <row r="7" spans="1:14" ht="13.5" x14ac:dyDescent="0.3">
      <c r="A7" s="536" t="s">
        <v>61</v>
      </c>
      <c r="B7" s="531">
        <v>45844.348529679999</v>
      </c>
      <c r="C7" s="531">
        <v>11898.71376993</v>
      </c>
      <c r="D7" s="532">
        <v>0.556817185854246</v>
      </c>
      <c r="E7" s="531">
        <v>52287.308707520002</v>
      </c>
      <c r="F7" s="533">
        <v>1.83717812973197E-3</v>
      </c>
      <c r="G7" s="531">
        <v>591716</v>
      </c>
      <c r="H7" s="534">
        <v>0.216387904762877</v>
      </c>
      <c r="I7" s="535">
        <v>2.5189977514825039</v>
      </c>
      <c r="J7" s="531">
        <v>7288.7934107199999</v>
      </c>
      <c r="K7" s="532">
        <v>0.13939890177732001</v>
      </c>
      <c r="L7" s="531">
        <v>20.569172909999999</v>
      </c>
      <c r="M7" s="531">
        <v>2.0232284900000002</v>
      </c>
    </row>
    <row r="8" spans="1:14" ht="13.5" x14ac:dyDescent="0.3">
      <c r="A8" s="530" t="s">
        <v>63</v>
      </c>
      <c r="B8" s="531">
        <v>49012.390370150002</v>
      </c>
      <c r="C8" s="531">
        <v>20416.517944390002</v>
      </c>
      <c r="D8" s="532">
        <v>0.48916071872651901</v>
      </c>
      <c r="E8" s="531">
        <v>58605.847354849997</v>
      </c>
      <c r="F8" s="533">
        <v>3.5235340164894101E-3</v>
      </c>
      <c r="G8" s="531">
        <v>474571</v>
      </c>
      <c r="H8" s="534">
        <v>0.261180077604036</v>
      </c>
      <c r="I8" s="535">
        <v>2.5083825210561232</v>
      </c>
      <c r="J8" s="531">
        <v>17704.1644318</v>
      </c>
      <c r="K8" s="532">
        <v>0.30208870327569598</v>
      </c>
      <c r="L8" s="531">
        <v>53.40937357</v>
      </c>
      <c r="M8" s="531">
        <v>14.35433581</v>
      </c>
    </row>
    <row r="9" spans="1:14" ht="13.5" x14ac:dyDescent="0.3">
      <c r="A9" s="530" t="s">
        <v>64</v>
      </c>
      <c r="B9" s="531">
        <v>18466.33238077</v>
      </c>
      <c r="C9" s="531">
        <v>5545.2842137199996</v>
      </c>
      <c r="D9" s="532">
        <v>0.46835089799531798</v>
      </c>
      <c r="E9" s="531">
        <v>20312</v>
      </c>
      <c r="F9" s="533">
        <v>6.4965250191026504E-3</v>
      </c>
      <c r="G9" s="531">
        <v>161846</v>
      </c>
      <c r="H9" s="534">
        <v>0.257491887288334</v>
      </c>
      <c r="I9" s="535">
        <v>2.7168134069712275</v>
      </c>
      <c r="J9" s="531">
        <v>8412.0828449599994</v>
      </c>
      <c r="K9" s="532">
        <v>0.41414757239225303</v>
      </c>
      <c r="L9" s="531">
        <v>34.162386419999997</v>
      </c>
      <c r="M9" s="531">
        <v>12.172276269999999</v>
      </c>
    </row>
    <row r="10" spans="1:14" ht="13.5" x14ac:dyDescent="0.3">
      <c r="A10" s="530" t="s">
        <v>65</v>
      </c>
      <c r="B10" s="531">
        <v>20728.939102529999</v>
      </c>
      <c r="C10" s="531">
        <v>6262.6347549700004</v>
      </c>
      <c r="D10" s="532">
        <v>0.496558060691901</v>
      </c>
      <c r="E10" s="531">
        <v>23188.73353066</v>
      </c>
      <c r="F10" s="533">
        <v>1.27407648282891E-2</v>
      </c>
      <c r="G10" s="531">
        <v>414755</v>
      </c>
      <c r="H10" s="534">
        <v>0.24231926321463401</v>
      </c>
      <c r="I10" s="535">
        <v>2.5651815812161289</v>
      </c>
      <c r="J10" s="531">
        <v>10020.06063161</v>
      </c>
      <c r="K10" s="532">
        <v>0.43210900752132703</v>
      </c>
      <c r="L10" s="531">
        <v>71.405895290000004</v>
      </c>
      <c r="M10" s="531">
        <v>46.087077749999999</v>
      </c>
    </row>
    <row r="11" spans="1:14" ht="13.5" x14ac:dyDescent="0.3">
      <c r="A11" s="530" t="s">
        <v>66</v>
      </c>
      <c r="B11" s="531">
        <v>11655.141923970001</v>
      </c>
      <c r="C11" s="531">
        <v>2674.5469388000001</v>
      </c>
      <c r="D11" s="532">
        <v>0.44751713720353797</v>
      </c>
      <c r="E11" s="531">
        <v>11786.300474559999</v>
      </c>
      <c r="F11" s="533">
        <v>4.8818754237765202E-2</v>
      </c>
      <c r="G11" s="531">
        <v>206950</v>
      </c>
      <c r="H11" s="534">
        <v>0.26984880133210198</v>
      </c>
      <c r="I11" s="535">
        <v>2.5706030662622137</v>
      </c>
      <c r="J11" s="531">
        <v>8212.1778474700004</v>
      </c>
      <c r="K11" s="532">
        <v>0.69675619293734103</v>
      </c>
      <c r="L11" s="531">
        <v>154.07372290999999</v>
      </c>
      <c r="M11" s="531">
        <v>83.680156519999997</v>
      </c>
    </row>
    <row r="12" spans="1:14" ht="13.5" x14ac:dyDescent="0.3">
      <c r="A12" s="530" t="s">
        <v>67</v>
      </c>
      <c r="B12" s="531">
        <v>3030.7862723899998</v>
      </c>
      <c r="C12" s="531">
        <v>413.96448061000001</v>
      </c>
      <c r="D12" s="532">
        <v>0.497169009927932</v>
      </c>
      <c r="E12" s="531">
        <v>2984.6174545700001</v>
      </c>
      <c r="F12" s="533">
        <v>0.20065004125504601</v>
      </c>
      <c r="G12" s="531">
        <v>79183</v>
      </c>
      <c r="H12" s="534">
        <v>0.237816186705328</v>
      </c>
      <c r="I12" s="535">
        <v>2.4979509715260795</v>
      </c>
      <c r="J12" s="531">
        <v>2447.1369272500001</v>
      </c>
      <c r="K12" s="532">
        <v>0.81991644306139899</v>
      </c>
      <c r="L12" s="531">
        <v>138.47199334000001</v>
      </c>
      <c r="M12" s="531">
        <v>63.641108799999998</v>
      </c>
    </row>
    <row r="13" spans="1:14" ht="13.5" x14ac:dyDescent="0.3">
      <c r="A13" s="530" t="s">
        <v>68</v>
      </c>
      <c r="B13" s="531">
        <v>7154.3409494999996</v>
      </c>
      <c r="C13" s="531">
        <v>923.35910311999999</v>
      </c>
      <c r="D13" s="532">
        <v>9.4795499935223501E-2</v>
      </c>
      <c r="E13" s="531">
        <v>6929.3722023700002</v>
      </c>
      <c r="F13" s="533">
        <v>1</v>
      </c>
      <c r="G13" s="531">
        <v>94213</v>
      </c>
      <c r="H13" s="534">
        <v>0.26617098176934101</v>
      </c>
      <c r="I13" s="535">
        <v>2.5969584583214576</v>
      </c>
      <c r="J13" s="531">
        <v>11161.65495779</v>
      </c>
      <c r="K13" s="532">
        <v>1.6107743431609101</v>
      </c>
      <c r="L13" s="531">
        <v>1995.60365488</v>
      </c>
      <c r="M13" s="531">
        <v>2163.3093639399999</v>
      </c>
    </row>
    <row r="14" spans="1:14" ht="13.5" x14ac:dyDescent="0.3">
      <c r="A14" s="537" t="s">
        <v>592</v>
      </c>
      <c r="B14" s="538">
        <v>379054.93669845001</v>
      </c>
      <c r="C14" s="538">
        <v>90642.384430830003</v>
      </c>
      <c r="D14" s="539">
        <v>0.49412610111565203</v>
      </c>
      <c r="E14" s="538">
        <v>423860.85980142001</v>
      </c>
      <c r="F14" s="540">
        <v>2.1164165661775799E-2</v>
      </c>
      <c r="G14" s="538">
        <v>3377426</v>
      </c>
      <c r="H14" s="541">
        <v>0.25991285069811199</v>
      </c>
      <c r="I14" s="542">
        <v>2.35863091060037</v>
      </c>
      <c r="J14" s="538">
        <v>80121.709359949993</v>
      </c>
      <c r="K14" s="539">
        <v>0.18902832735602701</v>
      </c>
      <c r="L14" s="538">
        <v>2494.2955524899999</v>
      </c>
      <c r="M14" s="538">
        <v>2386.5910763500001</v>
      </c>
    </row>
    <row r="15" spans="1:14" ht="5.25" customHeight="1" x14ac:dyDescent="0.3">
      <c r="A15" s="526"/>
      <c r="B15" s="526"/>
      <c r="C15" s="526"/>
      <c r="D15" s="526"/>
      <c r="E15" s="526"/>
      <c r="F15" s="526"/>
      <c r="G15" s="526"/>
      <c r="H15" s="526"/>
      <c r="I15" s="526"/>
      <c r="J15" s="526"/>
      <c r="K15" s="526"/>
      <c r="L15" s="526"/>
      <c r="M15" s="526"/>
    </row>
    <row r="16" spans="1:14" ht="13.5" x14ac:dyDescent="0.3">
      <c r="A16" s="1029" t="s">
        <v>593</v>
      </c>
      <c r="B16" s="543"/>
      <c r="C16" s="543"/>
      <c r="D16" s="544"/>
      <c r="E16" s="543"/>
      <c r="F16" s="545"/>
      <c r="G16" s="543"/>
      <c r="H16" s="546"/>
      <c r="I16" s="547"/>
      <c r="J16" s="543"/>
      <c r="K16" s="544"/>
      <c r="L16" s="543"/>
      <c r="M16" s="543"/>
    </row>
    <row r="17" spans="1:13" ht="13.5" x14ac:dyDescent="0.3">
      <c r="A17" s="180" t="s">
        <v>59</v>
      </c>
      <c r="B17" s="531">
        <v>72076.20148376</v>
      </c>
      <c r="C17" s="531">
        <v>5579.9643181499996</v>
      </c>
      <c r="D17" s="532">
        <v>0.15787587269723299</v>
      </c>
      <c r="E17" s="531">
        <v>76253.485582089997</v>
      </c>
      <c r="F17" s="533">
        <v>2.2011610973416601E-5</v>
      </c>
      <c r="G17" s="531">
        <v>1506</v>
      </c>
      <c r="H17" s="534">
        <v>0.44962377057597402</v>
      </c>
      <c r="I17" s="535">
        <v>1.598426801685833</v>
      </c>
      <c r="J17" s="531">
        <v>1547.99617246</v>
      </c>
      <c r="K17" s="532">
        <v>2.0300661151987899E-2</v>
      </c>
      <c r="L17" s="531">
        <v>0.75719544000000005</v>
      </c>
      <c r="M17" s="531">
        <v>0.13708488999999999</v>
      </c>
    </row>
    <row r="18" spans="1:13" ht="13.5" x14ac:dyDescent="0.3">
      <c r="A18" s="180" t="s">
        <v>61</v>
      </c>
      <c r="B18" s="531"/>
      <c r="C18" s="531"/>
      <c r="D18" s="532"/>
      <c r="E18" s="531"/>
      <c r="F18" s="533"/>
      <c r="G18" s="531" t="s">
        <v>22</v>
      </c>
      <c r="H18" s="534"/>
      <c r="I18" s="535"/>
      <c r="J18" s="531"/>
      <c r="K18" s="532"/>
      <c r="L18" s="531"/>
      <c r="M18" s="531"/>
    </row>
    <row r="19" spans="1:13" ht="13.5" x14ac:dyDescent="0.3">
      <c r="A19" s="180" t="s">
        <v>63</v>
      </c>
      <c r="B19" s="531">
        <v>208.79582601999999</v>
      </c>
      <c r="C19" s="531"/>
      <c r="D19" s="532"/>
      <c r="E19" s="531">
        <v>208.79582601999999</v>
      </c>
      <c r="F19" s="533">
        <v>2.8945029291060202E-3</v>
      </c>
      <c r="G19" s="531">
        <v>3</v>
      </c>
      <c r="H19" s="534">
        <v>0.45000000000478901</v>
      </c>
      <c r="I19" s="535">
        <v>1.3202532765366548</v>
      </c>
      <c r="J19" s="531">
        <v>91.338833339999994</v>
      </c>
      <c r="K19" s="532">
        <v>0.43745526470079399</v>
      </c>
      <c r="L19" s="531">
        <v>0.27196182000000002</v>
      </c>
      <c r="M19" s="531"/>
    </row>
    <row r="20" spans="1:13" ht="13.5" x14ac:dyDescent="0.3">
      <c r="A20" s="180" t="s">
        <v>64</v>
      </c>
      <c r="B20" s="531">
        <v>0.10453866000000001</v>
      </c>
      <c r="C20" s="531">
        <v>4.5479863199999997</v>
      </c>
      <c r="D20" s="532">
        <v>0.36447638655166398</v>
      </c>
      <c r="E20" s="531">
        <v>1.7621722799999999</v>
      </c>
      <c r="F20" s="533">
        <v>6.07169918709651E-3</v>
      </c>
      <c r="G20" s="531">
        <v>3</v>
      </c>
      <c r="H20" s="534">
        <v>0.44999999659511197</v>
      </c>
      <c r="I20" s="535">
        <v>2.6482958295087919</v>
      </c>
      <c r="J20" s="531">
        <v>1.4499557999999999</v>
      </c>
      <c r="K20" s="532">
        <v>0.82282295349691903</v>
      </c>
      <c r="L20" s="531">
        <v>4.8147199999999998E-3</v>
      </c>
      <c r="M20" s="531">
        <v>3.0697E-4</v>
      </c>
    </row>
    <row r="21" spans="1:13" ht="13.5" x14ac:dyDescent="0.3">
      <c r="A21" s="180" t="s">
        <v>65</v>
      </c>
      <c r="B21" s="531">
        <v>101.15335199</v>
      </c>
      <c r="C21" s="531">
        <v>39.842830229999997</v>
      </c>
      <c r="D21" s="532">
        <v>0.75000000450607696</v>
      </c>
      <c r="E21" s="531">
        <v>4.5627526300000003</v>
      </c>
      <c r="F21" s="533">
        <v>1.2686372611876599E-2</v>
      </c>
      <c r="G21" s="531">
        <v>4</v>
      </c>
      <c r="H21" s="534">
        <v>0.45000000361623799</v>
      </c>
      <c r="I21" s="535">
        <v>2.5000000000270193</v>
      </c>
      <c r="J21" s="531">
        <v>4.8449846299999999</v>
      </c>
      <c r="K21" s="532">
        <v>1.06185564348686</v>
      </c>
      <c r="L21" s="531">
        <v>2.606023E-2</v>
      </c>
      <c r="M21" s="531">
        <v>2.2000000000000001E-7</v>
      </c>
    </row>
    <row r="22" spans="1:13" ht="13.5" x14ac:dyDescent="0.3">
      <c r="A22" s="180" t="s">
        <v>66</v>
      </c>
      <c r="B22" s="531">
        <v>104.83396277</v>
      </c>
      <c r="C22" s="531">
        <v>5.1165030399999996</v>
      </c>
      <c r="D22" s="532">
        <v>9.9340952488680204E-3</v>
      </c>
      <c r="E22" s="531">
        <v>22.786224359999999</v>
      </c>
      <c r="F22" s="533">
        <v>5.1795104856063999E-2</v>
      </c>
      <c r="G22" s="548">
        <v>14</v>
      </c>
      <c r="H22" s="534">
        <v>0.450000009128322</v>
      </c>
      <c r="I22" s="535">
        <v>2.5029540436267919</v>
      </c>
      <c r="J22" s="531">
        <v>36.627659739999999</v>
      </c>
      <c r="K22" s="532">
        <v>1.6074475157147099</v>
      </c>
      <c r="L22" s="531">
        <v>0.53284891000000001</v>
      </c>
      <c r="M22" s="531">
        <v>0.10167698999999999</v>
      </c>
    </row>
    <row r="23" spans="1:13" ht="13.5" x14ac:dyDescent="0.3">
      <c r="A23" s="180" t="s">
        <v>67</v>
      </c>
      <c r="B23" s="531">
        <v>185.05278272999999</v>
      </c>
      <c r="C23" s="531">
        <v>29.642808250000002</v>
      </c>
      <c r="D23" s="532">
        <v>0.75</v>
      </c>
      <c r="E23" s="531">
        <v>18.509595109999999</v>
      </c>
      <c r="F23" s="533">
        <v>0.22482422955604001</v>
      </c>
      <c r="G23" s="531">
        <v>4</v>
      </c>
      <c r="H23" s="534">
        <v>0.45000000002701301</v>
      </c>
      <c r="I23" s="535">
        <v>2.5000000000022191</v>
      </c>
      <c r="J23" s="531">
        <v>39.109359750000003</v>
      </c>
      <c r="K23" s="532">
        <v>2.1129235684291499</v>
      </c>
      <c r="L23" s="531">
        <v>1.8726390799999999</v>
      </c>
      <c r="M23" s="531">
        <v>3.2972220800000001</v>
      </c>
    </row>
    <row r="24" spans="1:13" ht="13.5" x14ac:dyDescent="0.3">
      <c r="A24" s="180" t="s">
        <v>68</v>
      </c>
      <c r="B24" s="531"/>
      <c r="C24" s="531"/>
      <c r="D24" s="532"/>
      <c r="E24" s="531"/>
      <c r="F24" s="533"/>
      <c r="G24" s="531" t="s">
        <v>22</v>
      </c>
      <c r="H24" s="534"/>
      <c r="I24" s="535"/>
      <c r="J24" s="531"/>
      <c r="K24" s="532"/>
      <c r="L24" s="531"/>
      <c r="M24" s="531"/>
    </row>
    <row r="25" spans="1:13" ht="13.5" x14ac:dyDescent="0.3">
      <c r="A25" s="549" t="s">
        <v>592</v>
      </c>
      <c r="B25" s="538">
        <v>72676.141945929994</v>
      </c>
      <c r="C25" s="538">
        <v>5659.1144459899997</v>
      </c>
      <c r="D25" s="539">
        <v>0.15839079661428301</v>
      </c>
      <c r="E25" s="538">
        <v>76509.902152490002</v>
      </c>
      <c r="F25" s="540">
        <v>1.00549425284419E-4</v>
      </c>
      <c r="G25" s="538">
        <v>1534</v>
      </c>
      <c r="H25" s="541">
        <v>0.44962503148045702</v>
      </c>
      <c r="I25" s="542">
        <v>1.5982331110729864</v>
      </c>
      <c r="J25" s="538">
        <v>1721.3669657200001</v>
      </c>
      <c r="K25" s="539">
        <v>2.2498616744917401E-2</v>
      </c>
      <c r="L25" s="538">
        <v>3.4655201999999998</v>
      </c>
      <c r="M25" s="538">
        <v>3.5362911499999998</v>
      </c>
    </row>
    <row r="26" spans="1:13" ht="5.25" customHeight="1" x14ac:dyDescent="0.3">
      <c r="A26" s="526"/>
      <c r="B26" s="526"/>
      <c r="C26" s="526"/>
      <c r="D26" s="526"/>
      <c r="E26" s="526"/>
      <c r="F26" s="550"/>
      <c r="G26" s="526"/>
      <c r="H26" s="551"/>
      <c r="I26" s="526"/>
      <c r="J26" s="526"/>
      <c r="K26" s="526"/>
      <c r="L26" s="526"/>
      <c r="M26" s="526"/>
    </row>
    <row r="27" spans="1:13" ht="13.5" x14ac:dyDescent="0.3">
      <c r="A27" s="1030" t="s">
        <v>594</v>
      </c>
      <c r="B27" s="543"/>
      <c r="C27" s="543"/>
      <c r="D27" s="544"/>
      <c r="E27" s="543"/>
      <c r="F27" s="545"/>
      <c r="G27" s="543"/>
      <c r="H27" s="546"/>
      <c r="I27" s="547"/>
      <c r="J27" s="543"/>
      <c r="K27" s="544"/>
      <c r="L27" s="543"/>
      <c r="M27" s="543"/>
    </row>
    <row r="28" spans="1:13" ht="13.5" x14ac:dyDescent="0.3">
      <c r="A28" s="180" t="s">
        <v>59</v>
      </c>
      <c r="B28" s="531">
        <v>30637.906328519999</v>
      </c>
      <c r="C28" s="531">
        <v>2136.9380068800001</v>
      </c>
      <c r="D28" s="532">
        <v>0.24527894941488801</v>
      </c>
      <c r="E28" s="531">
        <v>31237.770561000001</v>
      </c>
      <c r="F28" s="533">
        <v>5.6958862750000302E-4</v>
      </c>
      <c r="G28" s="531">
        <v>746</v>
      </c>
      <c r="H28" s="534">
        <v>0.15270402148530601</v>
      </c>
      <c r="I28" s="535">
        <v>2.5039687856876767</v>
      </c>
      <c r="J28" s="531">
        <v>3036.6733067099999</v>
      </c>
      <c r="K28" s="532">
        <v>9.7211588796969103E-2</v>
      </c>
      <c r="L28" s="531">
        <v>2.72190661</v>
      </c>
      <c r="M28" s="531">
        <v>6.4575110000000005E-2</v>
      </c>
    </row>
    <row r="29" spans="1:13" ht="13.5" x14ac:dyDescent="0.3">
      <c r="A29" s="180" t="s">
        <v>61</v>
      </c>
      <c r="B29" s="531">
        <v>1576.92624682</v>
      </c>
      <c r="C29" s="531">
        <v>223.32879725999999</v>
      </c>
      <c r="D29" s="532">
        <v>0.47735001456362702</v>
      </c>
      <c r="E29" s="531">
        <v>1690.8093862600001</v>
      </c>
      <c r="F29" s="533">
        <v>1.50509994839162E-3</v>
      </c>
      <c r="G29" s="531">
        <v>94</v>
      </c>
      <c r="H29" s="534">
        <v>0.144924941315839</v>
      </c>
      <c r="I29" s="535">
        <v>2.494649967067323</v>
      </c>
      <c r="J29" s="531">
        <v>233.09587747</v>
      </c>
      <c r="K29" s="532">
        <v>0.137860529616291</v>
      </c>
      <c r="L29" s="531">
        <v>0.36881043000000002</v>
      </c>
      <c r="M29" s="531">
        <v>1.9672600000000002E-3</v>
      </c>
    </row>
    <row r="30" spans="1:13" ht="13.5" x14ac:dyDescent="0.3">
      <c r="A30" s="180" t="s">
        <v>63</v>
      </c>
      <c r="B30" s="531">
        <v>899.77523912000004</v>
      </c>
      <c r="C30" s="531">
        <v>568.91626421000001</v>
      </c>
      <c r="D30" s="532">
        <v>5.3373222359131202E-2</v>
      </c>
      <c r="E30" s="531">
        <v>930.23161296000001</v>
      </c>
      <c r="F30" s="533">
        <v>2.76270942010064E-3</v>
      </c>
      <c r="G30" s="531">
        <v>253</v>
      </c>
      <c r="H30" s="534">
        <v>0.42828245919560198</v>
      </c>
      <c r="I30" s="535">
        <v>2.5000000000066276</v>
      </c>
      <c r="J30" s="531">
        <v>523.22911333000002</v>
      </c>
      <c r="K30" s="532">
        <v>0.56247186833941598</v>
      </c>
      <c r="L30" s="531">
        <v>1.10039675</v>
      </c>
      <c r="M30" s="531">
        <v>5.3997070000000001E-2</v>
      </c>
    </row>
    <row r="31" spans="1:13" ht="13.5" x14ac:dyDescent="0.3">
      <c r="A31" s="180" t="s">
        <v>64</v>
      </c>
      <c r="B31" s="531">
        <v>177.74808848999999</v>
      </c>
      <c r="C31" s="531">
        <v>138.62767575999999</v>
      </c>
      <c r="D31" s="532">
        <v>0.297097761683143</v>
      </c>
      <c r="E31" s="531">
        <v>213.51914959999999</v>
      </c>
      <c r="F31" s="533">
        <v>5.7239996613399798E-3</v>
      </c>
      <c r="G31" s="531">
        <v>86</v>
      </c>
      <c r="H31" s="534">
        <v>0.44923900408790302</v>
      </c>
      <c r="I31" s="535">
        <v>2.5000000000114193</v>
      </c>
      <c r="J31" s="531">
        <v>185.11863291</v>
      </c>
      <c r="K31" s="532">
        <v>0.86698843291946104</v>
      </c>
      <c r="L31" s="531">
        <v>0.54905247999999995</v>
      </c>
      <c r="M31" s="531">
        <v>6.2602999999999997E-4</v>
      </c>
    </row>
    <row r="32" spans="1:13" ht="13.5" x14ac:dyDescent="0.3">
      <c r="A32" s="180" t="s">
        <v>65</v>
      </c>
      <c r="B32" s="531">
        <v>71.445546239999999</v>
      </c>
      <c r="C32" s="531">
        <v>205.80418599999999</v>
      </c>
      <c r="D32" s="532">
        <v>0.326360691255911</v>
      </c>
      <c r="E32" s="531">
        <v>116.98263341000001</v>
      </c>
      <c r="F32" s="533">
        <v>1.9111045672604E-2</v>
      </c>
      <c r="G32" s="531">
        <v>146</v>
      </c>
      <c r="H32" s="534">
        <v>0.449998642153152</v>
      </c>
      <c r="I32" s="535">
        <v>2.5000000000326712</v>
      </c>
      <c r="J32" s="531">
        <v>157.71332576</v>
      </c>
      <c r="K32" s="532">
        <v>1.3481772564244401</v>
      </c>
      <c r="L32" s="531">
        <v>0.92777686000000004</v>
      </c>
      <c r="M32" s="531">
        <v>6.1204500000000004E-3</v>
      </c>
    </row>
    <row r="33" spans="1:13" ht="13.5" x14ac:dyDescent="0.3">
      <c r="A33" s="180" t="s">
        <v>66</v>
      </c>
      <c r="B33" s="531">
        <v>87.381728730000006</v>
      </c>
      <c r="C33" s="531">
        <v>100.14278892</v>
      </c>
      <c r="D33" s="532">
        <v>0.24357979925694401</v>
      </c>
      <c r="E33" s="531">
        <v>94.499937750000001</v>
      </c>
      <c r="F33" s="533">
        <v>4.9862473480835702E-2</v>
      </c>
      <c r="G33" s="531">
        <v>160</v>
      </c>
      <c r="H33" s="534">
        <v>0.44777933200278702</v>
      </c>
      <c r="I33" s="535">
        <v>2.4644655483985751</v>
      </c>
      <c r="J33" s="531">
        <v>167.74635201999999</v>
      </c>
      <c r="K33" s="532">
        <v>1.77509484147782</v>
      </c>
      <c r="L33" s="531">
        <v>2.1024395</v>
      </c>
      <c r="M33" s="531">
        <v>1.7100399999999999E-3</v>
      </c>
    </row>
    <row r="34" spans="1:13" ht="13.5" x14ac:dyDescent="0.3">
      <c r="A34" s="180" t="s">
        <v>67</v>
      </c>
      <c r="B34" s="531">
        <v>0.37806508</v>
      </c>
      <c r="C34" s="531">
        <v>4.0724682000000003</v>
      </c>
      <c r="D34" s="532">
        <v>0.24475737450083401</v>
      </c>
      <c r="E34" s="531">
        <v>1.1980679999999999</v>
      </c>
      <c r="F34" s="533">
        <v>0.15590226932027201</v>
      </c>
      <c r="G34" s="531">
        <v>12</v>
      </c>
      <c r="H34" s="534">
        <v>0.41670020399509899</v>
      </c>
      <c r="I34" s="535">
        <v>2.5000000001829425</v>
      </c>
      <c r="J34" s="531">
        <v>3.01123523</v>
      </c>
      <c r="K34" s="532">
        <v>2.51340928060845</v>
      </c>
      <c r="L34" s="531">
        <v>7.8172309999999995E-2</v>
      </c>
      <c r="M34" s="531">
        <v>1.419E-5</v>
      </c>
    </row>
    <row r="35" spans="1:13" ht="13.5" x14ac:dyDescent="0.3">
      <c r="A35" s="180" t="s">
        <v>68</v>
      </c>
      <c r="B35" s="531">
        <v>2.7350000000000001E-5</v>
      </c>
      <c r="C35" s="531">
        <v>0.06</v>
      </c>
      <c r="D35" s="532">
        <v>0.2</v>
      </c>
      <c r="E35" s="531">
        <v>1.2027349999999999E-2</v>
      </c>
      <c r="F35" s="533">
        <v>1</v>
      </c>
      <c r="G35" s="531">
        <v>1</v>
      </c>
      <c r="H35" s="534">
        <v>0.450000207859587</v>
      </c>
      <c r="I35" s="535">
        <v>2.499999998861044</v>
      </c>
      <c r="J35" s="531"/>
      <c r="K35" s="532"/>
      <c r="L35" s="531">
        <v>5.41231E-3</v>
      </c>
      <c r="M35" s="531"/>
    </row>
    <row r="36" spans="1:13" ht="13.5" x14ac:dyDescent="0.3">
      <c r="A36" s="549" t="s">
        <v>595</v>
      </c>
      <c r="B36" s="538">
        <v>33451.561270350001</v>
      </c>
      <c r="C36" s="538">
        <v>3377.8901872299998</v>
      </c>
      <c r="D36" s="539">
        <v>0.233741257593546</v>
      </c>
      <c r="E36" s="538">
        <v>34285.023376329998</v>
      </c>
      <c r="F36" s="540">
        <v>9.1223881566878805E-4</v>
      </c>
      <c r="G36" s="538">
        <v>1498</v>
      </c>
      <c r="H36" s="541">
        <v>0.16348124900126501</v>
      </c>
      <c r="I36" s="542">
        <v>2.5032542526263342</v>
      </c>
      <c r="J36" s="538">
        <v>4306.5878434300002</v>
      </c>
      <c r="K36" s="539">
        <v>0.12561134336000501</v>
      </c>
      <c r="L36" s="538">
        <v>7.8539672500000002</v>
      </c>
      <c r="M36" s="538">
        <v>0.12901014999999999</v>
      </c>
    </row>
    <row r="37" spans="1:13" ht="3.75" customHeight="1" x14ac:dyDescent="0.3">
      <c r="A37" s="526"/>
      <c r="B37" s="526"/>
      <c r="C37" s="526"/>
      <c r="D37" s="526"/>
      <c r="E37" s="526"/>
      <c r="F37" s="550"/>
      <c r="G37" s="526"/>
      <c r="H37" s="551"/>
      <c r="I37" s="526"/>
      <c r="J37" s="526"/>
      <c r="K37" s="526"/>
      <c r="L37" s="526"/>
      <c r="M37" s="526"/>
    </row>
    <row r="38" spans="1:13" ht="13.5" x14ac:dyDescent="0.3">
      <c r="A38" s="1029" t="s">
        <v>596</v>
      </c>
      <c r="B38" s="543"/>
      <c r="C38" s="543"/>
      <c r="D38" s="544"/>
      <c r="E38" s="543"/>
      <c r="F38" s="545"/>
      <c r="G38" s="543"/>
      <c r="H38" s="546"/>
      <c r="I38" s="547"/>
      <c r="J38" s="543"/>
      <c r="K38" s="544"/>
      <c r="L38" s="543"/>
      <c r="M38" s="543"/>
    </row>
    <row r="39" spans="1:13" ht="13.5" x14ac:dyDescent="0.3">
      <c r="A39" s="180" t="s">
        <v>59</v>
      </c>
      <c r="B39" s="531"/>
      <c r="C39" s="531"/>
      <c r="D39" s="532"/>
      <c r="E39" s="531"/>
      <c r="F39" s="533"/>
      <c r="G39" s="531"/>
      <c r="H39" s="534"/>
      <c r="I39" s="535"/>
      <c r="J39" s="531"/>
      <c r="K39" s="532"/>
      <c r="L39" s="531"/>
      <c r="M39" s="531"/>
    </row>
    <row r="40" spans="1:13" ht="13.5" x14ac:dyDescent="0.3">
      <c r="A40" s="180" t="s">
        <v>61</v>
      </c>
      <c r="B40" s="531"/>
      <c r="C40" s="531"/>
      <c r="D40" s="532"/>
      <c r="E40" s="531"/>
      <c r="F40" s="533"/>
      <c r="G40" s="531"/>
      <c r="H40" s="534"/>
      <c r="I40" s="535"/>
      <c r="J40" s="531"/>
      <c r="K40" s="532"/>
      <c r="L40" s="531"/>
      <c r="M40" s="531"/>
    </row>
    <row r="41" spans="1:13" ht="13.5" x14ac:dyDescent="0.3">
      <c r="A41" s="180" t="s">
        <v>63</v>
      </c>
      <c r="B41" s="531">
        <v>7.6444489999999998</v>
      </c>
      <c r="C41" s="531"/>
      <c r="D41" s="532"/>
      <c r="E41" s="531">
        <v>7.6444489999999998</v>
      </c>
      <c r="F41" s="533">
        <v>3.05940035704339E-3</v>
      </c>
      <c r="G41" s="531">
        <v>1</v>
      </c>
      <c r="H41" s="534">
        <v>0.45</v>
      </c>
      <c r="I41" s="535">
        <v>2.5</v>
      </c>
      <c r="J41" s="531">
        <v>4.4507327300000004</v>
      </c>
      <c r="K41" s="532">
        <v>0.58221759737032697</v>
      </c>
      <c r="L41" s="531">
        <v>1.052434E-2</v>
      </c>
      <c r="M41" s="531"/>
    </row>
    <row r="42" spans="1:13" ht="13.5" x14ac:dyDescent="0.3">
      <c r="A42" s="180" t="s">
        <v>64</v>
      </c>
      <c r="B42" s="531"/>
      <c r="C42" s="531"/>
      <c r="D42" s="532"/>
      <c r="E42" s="531"/>
      <c r="F42" s="533"/>
      <c r="G42" s="531"/>
      <c r="H42" s="534"/>
      <c r="I42" s="535"/>
      <c r="J42" s="531"/>
      <c r="K42" s="532"/>
      <c r="L42" s="531"/>
      <c r="M42" s="531"/>
    </row>
    <row r="43" spans="1:13" ht="13.5" x14ac:dyDescent="0.3">
      <c r="A43" s="180" t="s">
        <v>65</v>
      </c>
      <c r="B43" s="531">
        <v>13.11181524</v>
      </c>
      <c r="C43" s="531"/>
      <c r="D43" s="532"/>
      <c r="E43" s="531">
        <v>13.11181524</v>
      </c>
      <c r="F43" s="533">
        <v>1.0362299766512E-2</v>
      </c>
      <c r="G43" s="531">
        <v>1</v>
      </c>
      <c r="H43" s="534">
        <v>0.450000000152534</v>
      </c>
      <c r="I43" s="535">
        <v>2.500000000004178</v>
      </c>
      <c r="J43" s="531">
        <v>12.99434932</v>
      </c>
      <c r="K43" s="532">
        <v>0.99104121604446904</v>
      </c>
      <c r="L43" s="531">
        <v>6.1140840000000002E-2</v>
      </c>
      <c r="M43" s="531"/>
    </row>
    <row r="44" spans="1:13" ht="13.5" x14ac:dyDescent="0.3">
      <c r="A44" s="180" t="s">
        <v>66</v>
      </c>
      <c r="B44" s="531"/>
      <c r="C44" s="531"/>
      <c r="D44" s="532"/>
      <c r="E44" s="531"/>
      <c r="F44" s="533"/>
      <c r="G44" s="531"/>
      <c r="H44" s="534"/>
      <c r="I44" s="535"/>
      <c r="J44" s="531"/>
      <c r="K44" s="532"/>
      <c r="L44" s="531"/>
      <c r="M44" s="531"/>
    </row>
    <row r="45" spans="1:13" ht="13.5" x14ac:dyDescent="0.3">
      <c r="A45" s="180" t="s">
        <v>67</v>
      </c>
      <c r="B45" s="531"/>
      <c r="C45" s="531"/>
      <c r="D45" s="532"/>
      <c r="E45" s="531"/>
      <c r="F45" s="533"/>
      <c r="G45" s="531"/>
      <c r="H45" s="534"/>
      <c r="I45" s="535"/>
      <c r="J45" s="531"/>
      <c r="K45" s="532"/>
      <c r="L45" s="531"/>
      <c r="M45" s="531"/>
    </row>
    <row r="46" spans="1:13" ht="13.5" x14ac:dyDescent="0.3">
      <c r="A46" s="180" t="s">
        <v>68</v>
      </c>
      <c r="B46" s="531"/>
      <c r="C46" s="531"/>
      <c r="D46" s="532"/>
      <c r="E46" s="531"/>
      <c r="F46" s="533"/>
      <c r="G46" s="531"/>
      <c r="H46" s="534"/>
      <c r="I46" s="535"/>
      <c r="J46" s="531"/>
      <c r="K46" s="532"/>
      <c r="L46" s="531"/>
      <c r="M46" s="531"/>
    </row>
    <row r="47" spans="1:13" ht="13.5" x14ac:dyDescent="0.3">
      <c r="A47" s="549" t="s">
        <v>595</v>
      </c>
      <c r="B47" s="538">
        <v>20.75626424</v>
      </c>
      <c r="C47" s="538"/>
      <c r="D47" s="539"/>
      <c r="E47" s="538">
        <v>20.75626424</v>
      </c>
      <c r="F47" s="540">
        <v>7.6726711588636096E-3</v>
      </c>
      <c r="G47" s="538">
        <v>2</v>
      </c>
      <c r="H47" s="541">
        <v>0.45000000009635599</v>
      </c>
      <c r="I47" s="542">
        <v>2.500000000002641</v>
      </c>
      <c r="J47" s="538">
        <v>17.44508205</v>
      </c>
      <c r="K47" s="539">
        <v>0.84047311444325701</v>
      </c>
      <c r="L47" s="538">
        <v>7.1665179999999995E-2</v>
      </c>
      <c r="M47" s="538"/>
    </row>
    <row r="48" spans="1:13" ht="9" hidden="1" customHeight="1" x14ac:dyDescent="0.3">
      <c r="A48" s="526"/>
      <c r="B48" s="526"/>
      <c r="C48" s="526"/>
      <c r="D48" s="526"/>
      <c r="E48" s="526"/>
      <c r="F48" s="550"/>
      <c r="G48" s="526"/>
      <c r="H48" s="551"/>
      <c r="I48" s="526"/>
      <c r="J48" s="526"/>
      <c r="K48" s="526"/>
      <c r="L48" s="526"/>
      <c r="M48" s="526"/>
    </row>
    <row r="49" spans="1:13" ht="13.5" x14ac:dyDescent="0.3">
      <c r="A49" s="1029" t="s">
        <v>597</v>
      </c>
      <c r="B49" s="543"/>
      <c r="C49" s="543"/>
      <c r="D49" s="544"/>
      <c r="E49" s="543"/>
      <c r="F49" s="545"/>
      <c r="G49" s="543"/>
      <c r="H49" s="546"/>
      <c r="I49" s="547"/>
      <c r="J49" s="543"/>
      <c r="K49" s="544"/>
      <c r="L49" s="543"/>
      <c r="M49" s="543"/>
    </row>
    <row r="50" spans="1:13" ht="13.5" x14ac:dyDescent="0.3">
      <c r="A50" s="180" t="s">
        <v>59</v>
      </c>
      <c r="B50" s="531">
        <v>15.985444879999999</v>
      </c>
      <c r="C50" s="531">
        <v>60.882160319999997</v>
      </c>
      <c r="D50" s="532">
        <v>0.27230963015866899</v>
      </c>
      <c r="E50" s="531">
        <v>32.564243439999998</v>
      </c>
      <c r="F50" s="533">
        <v>8.8157583187506103E-4</v>
      </c>
      <c r="G50" s="531">
        <v>2</v>
      </c>
      <c r="H50" s="534">
        <v>0.35289543886298902</v>
      </c>
      <c r="I50" s="535">
        <v>4.3447719547269594</v>
      </c>
      <c r="J50" s="531">
        <v>10.34619243</v>
      </c>
      <c r="K50" s="532">
        <v>0.31771634581540298</v>
      </c>
      <c r="L50" s="531">
        <v>9.9943800000000006E-3</v>
      </c>
      <c r="M50" s="531"/>
    </row>
    <row r="51" spans="1:13" ht="13.5" x14ac:dyDescent="0.3">
      <c r="A51" s="180" t="s">
        <v>61</v>
      </c>
      <c r="B51" s="531">
        <v>26.013085419999999</v>
      </c>
      <c r="C51" s="531">
        <v>1.73084455</v>
      </c>
      <c r="D51" s="532">
        <v>0.69299999818007896</v>
      </c>
      <c r="E51" s="531">
        <v>27.21256069</v>
      </c>
      <c r="F51" s="533">
        <v>1.77371179985047E-3</v>
      </c>
      <c r="G51" s="531">
        <v>3</v>
      </c>
      <c r="H51" s="534">
        <v>0.352411874033013</v>
      </c>
      <c r="I51" s="535">
        <v>2.500000000002518</v>
      </c>
      <c r="J51" s="531">
        <v>7.3114096899999996</v>
      </c>
      <c r="K51" s="532">
        <v>0.268677754118405</v>
      </c>
      <c r="L51" s="531">
        <v>1.7009920000000001E-2</v>
      </c>
      <c r="M51" s="531"/>
    </row>
    <row r="52" spans="1:13" ht="13.5" x14ac:dyDescent="0.3">
      <c r="A52" s="180" t="s">
        <v>63</v>
      </c>
      <c r="B52" s="531">
        <v>183.56744187999999</v>
      </c>
      <c r="C52" s="531">
        <v>21.632522460000001</v>
      </c>
      <c r="D52" s="532">
        <v>0.23370695089490001</v>
      </c>
      <c r="E52" s="531">
        <v>172.38283297000001</v>
      </c>
      <c r="F52" s="533">
        <v>3.6959532978024499E-3</v>
      </c>
      <c r="G52" s="531">
        <v>6</v>
      </c>
      <c r="H52" s="534">
        <v>0.34207690820502001</v>
      </c>
      <c r="I52" s="535">
        <v>3.6039784648287672</v>
      </c>
      <c r="J52" s="531">
        <v>108.25218854000001</v>
      </c>
      <c r="K52" s="532">
        <v>0.627975458315152</v>
      </c>
      <c r="L52" s="531">
        <v>0.21931402999999999</v>
      </c>
      <c r="M52" s="531"/>
    </row>
    <row r="53" spans="1:13" ht="13.5" x14ac:dyDescent="0.3">
      <c r="A53" s="180" t="s">
        <v>64</v>
      </c>
      <c r="B53" s="531">
        <v>7.1023322200000001</v>
      </c>
      <c r="C53" s="531">
        <v>12.13</v>
      </c>
      <c r="D53" s="532">
        <v>0.56499999999999995</v>
      </c>
      <c r="E53" s="531">
        <v>13.95578222</v>
      </c>
      <c r="F53" s="533">
        <v>6.74550079071096E-3</v>
      </c>
      <c r="G53" s="531">
        <v>3</v>
      </c>
      <c r="H53" s="534">
        <v>0.13401861612025101</v>
      </c>
      <c r="I53" s="535">
        <v>2.1870233960065564</v>
      </c>
      <c r="J53" s="531">
        <v>3.0104877800000001</v>
      </c>
      <c r="K53" s="532">
        <v>0.21571616212853201</v>
      </c>
      <c r="L53" s="531">
        <v>1.261635E-2</v>
      </c>
      <c r="M53" s="531"/>
    </row>
    <row r="54" spans="1:13" ht="13.5" x14ac:dyDescent="0.3">
      <c r="A54" s="180" t="s">
        <v>65</v>
      </c>
      <c r="B54" s="531">
        <v>17.526838900000001</v>
      </c>
      <c r="C54" s="531"/>
      <c r="D54" s="532"/>
      <c r="E54" s="531">
        <v>17.526838900000001</v>
      </c>
      <c r="F54" s="533">
        <v>1.5256407132263901E-2</v>
      </c>
      <c r="G54" s="531">
        <v>2</v>
      </c>
      <c r="H54" s="534">
        <v>0.35634314240202197</v>
      </c>
      <c r="I54" s="535">
        <v>4.2161979252038355</v>
      </c>
      <c r="J54" s="531">
        <v>19.753805870000001</v>
      </c>
      <c r="K54" s="532">
        <v>1.12706038908134</v>
      </c>
      <c r="L54" s="531">
        <v>9.6113279999999995E-2</v>
      </c>
      <c r="M54" s="531"/>
    </row>
    <row r="55" spans="1:13" ht="13.5" x14ac:dyDescent="0.3">
      <c r="A55" s="180" t="s">
        <v>66</v>
      </c>
      <c r="B55" s="531">
        <v>23.510404179999998</v>
      </c>
      <c r="C55" s="531"/>
      <c r="D55" s="532"/>
      <c r="E55" s="531">
        <v>23.510404179999998</v>
      </c>
      <c r="F55" s="533">
        <v>5.2463138045464298E-2</v>
      </c>
      <c r="G55" s="531">
        <v>3</v>
      </c>
      <c r="H55" s="534">
        <v>0.31399437599970698</v>
      </c>
      <c r="I55" s="535">
        <v>2.5000000000011644</v>
      </c>
      <c r="J55" s="531">
        <v>19.724299859999999</v>
      </c>
      <c r="K55" s="532">
        <v>0.83896047507253002</v>
      </c>
      <c r="L55" s="531">
        <v>0.38569711000000001</v>
      </c>
      <c r="M55" s="531"/>
    </row>
    <row r="56" spans="1:13" ht="13.5" x14ac:dyDescent="0.3">
      <c r="A56" s="180" t="s">
        <v>67</v>
      </c>
      <c r="B56" s="531"/>
      <c r="C56" s="531"/>
      <c r="D56" s="532"/>
      <c r="E56" s="531"/>
      <c r="F56" s="533"/>
      <c r="G56" s="531"/>
      <c r="H56" s="534"/>
      <c r="I56" s="535"/>
      <c r="J56" s="531"/>
      <c r="K56" s="532"/>
      <c r="L56" s="531"/>
      <c r="M56" s="531"/>
    </row>
    <row r="57" spans="1:13" ht="13.5" x14ac:dyDescent="0.3">
      <c r="A57" s="180" t="s">
        <v>68</v>
      </c>
      <c r="B57" s="531">
        <v>22.56054679</v>
      </c>
      <c r="C57" s="531">
        <v>17.784010720000001</v>
      </c>
      <c r="D57" s="552">
        <v>0</v>
      </c>
      <c r="E57" s="531">
        <v>22.56054679</v>
      </c>
      <c r="F57" s="533">
        <v>1</v>
      </c>
      <c r="G57" s="531">
        <v>4</v>
      </c>
      <c r="H57" s="534">
        <v>0.224575512604409</v>
      </c>
      <c r="I57" s="535">
        <v>1.9333709247523674</v>
      </c>
      <c r="J57" s="531">
        <v>42.87066257</v>
      </c>
      <c r="K57" s="532">
        <v>1.9002492700665601</v>
      </c>
      <c r="L57" s="531">
        <v>4.0298496999999998</v>
      </c>
      <c r="M57" s="531">
        <v>4.0298496999999998</v>
      </c>
    </row>
    <row r="58" spans="1:13" ht="13.5" x14ac:dyDescent="0.3">
      <c r="A58" s="549" t="s">
        <v>595</v>
      </c>
      <c r="B58" s="538">
        <v>296.26609427</v>
      </c>
      <c r="C58" s="538">
        <v>114.15953804999999</v>
      </c>
      <c r="D58" s="539">
        <v>0.261603109539988</v>
      </c>
      <c r="E58" s="538">
        <v>309.71320918999999</v>
      </c>
      <c r="F58" s="540">
        <v>8.0298821464677095E-2</v>
      </c>
      <c r="G58" s="538">
        <v>23</v>
      </c>
      <c r="H58" s="541">
        <v>0.32486368212430999</v>
      </c>
      <c r="I58" s="542">
        <v>3.3501696407601642</v>
      </c>
      <c r="J58" s="538">
        <v>211.26904673999999</v>
      </c>
      <c r="K58" s="539">
        <v>0.68214412711855799</v>
      </c>
      <c r="L58" s="538">
        <v>4.7705947699999998</v>
      </c>
      <c r="M58" s="538">
        <v>4.0298496999999998</v>
      </c>
    </row>
    <row r="59" spans="1:13" ht="5.25" customHeight="1" x14ac:dyDescent="0.3">
      <c r="A59" s="526"/>
      <c r="B59" s="526"/>
      <c r="C59" s="526"/>
      <c r="D59" s="526"/>
      <c r="E59" s="526"/>
      <c r="F59" s="550"/>
      <c r="G59" s="526"/>
      <c r="H59" s="551"/>
      <c r="I59" s="526"/>
      <c r="J59" s="526"/>
      <c r="K59" s="526"/>
      <c r="L59" s="526"/>
      <c r="M59" s="526"/>
    </row>
    <row r="60" spans="1:13" ht="12" hidden="1" x14ac:dyDescent="0.2">
      <c r="A60" s="1229" t="s">
        <v>116</v>
      </c>
      <c r="B60" s="1230"/>
      <c r="C60" s="1231"/>
      <c r="D60" s="1230"/>
      <c r="E60" s="1230"/>
      <c r="F60" s="1230"/>
      <c r="G60" s="1230"/>
      <c r="H60" s="1230"/>
      <c r="I60" s="1230"/>
      <c r="J60" s="1230"/>
      <c r="K60" s="1230"/>
      <c r="L60" s="1230"/>
      <c r="M60" s="1232"/>
    </row>
    <row r="61" spans="1:13" ht="50.25" hidden="1" x14ac:dyDescent="0.2">
      <c r="A61" s="1233" t="s">
        <v>582</v>
      </c>
      <c r="B61" s="520" t="s">
        <v>583</v>
      </c>
      <c r="C61" s="520" t="s">
        <v>584</v>
      </c>
      <c r="D61" s="521" t="s">
        <v>585</v>
      </c>
      <c r="E61" s="520" t="s">
        <v>586</v>
      </c>
      <c r="F61" s="522" t="s">
        <v>587</v>
      </c>
      <c r="G61" s="520" t="s">
        <v>50</v>
      </c>
      <c r="H61" s="523" t="s">
        <v>588</v>
      </c>
      <c r="I61" s="524" t="s">
        <v>589</v>
      </c>
      <c r="J61" s="520" t="s">
        <v>39</v>
      </c>
      <c r="K61" s="521" t="s">
        <v>528</v>
      </c>
      <c r="L61" s="520" t="s">
        <v>590</v>
      </c>
      <c r="M61" s="520" t="s">
        <v>591</v>
      </c>
    </row>
    <row r="62" spans="1:13" ht="13.5" x14ac:dyDescent="0.3">
      <c r="A62" s="1029" t="s">
        <v>598</v>
      </c>
      <c r="B62" s="543"/>
      <c r="C62" s="543"/>
      <c r="D62" s="544"/>
      <c r="E62" s="543"/>
      <c r="F62" s="545"/>
      <c r="G62" s="543"/>
      <c r="H62" s="546"/>
      <c r="I62" s="547"/>
      <c r="J62" s="543"/>
      <c r="K62" s="544"/>
      <c r="L62" s="543"/>
      <c r="M62" s="543"/>
    </row>
    <row r="63" spans="1:13" ht="13.5" x14ac:dyDescent="0.3">
      <c r="A63" s="180" t="s">
        <v>59</v>
      </c>
      <c r="B63" s="531">
        <v>3099.0069509</v>
      </c>
      <c r="C63" s="531">
        <v>425.32011803</v>
      </c>
      <c r="D63" s="532">
        <v>0.15515353785460101</v>
      </c>
      <c r="E63" s="531">
        <v>3409.4651188299999</v>
      </c>
      <c r="F63" s="533">
        <v>7.2971372437849295E-4</v>
      </c>
      <c r="G63" s="531">
        <v>1496</v>
      </c>
      <c r="H63" s="534">
        <v>0.43787640721554499</v>
      </c>
      <c r="I63" s="535">
        <v>2.5000000001112821</v>
      </c>
      <c r="J63" s="531">
        <v>841.74178701000005</v>
      </c>
      <c r="K63" s="532">
        <v>0.24688382419904401</v>
      </c>
      <c r="L63" s="531">
        <v>0.95239629999999997</v>
      </c>
      <c r="M63" s="531">
        <v>0.27395878000000001</v>
      </c>
    </row>
    <row r="64" spans="1:13" ht="13.5" x14ac:dyDescent="0.3">
      <c r="A64" s="180" t="s">
        <v>61</v>
      </c>
      <c r="B64" s="531">
        <v>702.00512442000002</v>
      </c>
      <c r="C64" s="531">
        <v>294.75608210000001</v>
      </c>
      <c r="D64" s="532">
        <v>6.0211033148346998E-2</v>
      </c>
      <c r="E64" s="531">
        <v>695.32656269999995</v>
      </c>
      <c r="F64" s="533">
        <v>1.77195513028543E-3</v>
      </c>
      <c r="G64" s="531">
        <v>710</v>
      </c>
      <c r="H64" s="534">
        <v>0.42999823688455802</v>
      </c>
      <c r="I64" s="535">
        <v>2.5000000002039453</v>
      </c>
      <c r="J64" s="531">
        <v>290.48397834999997</v>
      </c>
      <c r="K64" s="532">
        <v>0.41776626111050802</v>
      </c>
      <c r="L64" s="531">
        <v>0.41118681000000001</v>
      </c>
      <c r="M64" s="531">
        <v>1.958698E-2</v>
      </c>
    </row>
    <row r="65" spans="1:13" ht="13.5" x14ac:dyDescent="0.3">
      <c r="A65" s="180" t="s">
        <v>63</v>
      </c>
      <c r="B65" s="531">
        <v>2189.57986867</v>
      </c>
      <c r="C65" s="531">
        <v>641.59171702000003</v>
      </c>
      <c r="D65" s="532">
        <v>9.1731426527970603E-2</v>
      </c>
      <c r="E65" s="531">
        <v>2220.47588473</v>
      </c>
      <c r="F65" s="533">
        <v>3.4385562673779802E-3</v>
      </c>
      <c r="G65" s="531">
        <v>1861</v>
      </c>
      <c r="H65" s="534">
        <v>0.431798888609225</v>
      </c>
      <c r="I65" s="535">
        <v>2.4999977744951014</v>
      </c>
      <c r="J65" s="531">
        <v>1321.3193869700001</v>
      </c>
      <c r="K65" s="532">
        <v>0.59506135421536699</v>
      </c>
      <c r="L65" s="531">
        <v>3.11339283</v>
      </c>
      <c r="M65" s="531">
        <v>1.6549644100000001</v>
      </c>
    </row>
    <row r="66" spans="1:13" ht="13.5" x14ac:dyDescent="0.3">
      <c r="A66" s="180" t="s">
        <v>64</v>
      </c>
      <c r="B66" s="531">
        <v>587.09056631999999</v>
      </c>
      <c r="C66" s="531">
        <v>330.89651431999999</v>
      </c>
      <c r="D66" s="532">
        <v>7.0670685846918602E-2</v>
      </c>
      <c r="E66" s="531">
        <v>596.85106358999997</v>
      </c>
      <c r="F66" s="533">
        <v>6.7463569483826999E-3</v>
      </c>
      <c r="G66" s="531">
        <v>756</v>
      </c>
      <c r="H66" s="534">
        <v>0.43033789745650602</v>
      </c>
      <c r="I66" s="535">
        <v>2.4999336204352027</v>
      </c>
      <c r="J66" s="531">
        <v>486.77289612999999</v>
      </c>
      <c r="K66" s="532">
        <v>0.81556844885574897</v>
      </c>
      <c r="L66" s="531">
        <v>1.68480903</v>
      </c>
      <c r="M66" s="531">
        <v>0.71233197999999998</v>
      </c>
    </row>
    <row r="67" spans="1:13" ht="13.5" x14ac:dyDescent="0.3">
      <c r="A67" s="180" t="s">
        <v>65</v>
      </c>
      <c r="B67" s="531">
        <v>500.19513935999998</v>
      </c>
      <c r="C67" s="531">
        <v>405.15340201999999</v>
      </c>
      <c r="D67" s="532">
        <v>0.128914766702173</v>
      </c>
      <c r="E67" s="531">
        <v>536.42147631</v>
      </c>
      <c r="F67" s="533">
        <v>1.1505323933811601E-2</v>
      </c>
      <c r="G67" s="531">
        <v>917</v>
      </c>
      <c r="H67" s="534">
        <v>0.43194546949141299</v>
      </c>
      <c r="I67" s="535">
        <v>2.500000000164381</v>
      </c>
      <c r="J67" s="531">
        <v>525.58981571000004</v>
      </c>
      <c r="K67" s="532">
        <v>0.97980755603875103</v>
      </c>
      <c r="L67" s="531">
        <v>2.5598341800000002</v>
      </c>
      <c r="M67" s="531">
        <v>1.78486425</v>
      </c>
    </row>
    <row r="68" spans="1:13" ht="13.5" x14ac:dyDescent="0.3">
      <c r="A68" s="180" t="s">
        <v>66</v>
      </c>
      <c r="B68" s="531">
        <v>916.38052335999998</v>
      </c>
      <c r="C68" s="531">
        <v>315.42409413000001</v>
      </c>
      <c r="D68" s="532">
        <v>1.9224623143407699E-2</v>
      </c>
      <c r="E68" s="531">
        <v>622.29938923999998</v>
      </c>
      <c r="F68" s="533">
        <v>4.4387752772399001E-2</v>
      </c>
      <c r="G68" s="531">
        <v>676</v>
      </c>
      <c r="H68" s="534">
        <v>0.41319380717057602</v>
      </c>
      <c r="I68" s="535">
        <v>2.5000000001555427</v>
      </c>
      <c r="J68" s="531">
        <v>865.29387326000005</v>
      </c>
      <c r="K68" s="532">
        <v>1.39047842280026</v>
      </c>
      <c r="L68" s="531">
        <v>11.360485369999999</v>
      </c>
      <c r="M68" s="531">
        <v>9.0023019499999997</v>
      </c>
    </row>
    <row r="69" spans="1:13" ht="13.5" x14ac:dyDescent="0.3">
      <c r="A69" s="180" t="s">
        <v>67</v>
      </c>
      <c r="B69" s="531">
        <v>12.603789989999999</v>
      </c>
      <c r="C69" s="531">
        <v>11.70354932</v>
      </c>
      <c r="D69" s="552">
        <v>0</v>
      </c>
      <c r="E69" s="531">
        <v>12.603789989999999</v>
      </c>
      <c r="F69" s="533">
        <v>0.16147957809633401</v>
      </c>
      <c r="G69" s="531">
        <v>92</v>
      </c>
      <c r="H69" s="534">
        <v>0.41731976843260599</v>
      </c>
      <c r="I69" s="535">
        <v>2.5000000011749015</v>
      </c>
      <c r="J69" s="531">
        <v>27.318161480000001</v>
      </c>
      <c r="K69" s="532">
        <v>2.16745609865561</v>
      </c>
      <c r="L69" s="531">
        <v>0.84653906000000001</v>
      </c>
      <c r="M69" s="531">
        <v>0.52060826000000004</v>
      </c>
    </row>
    <row r="70" spans="1:13" ht="13.5" x14ac:dyDescent="0.3">
      <c r="A70" s="180" t="s">
        <v>68</v>
      </c>
      <c r="B70" s="531">
        <v>95.010940169999998</v>
      </c>
      <c r="C70" s="531">
        <v>31.683343180000001</v>
      </c>
      <c r="D70" s="532">
        <v>7.44946638551039E-4</v>
      </c>
      <c r="E70" s="531">
        <v>76.034449559999999</v>
      </c>
      <c r="F70" s="533">
        <v>1</v>
      </c>
      <c r="G70" s="531">
        <v>124</v>
      </c>
      <c r="H70" s="534">
        <v>0.44106971897699898</v>
      </c>
      <c r="I70" s="535">
        <v>2.5000000001307998</v>
      </c>
      <c r="J70" s="531"/>
      <c r="K70" s="532"/>
      <c r="L70" s="531">
        <v>33.536493210000003</v>
      </c>
      <c r="M70" s="531">
        <v>38.219332960000003</v>
      </c>
    </row>
    <row r="71" spans="1:13" ht="13.5" x14ac:dyDescent="0.3">
      <c r="A71" s="549" t="s">
        <v>595</v>
      </c>
      <c r="B71" s="538">
        <v>8101.8729031900002</v>
      </c>
      <c r="C71" s="538">
        <v>2456.5288201200001</v>
      </c>
      <c r="D71" s="539">
        <v>9.1304909626004904E-2</v>
      </c>
      <c r="E71" s="538">
        <v>8169.47773495</v>
      </c>
      <c r="F71" s="540">
        <v>1.55757448907202E-2</v>
      </c>
      <c r="G71" s="538">
        <v>6632</v>
      </c>
      <c r="H71" s="541">
        <v>0.43273164855521001</v>
      </c>
      <c r="I71" s="542">
        <v>2.4999945455922274</v>
      </c>
      <c r="J71" s="538">
        <v>4358.5198989099999</v>
      </c>
      <c r="K71" s="539">
        <v>0.53351267245196499</v>
      </c>
      <c r="L71" s="538">
        <v>54.465136790000003</v>
      </c>
      <c r="M71" s="538">
        <v>52.187949570000001</v>
      </c>
    </row>
    <row r="72" spans="1:13" ht="4.5" customHeight="1" x14ac:dyDescent="0.3">
      <c r="A72" s="526"/>
      <c r="B72" s="526"/>
      <c r="C72" s="526"/>
      <c r="D72" s="526"/>
      <c r="E72" s="526"/>
      <c r="F72" s="550"/>
      <c r="G72" s="526"/>
      <c r="H72" s="551"/>
      <c r="I72" s="526"/>
      <c r="J72" s="526"/>
      <c r="K72" s="526"/>
      <c r="L72" s="526"/>
      <c r="M72" s="526"/>
    </row>
    <row r="73" spans="1:13" ht="13.5" x14ac:dyDescent="0.3">
      <c r="A73" s="1029" t="s">
        <v>599</v>
      </c>
      <c r="B73" s="543"/>
      <c r="C73" s="543"/>
      <c r="D73" s="544"/>
      <c r="E73" s="543"/>
      <c r="F73" s="545"/>
      <c r="G73" s="543"/>
      <c r="H73" s="546"/>
      <c r="I73" s="547"/>
      <c r="J73" s="543"/>
      <c r="K73" s="544"/>
      <c r="L73" s="543"/>
      <c r="M73" s="543"/>
    </row>
    <row r="74" spans="1:13" ht="13.5" x14ac:dyDescent="0.3">
      <c r="A74" s="180" t="s">
        <v>59</v>
      </c>
      <c r="B74" s="531">
        <v>598.21215385999994</v>
      </c>
      <c r="C74" s="531">
        <v>160.31531974000001</v>
      </c>
      <c r="D74" s="532">
        <v>5.6698259091244797E-2</v>
      </c>
      <c r="E74" s="531">
        <v>738.95060446000002</v>
      </c>
      <c r="F74" s="533">
        <v>8.5689891337557703E-4</v>
      </c>
      <c r="G74" s="531">
        <v>2274</v>
      </c>
      <c r="H74" s="534">
        <v>0.42499623055251201</v>
      </c>
      <c r="I74" s="535">
        <v>2.5000000002324301</v>
      </c>
      <c r="J74" s="531">
        <v>158.01981943000001</v>
      </c>
      <c r="K74" s="532">
        <v>0.21384354850819201</v>
      </c>
      <c r="L74" s="531">
        <v>0.26421349999999999</v>
      </c>
      <c r="M74" s="531">
        <v>2.62171E-2</v>
      </c>
    </row>
    <row r="75" spans="1:13" ht="13.5" x14ac:dyDescent="0.3">
      <c r="A75" s="180" t="s">
        <v>61</v>
      </c>
      <c r="B75" s="531">
        <v>313.04991777999999</v>
      </c>
      <c r="C75" s="531">
        <v>125.57239497</v>
      </c>
      <c r="D75" s="532">
        <v>0.168470013964298</v>
      </c>
      <c r="E75" s="531">
        <v>342.63479326999999</v>
      </c>
      <c r="F75" s="533">
        <v>1.7731442980493E-3</v>
      </c>
      <c r="G75" s="531">
        <v>1331</v>
      </c>
      <c r="H75" s="534">
        <v>0.42130309024468598</v>
      </c>
      <c r="I75" s="535">
        <v>2.5000000001988218</v>
      </c>
      <c r="J75" s="531">
        <v>106.33727358</v>
      </c>
      <c r="K75" s="532">
        <v>0.310351650412237</v>
      </c>
      <c r="L75" s="531">
        <v>0.23953153999999999</v>
      </c>
      <c r="M75" s="531">
        <v>3.6787380000000001E-2</v>
      </c>
    </row>
    <row r="76" spans="1:13" ht="13.5" x14ac:dyDescent="0.3">
      <c r="A76" s="180" t="s">
        <v>63</v>
      </c>
      <c r="B76" s="531">
        <v>766.68277545000001</v>
      </c>
      <c r="C76" s="531">
        <v>217.56457325</v>
      </c>
      <c r="D76" s="532">
        <v>2.0196471050821601E-2</v>
      </c>
      <c r="E76" s="531">
        <v>810.10334785999999</v>
      </c>
      <c r="F76" s="533">
        <v>3.5476835857943798E-3</v>
      </c>
      <c r="G76" s="531">
        <v>3368</v>
      </c>
      <c r="H76" s="534">
        <v>0.42214780182478701</v>
      </c>
      <c r="I76" s="535">
        <v>2.5000000002640959</v>
      </c>
      <c r="J76" s="531">
        <v>363.57564881000002</v>
      </c>
      <c r="K76" s="532">
        <v>0.44880156312208203</v>
      </c>
      <c r="L76" s="531">
        <v>1.18112189</v>
      </c>
      <c r="M76" s="531">
        <v>0.27578929000000002</v>
      </c>
    </row>
    <row r="77" spans="1:13" ht="13.5" x14ac:dyDescent="0.3">
      <c r="A77" s="180" t="s">
        <v>64</v>
      </c>
      <c r="B77" s="531">
        <v>469.03486586999998</v>
      </c>
      <c r="C77" s="531">
        <v>115.25657787</v>
      </c>
      <c r="D77" s="532">
        <v>2.0991873910476001E-2</v>
      </c>
      <c r="E77" s="531">
        <v>473.24842948000003</v>
      </c>
      <c r="F77" s="533">
        <v>6.7458397981538703E-3</v>
      </c>
      <c r="G77" s="531">
        <v>1743</v>
      </c>
      <c r="H77" s="534">
        <v>0.41691920794496501</v>
      </c>
      <c r="I77" s="535">
        <v>2.5000000002049947</v>
      </c>
      <c r="J77" s="531">
        <v>280.24743812999998</v>
      </c>
      <c r="K77" s="532">
        <v>0.59217827397321299</v>
      </c>
      <c r="L77" s="531">
        <v>1.2873765500000001</v>
      </c>
      <c r="M77" s="531">
        <v>0.31144461000000001</v>
      </c>
    </row>
    <row r="78" spans="1:13" ht="13.5" x14ac:dyDescent="0.3">
      <c r="A78" s="180" t="s">
        <v>65</v>
      </c>
      <c r="B78" s="531">
        <v>455.25458773000003</v>
      </c>
      <c r="C78" s="531">
        <v>148.78834545999999</v>
      </c>
      <c r="D78" s="532">
        <v>1.85104963172067E-2</v>
      </c>
      <c r="E78" s="531">
        <v>457.86854311000002</v>
      </c>
      <c r="F78" s="533">
        <v>1.2447735066679899E-2</v>
      </c>
      <c r="G78" s="531">
        <v>2248</v>
      </c>
      <c r="H78" s="534">
        <v>0.41537938124809798</v>
      </c>
      <c r="I78" s="535">
        <v>2.5000000002545755</v>
      </c>
      <c r="J78" s="531">
        <v>320.20066563</v>
      </c>
      <c r="K78" s="532">
        <v>0.69932881489321697</v>
      </c>
      <c r="L78" s="531">
        <v>2.3620910300000002</v>
      </c>
      <c r="M78" s="531">
        <v>1.27331565</v>
      </c>
    </row>
    <row r="79" spans="1:13" ht="13.5" x14ac:dyDescent="0.3">
      <c r="A79" s="180" t="s">
        <v>66</v>
      </c>
      <c r="B79" s="531">
        <v>395.05892061999998</v>
      </c>
      <c r="C79" s="531">
        <v>153.62764615</v>
      </c>
      <c r="D79" s="532">
        <v>2.9383521281009999E-2</v>
      </c>
      <c r="E79" s="531">
        <v>375.35910121000001</v>
      </c>
      <c r="F79" s="533">
        <v>4.5468673131896599E-2</v>
      </c>
      <c r="G79" s="531">
        <v>1985</v>
      </c>
      <c r="H79" s="534">
        <v>0.41264027740557002</v>
      </c>
      <c r="I79" s="535">
        <v>2.5000000003640355</v>
      </c>
      <c r="J79" s="531">
        <v>357.69692958000002</v>
      </c>
      <c r="K79" s="532">
        <v>0.95294593477801803</v>
      </c>
      <c r="L79" s="531">
        <v>6.8681393000000002</v>
      </c>
      <c r="M79" s="531">
        <v>3.4721258000000002</v>
      </c>
    </row>
    <row r="80" spans="1:13" ht="13.5" x14ac:dyDescent="0.3">
      <c r="A80" s="180" t="s">
        <v>67</v>
      </c>
      <c r="B80" s="531">
        <v>73.29183768</v>
      </c>
      <c r="C80" s="531">
        <v>46.11961213</v>
      </c>
      <c r="D80" s="532">
        <v>4.0850083359102998E-4</v>
      </c>
      <c r="E80" s="531">
        <v>70.173014030000004</v>
      </c>
      <c r="F80" s="533">
        <v>0.174250390396121</v>
      </c>
      <c r="G80" s="531">
        <v>671</v>
      </c>
      <c r="H80" s="534">
        <v>0.40576925907481898</v>
      </c>
      <c r="I80" s="535">
        <v>2.5000000004687042</v>
      </c>
      <c r="J80" s="531">
        <v>106.38561622</v>
      </c>
      <c r="K80" s="532">
        <v>1.51604741068295</v>
      </c>
      <c r="L80" s="531">
        <v>4.9842445099999999</v>
      </c>
      <c r="M80" s="531">
        <v>4.6407360600000001</v>
      </c>
    </row>
    <row r="81" spans="1:13" ht="13.5" x14ac:dyDescent="0.3">
      <c r="A81" s="180" t="s">
        <v>68</v>
      </c>
      <c r="B81" s="531">
        <v>71.103429939999998</v>
      </c>
      <c r="C81" s="531">
        <v>32.540824039999997</v>
      </c>
      <c r="D81" s="532">
        <v>6.9732883752749598E-3</v>
      </c>
      <c r="E81" s="531">
        <v>70.575495979999999</v>
      </c>
      <c r="F81" s="533">
        <v>1</v>
      </c>
      <c r="G81" s="531">
        <v>287</v>
      </c>
      <c r="H81" s="534">
        <v>0.40873794791572898</v>
      </c>
      <c r="I81" s="535">
        <v>2.5000000001440221</v>
      </c>
      <c r="J81" s="531"/>
      <c r="K81" s="532"/>
      <c r="L81" s="531">
        <v>28.82848929</v>
      </c>
      <c r="M81" s="531">
        <v>26.135252359999999</v>
      </c>
    </row>
    <row r="82" spans="1:13" ht="13.5" x14ac:dyDescent="0.3">
      <c r="A82" s="549" t="s">
        <v>595</v>
      </c>
      <c r="B82" s="538">
        <v>3141.6884889299999</v>
      </c>
      <c r="C82" s="538">
        <v>999.78529361000005</v>
      </c>
      <c r="D82" s="539">
        <v>4.4626585649848297E-2</v>
      </c>
      <c r="E82" s="538">
        <v>3338.9133293999998</v>
      </c>
      <c r="F82" s="540">
        <v>3.3806469912258497E-2</v>
      </c>
      <c r="G82" s="538">
        <v>13907</v>
      </c>
      <c r="H82" s="541">
        <v>0.41932576847138298</v>
      </c>
      <c r="I82" s="542">
        <v>2.5000000002537042</v>
      </c>
      <c r="J82" s="538">
        <v>1692.4633913800001</v>
      </c>
      <c r="K82" s="539">
        <v>0.50689048334301501</v>
      </c>
      <c r="L82" s="538">
        <v>46.015207609999997</v>
      </c>
      <c r="M82" s="538">
        <v>36.171668250000003</v>
      </c>
    </row>
    <row r="83" spans="1:13" ht="5.25" customHeight="1" x14ac:dyDescent="0.3">
      <c r="A83" s="526"/>
      <c r="B83" s="526"/>
      <c r="C83" s="526"/>
      <c r="D83" s="526"/>
      <c r="E83" s="526"/>
      <c r="F83" s="550"/>
      <c r="G83" s="526"/>
      <c r="H83" s="551"/>
      <c r="I83" s="526"/>
      <c r="J83" s="526"/>
      <c r="K83" s="526"/>
      <c r="L83" s="526"/>
      <c r="M83" s="526"/>
    </row>
    <row r="84" spans="1:13" ht="13.5" x14ac:dyDescent="0.3">
      <c r="A84" s="1029" t="s">
        <v>600</v>
      </c>
      <c r="B84" s="543"/>
      <c r="C84" s="543"/>
      <c r="D84" s="544"/>
      <c r="E84" s="543"/>
      <c r="F84" s="545"/>
      <c r="G84" s="543"/>
      <c r="H84" s="546"/>
      <c r="I84" s="547"/>
      <c r="J84" s="543"/>
      <c r="K84" s="544"/>
      <c r="L84" s="543"/>
      <c r="M84" s="543"/>
    </row>
    <row r="85" spans="1:13" ht="13.5" x14ac:dyDescent="0.3">
      <c r="A85" s="180" t="s">
        <v>59</v>
      </c>
      <c r="B85" s="531">
        <v>13237.093116460001</v>
      </c>
      <c r="C85" s="531">
        <v>18161.275889830002</v>
      </c>
      <c r="D85" s="532">
        <v>0.50435873550204902</v>
      </c>
      <c r="E85" s="531">
        <v>21041.585627230001</v>
      </c>
      <c r="F85" s="533">
        <v>8.6758069488716599E-4</v>
      </c>
      <c r="G85" s="531">
        <v>3445</v>
      </c>
      <c r="H85" s="534">
        <v>0.30828690626315502</v>
      </c>
      <c r="I85" s="535">
        <v>2.4966919317344356</v>
      </c>
      <c r="J85" s="531">
        <v>4024.2477183699998</v>
      </c>
      <c r="K85" s="532">
        <v>0.19125211329901901</v>
      </c>
      <c r="L85" s="531">
        <v>5.5941859200000001</v>
      </c>
      <c r="M85" s="531">
        <v>0.18786237</v>
      </c>
    </row>
    <row r="86" spans="1:13" ht="13.5" x14ac:dyDescent="0.3">
      <c r="A86" s="180" t="s">
        <v>61</v>
      </c>
      <c r="B86" s="531">
        <v>7726.7729758599999</v>
      </c>
      <c r="C86" s="531">
        <v>6284.2471483400004</v>
      </c>
      <c r="D86" s="532">
        <v>0.506694367865549</v>
      </c>
      <c r="E86" s="531">
        <v>10409.007631820001</v>
      </c>
      <c r="F86" s="533">
        <v>1.77379596336905E-3</v>
      </c>
      <c r="G86" s="531">
        <v>1996</v>
      </c>
      <c r="H86" s="534">
        <v>0.30450623419283601</v>
      </c>
      <c r="I86" s="535">
        <v>2.5830918972212822</v>
      </c>
      <c r="J86" s="531">
        <v>3154.1563624300002</v>
      </c>
      <c r="K86" s="532">
        <v>0.303021812837167</v>
      </c>
      <c r="L86" s="531">
        <v>5.6218040299999998</v>
      </c>
      <c r="M86" s="531">
        <v>1.12075663</v>
      </c>
    </row>
    <row r="87" spans="1:13" ht="13.5" x14ac:dyDescent="0.3">
      <c r="A87" s="180" t="s">
        <v>63</v>
      </c>
      <c r="B87" s="531">
        <v>17765.92397625</v>
      </c>
      <c r="C87" s="531">
        <v>14400.559132599999</v>
      </c>
      <c r="D87" s="532">
        <v>0.485658877702971</v>
      </c>
      <c r="E87" s="531">
        <v>23412.84959192</v>
      </c>
      <c r="F87" s="533">
        <v>3.5102252849376599E-3</v>
      </c>
      <c r="G87" s="531">
        <v>5486</v>
      </c>
      <c r="H87" s="534">
        <v>0.28858794714726999</v>
      </c>
      <c r="I87" s="535">
        <v>2.5126966143526408</v>
      </c>
      <c r="J87" s="531">
        <v>9410.2556928600006</v>
      </c>
      <c r="K87" s="532">
        <v>0.40192696988527099</v>
      </c>
      <c r="L87" s="531">
        <v>23.657253109999999</v>
      </c>
      <c r="M87" s="531">
        <v>8.8271546799999996</v>
      </c>
    </row>
    <row r="88" spans="1:13" ht="13.5" x14ac:dyDescent="0.3">
      <c r="A88" s="180" t="s">
        <v>64</v>
      </c>
      <c r="B88" s="531">
        <v>6477.60913661</v>
      </c>
      <c r="C88" s="531">
        <v>3498.8364050499999</v>
      </c>
      <c r="D88" s="532">
        <v>0.47000269840769299</v>
      </c>
      <c r="E88" s="531">
        <v>7402.8436617099997</v>
      </c>
      <c r="F88" s="533">
        <v>6.7445817785197898E-3</v>
      </c>
      <c r="G88" s="531">
        <v>2135</v>
      </c>
      <c r="H88" s="534">
        <v>0.28472755581510101</v>
      </c>
      <c r="I88" s="535">
        <v>3.1070709538639179</v>
      </c>
      <c r="J88" s="531">
        <v>4325.37742764</v>
      </c>
      <c r="K88" s="532">
        <v>0.58428593460811695</v>
      </c>
      <c r="L88" s="531">
        <v>14.217102929999999</v>
      </c>
      <c r="M88" s="531">
        <v>6.46172507</v>
      </c>
    </row>
    <row r="89" spans="1:13" ht="13.5" x14ac:dyDescent="0.3">
      <c r="A89" s="180" t="s">
        <v>65</v>
      </c>
      <c r="B89" s="531">
        <v>4202.4819414200001</v>
      </c>
      <c r="C89" s="531">
        <v>2895.7859401199999</v>
      </c>
      <c r="D89" s="532">
        <v>0.45053107058365899</v>
      </c>
      <c r="E89" s="531">
        <v>5004.2300189300004</v>
      </c>
      <c r="F89" s="533">
        <v>1.2412704303165E-2</v>
      </c>
      <c r="G89" s="531">
        <v>2458</v>
      </c>
      <c r="H89" s="534">
        <v>0.30231785077766699</v>
      </c>
      <c r="I89" s="535">
        <v>2.8125208846675065</v>
      </c>
      <c r="J89" s="531">
        <v>3700.2388830999998</v>
      </c>
      <c r="K89" s="532">
        <v>0.73942222262021096</v>
      </c>
      <c r="L89" s="531">
        <v>18.7536065</v>
      </c>
      <c r="M89" s="531">
        <v>20.534352269999999</v>
      </c>
    </row>
    <row r="90" spans="1:13" ht="13.5" x14ac:dyDescent="0.3">
      <c r="A90" s="180" t="s">
        <v>66</v>
      </c>
      <c r="B90" s="531">
        <v>2695.7939608299998</v>
      </c>
      <c r="C90" s="531">
        <v>947.52448374999994</v>
      </c>
      <c r="D90" s="532">
        <v>0.50251127554641395</v>
      </c>
      <c r="E90" s="531">
        <v>2657.49687834</v>
      </c>
      <c r="F90" s="533">
        <v>4.8007454044383398E-2</v>
      </c>
      <c r="G90" s="531">
        <v>1563</v>
      </c>
      <c r="H90" s="534">
        <v>0.29746537187046201</v>
      </c>
      <c r="I90" s="535">
        <v>2.815208353620986</v>
      </c>
      <c r="J90" s="531">
        <v>2792.2697430100002</v>
      </c>
      <c r="K90" s="532">
        <v>1.05071421372814</v>
      </c>
      <c r="L90" s="531">
        <v>37.497329360000002</v>
      </c>
      <c r="M90" s="531">
        <v>35.181962230000003</v>
      </c>
    </row>
    <row r="91" spans="1:13" ht="13.5" x14ac:dyDescent="0.3">
      <c r="A91" s="180" t="s">
        <v>67</v>
      </c>
      <c r="B91" s="531">
        <v>140.85526311999999</v>
      </c>
      <c r="C91" s="531">
        <v>74.958872420000006</v>
      </c>
      <c r="D91" s="532">
        <v>0.55499613867827202</v>
      </c>
      <c r="E91" s="531">
        <v>149.75949922999999</v>
      </c>
      <c r="F91" s="533">
        <v>0.17561128886795599</v>
      </c>
      <c r="G91" s="531">
        <v>232</v>
      </c>
      <c r="H91" s="534">
        <v>0.30433379488003798</v>
      </c>
      <c r="I91" s="535">
        <v>2.49712615756683</v>
      </c>
      <c r="J91" s="531">
        <v>243.10273208999999</v>
      </c>
      <c r="K91" s="532">
        <v>1.6232875599873899</v>
      </c>
      <c r="L91" s="531">
        <v>7.9883297999999998</v>
      </c>
      <c r="M91" s="531">
        <v>18.672500710000001</v>
      </c>
    </row>
    <row r="92" spans="1:13" ht="13.5" x14ac:dyDescent="0.3">
      <c r="A92" s="180" t="s">
        <v>68</v>
      </c>
      <c r="B92" s="531">
        <v>2770.4162231700002</v>
      </c>
      <c r="C92" s="531">
        <v>555.84529361</v>
      </c>
      <c r="D92" s="552">
        <v>0</v>
      </c>
      <c r="E92" s="531">
        <v>2589.6261022399999</v>
      </c>
      <c r="F92" s="533">
        <v>1</v>
      </c>
      <c r="G92" s="531">
        <v>619</v>
      </c>
      <c r="H92" s="534">
        <v>0.29795952413075</v>
      </c>
      <c r="I92" s="535">
        <v>2.7793950524600546</v>
      </c>
      <c r="J92" s="531">
        <v>4320.5109916800002</v>
      </c>
      <c r="K92" s="532">
        <v>1.66839181453369</v>
      </c>
      <c r="L92" s="531">
        <v>851.64587300000005</v>
      </c>
      <c r="M92" s="531">
        <v>913.45181652999997</v>
      </c>
    </row>
    <row r="93" spans="1:13" ht="13.5" x14ac:dyDescent="0.3">
      <c r="A93" s="549" t="s">
        <v>595</v>
      </c>
      <c r="B93" s="538">
        <v>55016.94659372</v>
      </c>
      <c r="C93" s="538">
        <v>46819.03316572</v>
      </c>
      <c r="D93" s="539">
        <v>0.486859613683856</v>
      </c>
      <c r="E93" s="538">
        <v>72667.399011419999</v>
      </c>
      <c r="F93" s="540">
        <v>4.0932432953910303E-2</v>
      </c>
      <c r="G93" s="538">
        <v>17934</v>
      </c>
      <c r="H93" s="541">
        <v>0.29781545958069799</v>
      </c>
      <c r="I93" s="542">
        <v>2.6198791003695834</v>
      </c>
      <c r="J93" s="538">
        <v>31970.159551180001</v>
      </c>
      <c r="K93" s="539">
        <v>0.43995189020258901</v>
      </c>
      <c r="L93" s="538">
        <v>964.97548465</v>
      </c>
      <c r="M93" s="538">
        <v>1004.43813049</v>
      </c>
    </row>
    <row r="94" spans="1:13" ht="7.5" hidden="1" customHeight="1" x14ac:dyDescent="0.3">
      <c r="A94" s="526"/>
      <c r="B94" s="526"/>
      <c r="C94" s="526"/>
      <c r="D94" s="526"/>
      <c r="E94" s="526"/>
      <c r="F94" s="550"/>
      <c r="G94" s="526"/>
      <c r="H94" s="551"/>
      <c r="I94" s="526"/>
      <c r="J94" s="526"/>
      <c r="K94" s="526"/>
      <c r="L94" s="526"/>
      <c r="M94" s="526"/>
    </row>
    <row r="95" spans="1:13" ht="13.5" x14ac:dyDescent="0.3">
      <c r="A95" s="1029" t="s">
        <v>601</v>
      </c>
      <c r="B95" s="543"/>
      <c r="C95" s="543"/>
      <c r="D95" s="544"/>
      <c r="E95" s="543"/>
      <c r="F95" s="545"/>
      <c r="G95" s="543"/>
      <c r="H95" s="546"/>
      <c r="I95" s="547"/>
      <c r="J95" s="543"/>
      <c r="K95" s="544"/>
      <c r="L95" s="543"/>
      <c r="M95" s="543"/>
    </row>
    <row r="96" spans="1:13" ht="13.5" x14ac:dyDescent="0.3">
      <c r="A96" s="180" t="s">
        <v>59</v>
      </c>
      <c r="B96" s="531">
        <v>15514.40424536</v>
      </c>
      <c r="C96" s="531">
        <v>2812.7108746099998</v>
      </c>
      <c r="D96" s="532">
        <v>0.50371541741528403</v>
      </c>
      <c r="E96" s="531">
        <v>17850.224855879998</v>
      </c>
      <c r="F96" s="533">
        <v>6.24881344075937E-4</v>
      </c>
      <c r="G96" s="531">
        <v>12623</v>
      </c>
      <c r="H96" s="534">
        <v>0.248061146472976</v>
      </c>
      <c r="I96" s="535">
        <v>2.4896350557509233</v>
      </c>
      <c r="J96" s="531">
        <v>1759.69368575</v>
      </c>
      <c r="K96" s="532">
        <v>9.8581037491544204E-2</v>
      </c>
      <c r="L96" s="531">
        <v>2.88889934</v>
      </c>
      <c r="M96" s="531">
        <v>0.17593231000000001</v>
      </c>
    </row>
    <row r="97" spans="1:13" ht="13.5" x14ac:dyDescent="0.3">
      <c r="A97" s="180" t="s">
        <v>61</v>
      </c>
      <c r="B97" s="531">
        <v>3887.3392980899998</v>
      </c>
      <c r="C97" s="531">
        <v>1133.4927307099999</v>
      </c>
      <c r="D97" s="532">
        <v>0.54201869398743796</v>
      </c>
      <c r="E97" s="531">
        <v>4845.1684577100004</v>
      </c>
      <c r="F97" s="533">
        <v>1.7737732722841099E-3</v>
      </c>
      <c r="G97" s="531">
        <v>3865</v>
      </c>
      <c r="H97" s="534">
        <v>0.25983186139930697</v>
      </c>
      <c r="I97" s="535">
        <v>2.5283752735943148</v>
      </c>
      <c r="J97" s="531">
        <v>981.49165526000002</v>
      </c>
      <c r="K97" s="532">
        <v>0.202571213741429</v>
      </c>
      <c r="L97" s="531">
        <v>2.23290532</v>
      </c>
      <c r="M97" s="531">
        <v>0.15554681000000001</v>
      </c>
    </row>
    <row r="98" spans="1:13" ht="13.5" x14ac:dyDescent="0.3">
      <c r="A98" s="180" t="s">
        <v>63</v>
      </c>
      <c r="B98" s="531">
        <v>10471.66953918</v>
      </c>
      <c r="C98" s="531">
        <v>2490.47152555</v>
      </c>
      <c r="D98" s="532">
        <v>0.56399590106873598</v>
      </c>
      <c r="E98" s="531">
        <v>12890.063188</v>
      </c>
      <c r="F98" s="533">
        <v>3.53728560868867E-3</v>
      </c>
      <c r="G98" s="531">
        <v>10237</v>
      </c>
      <c r="H98" s="534">
        <v>0.25624394816194002</v>
      </c>
      <c r="I98" s="535">
        <v>2.5193967255435861</v>
      </c>
      <c r="J98" s="531">
        <v>3718.1637011399998</v>
      </c>
      <c r="K98" s="532">
        <v>0.28845193750496301</v>
      </c>
      <c r="L98" s="531">
        <v>11.67561667</v>
      </c>
      <c r="M98" s="531">
        <v>2.27616876</v>
      </c>
    </row>
    <row r="99" spans="1:13" ht="13.5" x14ac:dyDescent="0.3">
      <c r="A99" s="180" t="s">
        <v>64</v>
      </c>
      <c r="B99" s="531">
        <v>4951.1621977900004</v>
      </c>
      <c r="C99" s="531">
        <v>810.25674069000002</v>
      </c>
      <c r="D99" s="532">
        <v>0.53645843514560498</v>
      </c>
      <c r="E99" s="531">
        <v>5382.7349953200001</v>
      </c>
      <c r="F99" s="533">
        <v>6.7449928431487999E-3</v>
      </c>
      <c r="G99" s="531">
        <v>4239</v>
      </c>
      <c r="H99" s="534">
        <v>0.25657118479560198</v>
      </c>
      <c r="I99" s="535">
        <v>2.4840165676872137</v>
      </c>
      <c r="J99" s="531">
        <v>2072.2148258699999</v>
      </c>
      <c r="K99" s="532">
        <v>0.38497433510505003</v>
      </c>
      <c r="L99" s="531">
        <v>9.3159067800000006</v>
      </c>
      <c r="M99" s="531">
        <v>3.8509184799999998</v>
      </c>
    </row>
    <row r="100" spans="1:13" ht="13.5" x14ac:dyDescent="0.3">
      <c r="A100" s="180" t="s">
        <v>65</v>
      </c>
      <c r="B100" s="531">
        <v>3554.6707607899998</v>
      </c>
      <c r="C100" s="531">
        <v>762.66950098999996</v>
      </c>
      <c r="D100" s="532">
        <v>0.55646613817435497</v>
      </c>
      <c r="E100" s="531">
        <v>4005.4338278300002</v>
      </c>
      <c r="F100" s="533">
        <v>1.24524700129728E-2</v>
      </c>
      <c r="G100" s="531">
        <v>4998</v>
      </c>
      <c r="H100" s="534">
        <v>0.257622148202868</v>
      </c>
      <c r="I100" s="535">
        <v>2.4793960882038819</v>
      </c>
      <c r="J100" s="531">
        <v>1882.12052348</v>
      </c>
      <c r="K100" s="532">
        <v>0.469891803080833</v>
      </c>
      <c r="L100" s="531">
        <v>12.840833659999999</v>
      </c>
      <c r="M100" s="531">
        <v>17.41574288</v>
      </c>
    </row>
    <row r="101" spans="1:13" ht="13.5" x14ac:dyDescent="0.3">
      <c r="A101" s="180" t="s">
        <v>66</v>
      </c>
      <c r="B101" s="531">
        <v>2401.8680555699998</v>
      </c>
      <c r="C101" s="531">
        <v>642.20469581999998</v>
      </c>
      <c r="D101" s="532">
        <v>0.54377680694583297</v>
      </c>
      <c r="E101" s="531">
        <v>2616.6874510299999</v>
      </c>
      <c r="F101" s="533">
        <v>5.0726111457351203E-2</v>
      </c>
      <c r="G101" s="531">
        <v>4105</v>
      </c>
      <c r="H101" s="534">
        <v>0.25735922320601201</v>
      </c>
      <c r="I101" s="535">
        <v>2.4991494691888358</v>
      </c>
      <c r="J101" s="531">
        <v>1700.6808583699999</v>
      </c>
      <c r="K101" s="532">
        <v>0.64993656682251699</v>
      </c>
      <c r="L101" s="531">
        <v>34.118169989999998</v>
      </c>
      <c r="M101" s="531">
        <v>19.810591509999998</v>
      </c>
    </row>
    <row r="102" spans="1:13" ht="13.5" x14ac:dyDescent="0.3">
      <c r="A102" s="180" t="s">
        <v>67</v>
      </c>
      <c r="B102" s="531">
        <v>482.31396096999998</v>
      </c>
      <c r="C102" s="531">
        <v>113.39830196</v>
      </c>
      <c r="D102" s="532">
        <v>0.41983143775752502</v>
      </c>
      <c r="E102" s="531">
        <v>496.16152850999998</v>
      </c>
      <c r="F102" s="533">
        <v>0.17201127019319001</v>
      </c>
      <c r="G102" s="531">
        <v>1155</v>
      </c>
      <c r="H102" s="534">
        <v>0.25534840689980398</v>
      </c>
      <c r="I102" s="535">
        <v>2.4885416706261205</v>
      </c>
      <c r="J102" s="531">
        <v>483.44272846000001</v>
      </c>
      <c r="K102" s="532">
        <v>0.97436560611985501</v>
      </c>
      <c r="L102" s="531">
        <v>21.736148549999999</v>
      </c>
      <c r="M102" s="531">
        <v>15.38871666</v>
      </c>
    </row>
    <row r="103" spans="1:13" ht="13.5" x14ac:dyDescent="0.3">
      <c r="A103" s="180" t="s">
        <v>68</v>
      </c>
      <c r="B103" s="531">
        <v>2069.5163835499998</v>
      </c>
      <c r="C103" s="531">
        <v>146.31136248000001</v>
      </c>
      <c r="D103" s="552">
        <v>0</v>
      </c>
      <c r="E103" s="531">
        <v>1957.2561171899999</v>
      </c>
      <c r="F103" s="533">
        <v>1</v>
      </c>
      <c r="G103" s="531">
        <v>1386</v>
      </c>
      <c r="H103" s="534">
        <v>0.272290005094037</v>
      </c>
      <c r="I103" s="535">
        <v>2.4801334052407014</v>
      </c>
      <c r="J103" s="531">
        <v>2394.1108120099998</v>
      </c>
      <c r="K103" s="532">
        <v>1.22319751154856</v>
      </c>
      <c r="L103" s="531">
        <v>742.06991929000003</v>
      </c>
      <c r="M103" s="531">
        <v>777.24101226000005</v>
      </c>
    </row>
    <row r="104" spans="1:13" ht="13.5" x14ac:dyDescent="0.3">
      <c r="A104" s="549" t="s">
        <v>595</v>
      </c>
      <c r="B104" s="538">
        <v>43332.944441300002</v>
      </c>
      <c r="C104" s="538">
        <v>8911.5157328099995</v>
      </c>
      <c r="D104" s="539">
        <v>0.528090739235624</v>
      </c>
      <c r="E104" s="538">
        <v>50043.730421469998</v>
      </c>
      <c r="F104" s="540">
        <v>4.6496618918954902E-2</v>
      </c>
      <c r="G104" s="538">
        <v>42608</v>
      </c>
      <c r="H104" s="541">
        <v>0.25449510066411801</v>
      </c>
      <c r="I104" s="542">
        <v>2.4997429140024683</v>
      </c>
      <c r="J104" s="538">
        <v>14991.91879034</v>
      </c>
      <c r="K104" s="539">
        <v>0.299576363793777</v>
      </c>
      <c r="L104" s="538">
        <v>836.87839959999997</v>
      </c>
      <c r="M104" s="538">
        <v>836.31462967000004</v>
      </c>
    </row>
    <row r="105" spans="1:13" ht="13.5" hidden="1" x14ac:dyDescent="0.3">
      <c r="A105" s="553" t="s">
        <v>116</v>
      </c>
      <c r="B105" s="526"/>
      <c r="C105" s="526"/>
      <c r="D105" s="526"/>
      <c r="E105" s="526"/>
      <c r="F105" s="550"/>
      <c r="G105" s="526"/>
      <c r="H105" s="551"/>
      <c r="I105" s="526"/>
      <c r="J105" s="526"/>
      <c r="K105" s="526"/>
      <c r="L105" s="526"/>
      <c r="M105" s="526"/>
    </row>
    <row r="106" spans="1:13" ht="50.25" hidden="1" x14ac:dyDescent="0.2">
      <c r="A106" s="1234" t="s">
        <v>582</v>
      </c>
      <c r="B106" s="520" t="s">
        <v>583</v>
      </c>
      <c r="C106" s="520" t="s">
        <v>602</v>
      </c>
      <c r="D106" s="521" t="s">
        <v>585</v>
      </c>
      <c r="E106" s="520" t="s">
        <v>586</v>
      </c>
      <c r="F106" s="522" t="s">
        <v>587</v>
      </c>
      <c r="G106" s="520" t="s">
        <v>50</v>
      </c>
      <c r="H106" s="523" t="s">
        <v>588</v>
      </c>
      <c r="I106" s="524" t="s">
        <v>589</v>
      </c>
      <c r="J106" s="520" t="s">
        <v>39</v>
      </c>
      <c r="K106" s="521" t="s">
        <v>528</v>
      </c>
      <c r="L106" s="520" t="s">
        <v>590</v>
      </c>
      <c r="M106" s="520" t="s">
        <v>591</v>
      </c>
    </row>
    <row r="107" spans="1:13" ht="6" customHeight="1" x14ac:dyDescent="0.2">
      <c r="A107" s="1236"/>
      <c r="B107" s="1237"/>
      <c r="C107" s="1237"/>
      <c r="D107" s="1238"/>
      <c r="E107" s="1237"/>
      <c r="F107" s="1239"/>
      <c r="G107" s="1237"/>
      <c r="H107" s="1240"/>
      <c r="I107" s="1241"/>
      <c r="J107" s="1237"/>
      <c r="K107" s="1238"/>
      <c r="L107" s="1237"/>
      <c r="M107" s="1237"/>
    </row>
    <row r="108" spans="1:13" ht="13.5" x14ac:dyDescent="0.3">
      <c r="A108" s="1029" t="s">
        <v>603</v>
      </c>
      <c r="B108" s="543"/>
      <c r="C108" s="543"/>
      <c r="D108" s="544"/>
      <c r="E108" s="543"/>
      <c r="F108" s="545"/>
      <c r="G108" s="543"/>
      <c r="H108" s="546"/>
      <c r="I108" s="547"/>
      <c r="J108" s="543"/>
      <c r="K108" s="544"/>
      <c r="L108" s="543"/>
      <c r="M108" s="543"/>
    </row>
    <row r="109" spans="1:13" ht="13.5" x14ac:dyDescent="0.3">
      <c r="A109" s="180" t="s">
        <v>59</v>
      </c>
      <c r="B109" s="531">
        <v>82150.23769147</v>
      </c>
      <c r="C109" s="531">
        <v>7199.1673136700001</v>
      </c>
      <c r="D109" s="532">
        <v>0.69388300101521705</v>
      </c>
      <c r="E109" s="531">
        <v>87145.617511889999</v>
      </c>
      <c r="F109" s="533">
        <v>8.7074215177426295E-4</v>
      </c>
      <c r="G109" s="531">
        <v>640722</v>
      </c>
      <c r="H109" s="534">
        <v>0.13906200011889899</v>
      </c>
      <c r="I109" s="535">
        <v>2.5000000000934959</v>
      </c>
      <c r="J109" s="531">
        <v>2752.6617285399998</v>
      </c>
      <c r="K109" s="532">
        <v>3.1586920916183002E-2</v>
      </c>
      <c r="L109" s="531">
        <v>10.6346852</v>
      </c>
      <c r="M109" s="531">
        <v>0.28208697999999999</v>
      </c>
    </row>
    <row r="110" spans="1:13" ht="13.5" x14ac:dyDescent="0.3">
      <c r="A110" s="180" t="s">
        <v>61</v>
      </c>
      <c r="B110" s="531">
        <v>27205.4908688</v>
      </c>
      <c r="C110" s="531">
        <v>1154.0509360999999</v>
      </c>
      <c r="D110" s="532">
        <v>0.62249999969477099</v>
      </c>
      <c r="E110" s="531">
        <v>27923.88757617</v>
      </c>
      <c r="F110" s="533">
        <v>1.8798182966757099E-3</v>
      </c>
      <c r="G110" s="531">
        <v>202186</v>
      </c>
      <c r="H110" s="534">
        <v>0.153432831012982</v>
      </c>
      <c r="I110" s="535">
        <v>2.5000000000794906</v>
      </c>
      <c r="J110" s="531">
        <v>1734.35275587</v>
      </c>
      <c r="K110" s="532">
        <v>6.2110003527950097E-2</v>
      </c>
      <c r="L110" s="531">
        <v>8.0507474800000001</v>
      </c>
      <c r="M110" s="531">
        <v>0.37186822000000003</v>
      </c>
    </row>
    <row r="111" spans="1:13" ht="13.5" x14ac:dyDescent="0.3">
      <c r="A111" s="180" t="s">
        <v>63</v>
      </c>
      <c r="B111" s="531">
        <v>12669.268806350001</v>
      </c>
      <c r="C111" s="531">
        <v>545.30289095000001</v>
      </c>
      <c r="D111" s="532">
        <v>0.64023366427010497</v>
      </c>
      <c r="E111" s="531">
        <v>13018.390074360001</v>
      </c>
      <c r="F111" s="533">
        <v>3.56628819422454E-3</v>
      </c>
      <c r="G111" s="531">
        <v>99381</v>
      </c>
      <c r="H111" s="534">
        <v>0.14941918840111501</v>
      </c>
      <c r="I111" s="535">
        <v>2.5000000000840958</v>
      </c>
      <c r="J111" s="531">
        <v>1259.06999122</v>
      </c>
      <c r="K111" s="532">
        <v>9.6714723097732797E-2</v>
      </c>
      <c r="L111" s="531">
        <v>6.9348382099999997</v>
      </c>
      <c r="M111" s="531">
        <v>0.52598122999999997</v>
      </c>
    </row>
    <row r="112" spans="1:13" ht="13.5" x14ac:dyDescent="0.3">
      <c r="A112" s="180" t="s">
        <v>64</v>
      </c>
      <c r="B112" s="531">
        <v>4311.11877809</v>
      </c>
      <c r="C112" s="531">
        <v>149.95911835000001</v>
      </c>
      <c r="D112" s="532">
        <v>0.60949557223106998</v>
      </c>
      <c r="E112" s="531">
        <v>4402.5181967400003</v>
      </c>
      <c r="F112" s="533">
        <v>5.96999956512666E-3</v>
      </c>
      <c r="G112" s="531">
        <v>33865</v>
      </c>
      <c r="H112" s="534">
        <v>0.15156207720710699</v>
      </c>
      <c r="I112" s="535">
        <v>2.5000000000803206</v>
      </c>
      <c r="J112" s="531">
        <v>624.10027618000004</v>
      </c>
      <c r="K112" s="532">
        <v>0.14175984023010699</v>
      </c>
      <c r="L112" s="531">
        <v>3.98350983</v>
      </c>
      <c r="M112" s="531">
        <v>0.26079266000000001</v>
      </c>
    </row>
    <row r="113" spans="1:13" ht="13.5" x14ac:dyDescent="0.3">
      <c r="A113" s="180" t="s">
        <v>65</v>
      </c>
      <c r="B113" s="531">
        <v>7639.9947874</v>
      </c>
      <c r="C113" s="531">
        <v>339.88752985000002</v>
      </c>
      <c r="D113" s="532">
        <v>0.63606681485316596</v>
      </c>
      <c r="E113" s="531">
        <v>7856.1859659199999</v>
      </c>
      <c r="F113" s="533">
        <v>1.23033745355951E-2</v>
      </c>
      <c r="G113" s="531">
        <v>60916</v>
      </c>
      <c r="H113" s="534">
        <v>0.14918605012206401</v>
      </c>
      <c r="I113" s="535">
        <v>2.5000000000795426</v>
      </c>
      <c r="J113" s="531">
        <v>1745.0895993500001</v>
      </c>
      <c r="K113" s="532">
        <v>0.222129364925954</v>
      </c>
      <c r="L113" s="531">
        <v>14.315511320000001</v>
      </c>
      <c r="M113" s="531">
        <v>1.30546351</v>
      </c>
    </row>
    <row r="114" spans="1:13" ht="13.5" x14ac:dyDescent="0.3">
      <c r="A114" s="180" t="s">
        <v>66</v>
      </c>
      <c r="B114" s="531">
        <v>1149.3963394800001</v>
      </c>
      <c r="C114" s="531">
        <v>28.581319239999999</v>
      </c>
      <c r="D114" s="532">
        <v>0.89331651438493898</v>
      </c>
      <c r="E114" s="531">
        <v>1174.9285039599999</v>
      </c>
      <c r="F114" s="533">
        <v>5.2304152059359801E-2</v>
      </c>
      <c r="G114" s="531">
        <v>8146</v>
      </c>
      <c r="H114" s="534">
        <v>0.15044024667395201</v>
      </c>
      <c r="I114" s="535">
        <v>2.50000000006697</v>
      </c>
      <c r="J114" s="531">
        <v>622.80191589000003</v>
      </c>
      <c r="K114" s="532">
        <v>0.53007643766484303</v>
      </c>
      <c r="L114" s="531">
        <v>9.3318407200000006</v>
      </c>
      <c r="M114" s="531">
        <v>1.9219841499999999</v>
      </c>
    </row>
    <row r="115" spans="1:13" ht="13.5" x14ac:dyDescent="0.3">
      <c r="A115" s="180" t="s">
        <v>67</v>
      </c>
      <c r="B115" s="531">
        <v>751.02212656999995</v>
      </c>
      <c r="C115" s="531">
        <v>12.49223501</v>
      </c>
      <c r="D115" s="532">
        <v>0.94884641143170401</v>
      </c>
      <c r="E115" s="531">
        <v>762.87533893</v>
      </c>
      <c r="F115" s="533">
        <v>0.22731328518657501</v>
      </c>
      <c r="G115" s="531">
        <v>6992</v>
      </c>
      <c r="H115" s="534">
        <v>0.15041520852010301</v>
      </c>
      <c r="I115" s="535">
        <v>2.5000000000907341</v>
      </c>
      <c r="J115" s="531">
        <v>670.64016418999995</v>
      </c>
      <c r="K115" s="532">
        <v>0.87909535145104101</v>
      </c>
      <c r="L115" s="531">
        <v>25.530015299999999</v>
      </c>
      <c r="M115" s="531">
        <v>2.7102718100000001</v>
      </c>
    </row>
    <row r="116" spans="1:13" ht="13.5" x14ac:dyDescent="0.3">
      <c r="A116" s="180" t="s">
        <v>68</v>
      </c>
      <c r="B116" s="531">
        <v>1310.8684461099999</v>
      </c>
      <c r="C116" s="531">
        <v>3.86159659</v>
      </c>
      <c r="D116" s="532">
        <v>0.62971964919826096</v>
      </c>
      <c r="E116" s="531">
        <v>1313.3001693599999</v>
      </c>
      <c r="F116" s="533">
        <v>1</v>
      </c>
      <c r="G116" s="531">
        <v>11619</v>
      </c>
      <c r="H116" s="534">
        <v>0.15305743609090999</v>
      </c>
      <c r="I116" s="535">
        <v>2.5000000000797313</v>
      </c>
      <c r="J116" s="531">
        <v>2043.0608849400001</v>
      </c>
      <c r="K116" s="532">
        <v>1.5556693988211601</v>
      </c>
      <c r="L116" s="531">
        <v>29.684271559999999</v>
      </c>
      <c r="M116" s="531">
        <v>42.618974909999999</v>
      </c>
    </row>
    <row r="117" spans="1:13" ht="13.5" x14ac:dyDescent="0.3">
      <c r="A117" s="549" t="s">
        <v>595</v>
      </c>
      <c r="B117" s="538">
        <v>137187.39784426999</v>
      </c>
      <c r="C117" s="538">
        <v>9433.3029397600003</v>
      </c>
      <c r="D117" s="539">
        <v>0.67953987420901096</v>
      </c>
      <c r="E117" s="538">
        <v>143597.70333732999</v>
      </c>
      <c r="F117" s="540">
        <v>1.2854708837743201E-2</v>
      </c>
      <c r="G117" s="538">
        <v>1063827</v>
      </c>
      <c r="H117" s="541">
        <v>0.14401403988418801</v>
      </c>
      <c r="I117" s="542">
        <v>2.5000000001193752</v>
      </c>
      <c r="J117" s="538">
        <v>11451.77731618</v>
      </c>
      <c r="K117" s="539">
        <v>7.9749028362091995E-2</v>
      </c>
      <c r="L117" s="538">
        <v>108.46541962000001</v>
      </c>
      <c r="M117" s="538">
        <v>49.997423470000001</v>
      </c>
    </row>
    <row r="118" spans="1:13" ht="5.25" customHeight="1" x14ac:dyDescent="0.3">
      <c r="A118" s="526"/>
      <c r="B118" s="526"/>
      <c r="C118" s="526"/>
      <c r="D118" s="526"/>
      <c r="E118" s="526"/>
      <c r="F118" s="550"/>
      <c r="G118" s="526"/>
      <c r="H118" s="551"/>
      <c r="I118" s="526"/>
      <c r="J118" s="526"/>
      <c r="K118" s="526"/>
      <c r="L118" s="526"/>
      <c r="M118" s="526"/>
    </row>
    <row r="119" spans="1:13" ht="13.5" x14ac:dyDescent="0.3">
      <c r="A119" s="1029" t="s">
        <v>604</v>
      </c>
      <c r="B119" s="543"/>
      <c r="C119" s="543"/>
      <c r="D119" s="544"/>
      <c r="E119" s="543"/>
      <c r="F119" s="545"/>
      <c r="G119" s="543"/>
      <c r="H119" s="546"/>
      <c r="I119" s="547"/>
      <c r="J119" s="543"/>
      <c r="K119" s="544"/>
      <c r="L119" s="543"/>
      <c r="M119" s="543"/>
    </row>
    <row r="120" spans="1:13" ht="13.5" x14ac:dyDescent="0.3">
      <c r="A120" s="180" t="s">
        <v>59</v>
      </c>
      <c r="B120" s="531">
        <v>113.97023984</v>
      </c>
      <c r="C120" s="531">
        <v>14.33869097</v>
      </c>
      <c r="D120" s="532">
        <v>0.43218352379345498</v>
      </c>
      <c r="E120" s="531">
        <v>120.16718582999999</v>
      </c>
      <c r="F120" s="533">
        <v>1.1250578023126901E-3</v>
      </c>
      <c r="G120" s="531">
        <v>2786</v>
      </c>
      <c r="H120" s="534">
        <v>0.17603087268703499</v>
      </c>
      <c r="I120" s="535">
        <v>2.5000000001877534</v>
      </c>
      <c r="J120" s="531">
        <v>4.45382488</v>
      </c>
      <c r="K120" s="532">
        <v>3.70635698026648E-2</v>
      </c>
      <c r="L120" s="531">
        <v>2.3801389999999999E-2</v>
      </c>
      <c r="M120" s="531">
        <v>1.6711600000000001E-3</v>
      </c>
    </row>
    <row r="121" spans="1:13" ht="13.5" x14ac:dyDescent="0.3">
      <c r="A121" s="180" t="s">
        <v>61</v>
      </c>
      <c r="B121" s="531">
        <v>299.37875862999999</v>
      </c>
      <c r="C121" s="531">
        <v>19.686406160000001</v>
      </c>
      <c r="D121" s="532">
        <v>0.40264987959590098</v>
      </c>
      <c r="E121" s="531">
        <v>307.30548770000001</v>
      </c>
      <c r="F121" s="533">
        <v>1.8020996440539601E-3</v>
      </c>
      <c r="G121" s="531">
        <v>5428</v>
      </c>
      <c r="H121" s="534">
        <v>0.175584585143092</v>
      </c>
      <c r="I121" s="535">
        <v>2.5000000001761671</v>
      </c>
      <c r="J121" s="531">
        <v>16.179261530000002</v>
      </c>
      <c r="K121" s="532">
        <v>5.2648788184982399E-2</v>
      </c>
      <c r="L121" s="531">
        <v>9.7174949999999996E-2</v>
      </c>
      <c r="M121" s="531">
        <v>9.5165800000000002E-3</v>
      </c>
    </row>
    <row r="122" spans="1:13" ht="13.5" x14ac:dyDescent="0.3">
      <c r="A122" s="180" t="s">
        <v>63</v>
      </c>
      <c r="B122" s="531">
        <v>89.913709249999997</v>
      </c>
      <c r="C122" s="531">
        <v>18.67572011</v>
      </c>
      <c r="D122" s="532">
        <v>0.59422773015631802</v>
      </c>
      <c r="E122" s="531">
        <v>101.01134002000001</v>
      </c>
      <c r="F122" s="533">
        <v>3.7004682833233402E-3</v>
      </c>
      <c r="G122" s="531">
        <v>1647</v>
      </c>
      <c r="H122" s="534">
        <v>0.17256613947056501</v>
      </c>
      <c r="I122" s="535">
        <v>2.5000000001706026</v>
      </c>
      <c r="J122" s="531">
        <v>9.1745093799999999</v>
      </c>
      <c r="K122" s="532">
        <v>9.0826528765814499E-2</v>
      </c>
      <c r="L122" s="531">
        <v>6.4609470000000002E-2</v>
      </c>
      <c r="M122" s="531">
        <v>7.7071500000000003E-3</v>
      </c>
    </row>
    <row r="123" spans="1:13" ht="13.5" x14ac:dyDescent="0.3">
      <c r="A123" s="180" t="s">
        <v>64</v>
      </c>
      <c r="B123" s="531">
        <v>101.82791569</v>
      </c>
      <c r="C123" s="531">
        <v>23.363818309999999</v>
      </c>
      <c r="D123" s="532">
        <v>0.60288285087250404</v>
      </c>
      <c r="E123" s="531">
        <v>115.91356107999999</v>
      </c>
      <c r="F123" s="533">
        <v>5.9699997442266501E-3</v>
      </c>
      <c r="G123" s="531">
        <v>2013</v>
      </c>
      <c r="H123" s="534">
        <v>0.172087502481552</v>
      </c>
      <c r="I123" s="535">
        <v>2.5000000001533973</v>
      </c>
      <c r="J123" s="531">
        <v>15.31330474</v>
      </c>
      <c r="K123" s="532">
        <v>0.132109691025981</v>
      </c>
      <c r="L123" s="531">
        <v>0.11908505</v>
      </c>
      <c r="M123" s="531">
        <v>8.4329699999999997E-3</v>
      </c>
    </row>
    <row r="124" spans="1:13" ht="13.5" x14ac:dyDescent="0.3">
      <c r="A124" s="180" t="s">
        <v>65</v>
      </c>
      <c r="B124" s="531">
        <v>385.79644229000002</v>
      </c>
      <c r="C124" s="531">
        <v>87.1136537</v>
      </c>
      <c r="D124" s="532">
        <v>0.522299644171623</v>
      </c>
      <c r="E124" s="531">
        <v>431.29587262000001</v>
      </c>
      <c r="F124" s="533">
        <v>1.2972529660467099E-2</v>
      </c>
      <c r="G124" s="531">
        <v>8344</v>
      </c>
      <c r="H124" s="534">
        <v>0.17688841937334701</v>
      </c>
      <c r="I124" s="535">
        <v>2.5000000001969207</v>
      </c>
      <c r="J124" s="531">
        <v>96.727739600000007</v>
      </c>
      <c r="K124" s="532">
        <v>0.22427235162814399</v>
      </c>
      <c r="L124" s="531">
        <v>0.98864353000000005</v>
      </c>
      <c r="M124" s="531">
        <v>0.12605611999999999</v>
      </c>
    </row>
    <row r="125" spans="1:13" ht="13.5" x14ac:dyDescent="0.3">
      <c r="A125" s="180" t="s">
        <v>66</v>
      </c>
      <c r="B125" s="531">
        <v>51.374044699999999</v>
      </c>
      <c r="C125" s="531">
        <v>8.27656773</v>
      </c>
      <c r="D125" s="532">
        <v>0.53826591352016895</v>
      </c>
      <c r="E125" s="531">
        <v>55.829038990000001</v>
      </c>
      <c r="F125" s="533">
        <v>3.7889088515009002E-2</v>
      </c>
      <c r="G125" s="531">
        <v>1096</v>
      </c>
      <c r="H125" s="534">
        <v>0.174379664528057</v>
      </c>
      <c r="I125" s="535">
        <v>2.5000000001970304</v>
      </c>
      <c r="J125" s="531">
        <v>23.451931729999998</v>
      </c>
      <c r="K125" s="532">
        <v>0.42006690701232902</v>
      </c>
      <c r="L125" s="531">
        <v>0.3659115</v>
      </c>
      <c r="M125" s="531">
        <v>9.9888260000000006E-2</v>
      </c>
    </row>
    <row r="126" spans="1:13" ht="13.5" x14ac:dyDescent="0.3">
      <c r="A126" s="180" t="s">
        <v>67</v>
      </c>
      <c r="B126" s="531">
        <v>15.1485898</v>
      </c>
      <c r="C126" s="531">
        <v>1.2076961799999999</v>
      </c>
      <c r="D126" s="532">
        <v>0.60319340415567102</v>
      </c>
      <c r="E126" s="531">
        <v>15.877064170000001</v>
      </c>
      <c r="F126" s="533">
        <v>0.244984259580529</v>
      </c>
      <c r="G126" s="531">
        <v>309</v>
      </c>
      <c r="H126" s="534">
        <v>0.172891153591653</v>
      </c>
      <c r="I126" s="535">
        <v>2.5000000002269154</v>
      </c>
      <c r="J126" s="531">
        <v>12.93392616</v>
      </c>
      <c r="K126" s="532">
        <v>0.814629582743571</v>
      </c>
      <c r="L126" s="531">
        <v>0.68640376999999997</v>
      </c>
      <c r="M126" s="531">
        <v>0.20981092000000001</v>
      </c>
    </row>
    <row r="127" spans="1:13" ht="13.5" x14ac:dyDescent="0.3">
      <c r="A127" s="180" t="s">
        <v>68</v>
      </c>
      <c r="B127" s="531">
        <v>25.227034669999998</v>
      </c>
      <c r="C127" s="531">
        <v>2.2420971199999999</v>
      </c>
      <c r="D127" s="532">
        <v>0.64725335359246206</v>
      </c>
      <c r="E127" s="531">
        <v>26.678239550000001</v>
      </c>
      <c r="F127" s="533">
        <v>1</v>
      </c>
      <c r="G127" s="531">
        <v>638</v>
      </c>
      <c r="H127" s="534">
        <v>0.182604024934621</v>
      </c>
      <c r="I127" s="535">
        <v>2.5000000002048766</v>
      </c>
      <c r="J127" s="531">
        <v>47.914841199999998</v>
      </c>
      <c r="K127" s="532">
        <v>1.79602709954675</v>
      </c>
      <c r="L127" s="531">
        <v>1.73450989</v>
      </c>
      <c r="M127" s="531">
        <v>2.6825781700000002</v>
      </c>
    </row>
    <row r="128" spans="1:13" ht="13.5" x14ac:dyDescent="0.3">
      <c r="A128" s="549" t="s">
        <v>595</v>
      </c>
      <c r="B128" s="538">
        <v>1082.6367348700001</v>
      </c>
      <c r="C128" s="538">
        <v>174.90465028</v>
      </c>
      <c r="D128" s="539">
        <v>0.52280516809366995</v>
      </c>
      <c r="E128" s="538">
        <v>1174.07778996</v>
      </c>
      <c r="F128" s="540">
        <v>3.4097368958290103E-2</v>
      </c>
      <c r="G128" s="538">
        <v>22261</v>
      </c>
      <c r="H128" s="541">
        <v>0.17557005786390301</v>
      </c>
      <c r="I128" s="542">
        <v>2.5000000001845808</v>
      </c>
      <c r="J128" s="538">
        <v>226.14933922</v>
      </c>
      <c r="K128" s="539">
        <v>0.19261870137898199</v>
      </c>
      <c r="L128" s="538">
        <v>4.0801395500000002</v>
      </c>
      <c r="M128" s="538">
        <v>3.1456613299999998</v>
      </c>
    </row>
    <row r="129" spans="1:13" ht="6" customHeight="1" x14ac:dyDescent="0.3">
      <c r="A129" s="526"/>
      <c r="B129" s="526"/>
      <c r="C129" s="526"/>
      <c r="D129" s="526"/>
      <c r="E129" s="526"/>
      <c r="F129" s="550"/>
      <c r="G129" s="526"/>
      <c r="H129" s="551"/>
      <c r="I129" s="526"/>
      <c r="J129" s="526"/>
      <c r="K129" s="526"/>
      <c r="L129" s="526"/>
      <c r="M129" s="526"/>
    </row>
    <row r="130" spans="1:13" ht="13.5" x14ac:dyDescent="0.3">
      <c r="A130" s="1029" t="s">
        <v>605</v>
      </c>
      <c r="B130" s="543"/>
      <c r="C130" s="543"/>
      <c r="D130" s="544"/>
      <c r="E130" s="543"/>
      <c r="F130" s="545"/>
      <c r="G130" s="543"/>
      <c r="H130" s="546"/>
      <c r="I130" s="547"/>
      <c r="J130" s="543"/>
      <c r="K130" s="544"/>
      <c r="L130" s="543"/>
      <c r="M130" s="543"/>
    </row>
    <row r="131" spans="1:13" ht="13.5" x14ac:dyDescent="0.3">
      <c r="A131" s="180" t="s">
        <v>59</v>
      </c>
      <c r="B131" s="531">
        <v>5715.1767435000002</v>
      </c>
      <c r="C131" s="531">
        <v>5948.2961161900002</v>
      </c>
      <c r="D131" s="532">
        <v>0.70806191557889597</v>
      </c>
      <c r="E131" s="531">
        <v>9927.1099567500005</v>
      </c>
      <c r="F131" s="533">
        <v>9.0822660464936903E-4</v>
      </c>
      <c r="G131" s="531">
        <v>1149476</v>
      </c>
      <c r="H131" s="534">
        <v>0.30522249818636799</v>
      </c>
      <c r="I131" s="535">
        <v>2.500000001081077</v>
      </c>
      <c r="J131" s="531">
        <v>738.94105893000005</v>
      </c>
      <c r="K131" s="532">
        <v>7.4436675140034297E-2</v>
      </c>
      <c r="L131" s="531">
        <v>2.7487460499999998</v>
      </c>
      <c r="M131" s="531">
        <v>0.17406467</v>
      </c>
    </row>
    <row r="132" spans="1:13" ht="13.5" x14ac:dyDescent="0.3">
      <c r="A132" s="180" t="s">
        <v>61</v>
      </c>
      <c r="B132" s="531">
        <v>4087.2190690500001</v>
      </c>
      <c r="C132" s="531">
        <v>2651.3808464499998</v>
      </c>
      <c r="D132" s="532">
        <v>0.72850787518745297</v>
      </c>
      <c r="E132" s="531">
        <v>6019.1575775600004</v>
      </c>
      <c r="F132" s="533">
        <v>1.90571242440374E-3</v>
      </c>
      <c r="G132" s="531">
        <v>545125</v>
      </c>
      <c r="H132" s="534">
        <v>0.30562313301917599</v>
      </c>
      <c r="I132" s="535">
        <v>2.5000000011613288</v>
      </c>
      <c r="J132" s="531">
        <v>761.76449175000005</v>
      </c>
      <c r="K132" s="532">
        <v>0.12655666211330499</v>
      </c>
      <c r="L132" s="531">
        <v>3.5100104999999999</v>
      </c>
      <c r="M132" s="531">
        <v>0.30634127</v>
      </c>
    </row>
    <row r="133" spans="1:13" ht="13.5" x14ac:dyDescent="0.3">
      <c r="A133" s="180" t="s">
        <v>63</v>
      </c>
      <c r="B133" s="531">
        <v>3723.6829449699999</v>
      </c>
      <c r="C133" s="531">
        <v>1439.54122413</v>
      </c>
      <c r="D133" s="532">
        <v>0.70876597027405497</v>
      </c>
      <c r="E133" s="531">
        <v>4744.4177910199996</v>
      </c>
      <c r="F133" s="533">
        <v>3.63079780465468E-3</v>
      </c>
      <c r="G133" s="531">
        <v>435549</v>
      </c>
      <c r="H133" s="534">
        <v>0.29529913284445303</v>
      </c>
      <c r="I133" s="535">
        <v>2.5000000012653727</v>
      </c>
      <c r="J133" s="531">
        <v>878.92103320000001</v>
      </c>
      <c r="K133" s="532">
        <v>0.18525371750851699</v>
      </c>
      <c r="L133" s="531">
        <v>5.0737179799999996</v>
      </c>
      <c r="M133" s="531">
        <v>0.72610768999999997</v>
      </c>
    </row>
    <row r="134" spans="1:13" ht="13.5" x14ac:dyDescent="0.3">
      <c r="A134" s="180" t="s">
        <v>64</v>
      </c>
      <c r="B134" s="531">
        <v>1331.3547187900001</v>
      </c>
      <c r="C134" s="531">
        <v>368.46821970000002</v>
      </c>
      <c r="D134" s="532">
        <v>0.67554737166386902</v>
      </c>
      <c r="E134" s="531">
        <v>1580.39005619</v>
      </c>
      <c r="F134" s="533">
        <v>5.9699832665017103E-3</v>
      </c>
      <c r="G134" s="531">
        <v>140056</v>
      </c>
      <c r="H134" s="534">
        <v>0.294700659375705</v>
      </c>
      <c r="I134" s="535">
        <v>2.5000000013930248</v>
      </c>
      <c r="J134" s="531">
        <v>391.39223570000001</v>
      </c>
      <c r="K134" s="532">
        <v>0.247655465919323</v>
      </c>
      <c r="L134" s="531">
        <v>2.7804635499999999</v>
      </c>
      <c r="M134" s="531">
        <v>0.55107547000000001</v>
      </c>
    </row>
    <row r="135" spans="1:13" ht="13.5" x14ac:dyDescent="0.3">
      <c r="A135" s="180" t="s">
        <v>65</v>
      </c>
      <c r="B135" s="531">
        <v>3170.8831729799999</v>
      </c>
      <c r="C135" s="531">
        <v>939.47704314999999</v>
      </c>
      <c r="D135" s="532">
        <v>0.72013748526687504</v>
      </c>
      <c r="E135" s="531">
        <v>3847.74137157</v>
      </c>
      <c r="F135" s="533">
        <v>1.3868121455426E-2</v>
      </c>
      <c r="G135" s="531">
        <v>348881</v>
      </c>
      <c r="H135" s="534">
        <v>0.28199440947281501</v>
      </c>
      <c r="I135" s="535">
        <v>2.5000000012221837</v>
      </c>
      <c r="J135" s="531">
        <v>1274.7642874600001</v>
      </c>
      <c r="K135" s="532">
        <v>0.33130196766313702</v>
      </c>
      <c r="L135" s="531">
        <v>14.817396309999999</v>
      </c>
      <c r="M135" s="531">
        <v>3.13674024</v>
      </c>
    </row>
    <row r="136" spans="1:13" ht="13.5" x14ac:dyDescent="0.3">
      <c r="A136" s="180" t="s">
        <v>66</v>
      </c>
      <c r="B136" s="531">
        <v>3493.2133849000002</v>
      </c>
      <c r="C136" s="531">
        <v>363.79469236</v>
      </c>
      <c r="D136" s="532">
        <v>0.61572281153112496</v>
      </c>
      <c r="E136" s="531">
        <v>3717.5632814700002</v>
      </c>
      <c r="F136" s="533">
        <v>4.7937907181913902E-2</v>
      </c>
      <c r="G136" s="531">
        <v>175980</v>
      </c>
      <c r="H136" s="534">
        <v>0.25275659610788098</v>
      </c>
      <c r="I136" s="535">
        <v>2.5000000006168768</v>
      </c>
      <c r="J136" s="531">
        <v>1462.7517678300001</v>
      </c>
      <c r="K136" s="532">
        <v>0.39347057657929002</v>
      </c>
      <c r="L136" s="531">
        <v>45.591929970000002</v>
      </c>
      <c r="M136" s="531">
        <v>12.21018175</v>
      </c>
    </row>
    <row r="137" spans="1:13" ht="13.5" x14ac:dyDescent="0.3">
      <c r="A137" s="180" t="s">
        <v>67</v>
      </c>
      <c r="B137" s="531">
        <v>1290.02389242</v>
      </c>
      <c r="C137" s="531">
        <v>103.64740799</v>
      </c>
      <c r="D137" s="532">
        <v>0.70265655333152699</v>
      </c>
      <c r="E137" s="531">
        <v>1363.0839883900001</v>
      </c>
      <c r="F137" s="533">
        <v>0.19897371390911001</v>
      </c>
      <c r="G137" s="531">
        <v>72056</v>
      </c>
      <c r="H137" s="534">
        <v>0.25850902288581601</v>
      </c>
      <c r="I137" s="535">
        <v>2.5000000008055152</v>
      </c>
      <c r="J137" s="531">
        <v>809.86427786000002</v>
      </c>
      <c r="K137" s="532">
        <v>0.59414114226120995</v>
      </c>
      <c r="L137" s="531">
        <v>69.458158699999998</v>
      </c>
      <c r="M137" s="531">
        <v>16.071867600000001</v>
      </c>
    </row>
    <row r="138" spans="1:13" ht="13.5" x14ac:dyDescent="0.3">
      <c r="A138" s="180" t="s">
        <v>68</v>
      </c>
      <c r="B138" s="531">
        <v>705.48359525000001</v>
      </c>
      <c r="C138" s="531">
        <v>103.74344064</v>
      </c>
      <c r="D138" s="532">
        <v>0.65162112807289296</v>
      </c>
      <c r="E138" s="531">
        <v>773.15145073999997</v>
      </c>
      <c r="F138" s="533">
        <v>1</v>
      </c>
      <c r="G138" s="531">
        <v>83159</v>
      </c>
      <c r="H138" s="534">
        <v>0.30768183592272302</v>
      </c>
      <c r="I138" s="535">
        <v>2.5000000011437615</v>
      </c>
      <c r="J138" s="531">
        <v>2056.9532257999999</v>
      </c>
      <c r="K138" s="532">
        <v>2.6604790352928198</v>
      </c>
      <c r="L138" s="531">
        <v>283.12539369000001</v>
      </c>
      <c r="M138" s="531">
        <v>331.00203684000002</v>
      </c>
    </row>
    <row r="139" spans="1:13" ht="13.5" x14ac:dyDescent="0.3">
      <c r="A139" s="549" t="s">
        <v>595</v>
      </c>
      <c r="B139" s="538">
        <v>23517.037521859998</v>
      </c>
      <c r="C139" s="538">
        <v>11918.34899061</v>
      </c>
      <c r="D139" s="539">
        <v>0.70928520553561503</v>
      </c>
      <c r="E139" s="538">
        <v>31972.615473689999</v>
      </c>
      <c r="F139" s="540">
        <v>4.1381983785741899E-2</v>
      </c>
      <c r="G139" s="538">
        <v>2950282</v>
      </c>
      <c r="H139" s="541">
        <v>0.29247747720561301</v>
      </c>
      <c r="I139" s="542">
        <v>2.5000000010917258</v>
      </c>
      <c r="J139" s="538">
        <v>8375.3523785300004</v>
      </c>
      <c r="K139" s="539">
        <v>0.261953933215817</v>
      </c>
      <c r="L139" s="538">
        <v>427.10581674999997</v>
      </c>
      <c r="M139" s="538">
        <v>364.17841553</v>
      </c>
    </row>
    <row r="140" spans="1:13" ht="6.75" customHeight="1" x14ac:dyDescent="0.3">
      <c r="A140" s="526"/>
      <c r="B140" s="526"/>
      <c r="C140" s="526"/>
      <c r="D140" s="526"/>
      <c r="E140" s="526"/>
      <c r="F140" s="550"/>
      <c r="G140" s="526"/>
      <c r="H140" s="551"/>
      <c r="I140" s="526"/>
      <c r="J140" s="526"/>
      <c r="K140" s="526"/>
      <c r="L140" s="526"/>
      <c r="M140" s="526"/>
    </row>
    <row r="141" spans="1:13" ht="13.5" x14ac:dyDescent="0.3">
      <c r="A141" s="1029" t="s">
        <v>606</v>
      </c>
      <c r="B141" s="543"/>
      <c r="C141" s="543"/>
      <c r="D141" s="544"/>
      <c r="E141" s="543"/>
      <c r="F141" s="545"/>
      <c r="G141" s="543"/>
      <c r="H141" s="546"/>
      <c r="I141" s="547"/>
      <c r="J141" s="543"/>
      <c r="K141" s="544"/>
      <c r="L141" s="543"/>
      <c r="M141" s="543"/>
    </row>
    <row r="142" spans="1:13" ht="13.5" x14ac:dyDescent="0.3">
      <c r="A142" s="180" t="s">
        <v>59</v>
      </c>
      <c r="B142" s="531">
        <v>4.4627709099999997</v>
      </c>
      <c r="C142" s="531">
        <v>8.1544168999999993</v>
      </c>
      <c r="D142" s="532">
        <v>0.671490586898985</v>
      </c>
      <c r="E142" s="531">
        <v>9.9383850999999996</v>
      </c>
      <c r="F142" s="533">
        <v>9.7829173474068697E-4</v>
      </c>
      <c r="G142" s="531">
        <v>2209</v>
      </c>
      <c r="H142" s="534">
        <v>0.34295991810581</v>
      </c>
      <c r="I142" s="535">
        <v>2.5000000017780795</v>
      </c>
      <c r="J142" s="531">
        <v>0.86301384000000003</v>
      </c>
      <c r="K142" s="532">
        <v>8.6836425769011502E-2</v>
      </c>
      <c r="L142" s="531">
        <v>3.32511E-3</v>
      </c>
      <c r="M142" s="531">
        <v>7.5400000000000003E-5</v>
      </c>
    </row>
    <row r="143" spans="1:13" ht="13.5" x14ac:dyDescent="0.3">
      <c r="A143" s="180" t="s">
        <v>61</v>
      </c>
      <c r="B143" s="531">
        <v>20.153184809999999</v>
      </c>
      <c r="C143" s="531">
        <v>10.46758329</v>
      </c>
      <c r="D143" s="532">
        <v>0.63486371647490403</v>
      </c>
      <c r="E143" s="531">
        <v>26.798673640000001</v>
      </c>
      <c r="F143" s="533">
        <v>2.0250241011554801E-3</v>
      </c>
      <c r="G143" s="531">
        <v>3328</v>
      </c>
      <c r="H143" s="534">
        <v>0.36712716204412899</v>
      </c>
      <c r="I143" s="535">
        <v>2.5000000008577397</v>
      </c>
      <c r="J143" s="531">
        <v>3.6203447899999999</v>
      </c>
      <c r="K143" s="532">
        <v>0.13509417811619701</v>
      </c>
      <c r="L143" s="531">
        <v>1.9991930000000002E-2</v>
      </c>
      <c r="M143" s="531">
        <v>8.5736000000000004E-4</v>
      </c>
    </row>
    <row r="144" spans="1:13" ht="13.5" x14ac:dyDescent="0.3">
      <c r="A144" s="180" t="s">
        <v>63</v>
      </c>
      <c r="B144" s="531">
        <v>35.885794009999998</v>
      </c>
      <c r="C144" s="531">
        <v>72.262374109999996</v>
      </c>
      <c r="D144" s="532">
        <v>0.741379275588819</v>
      </c>
      <c r="E144" s="531">
        <v>89.481415990000002</v>
      </c>
      <c r="F144" s="533">
        <v>3.8923753736633299E-3</v>
      </c>
      <c r="G144" s="531">
        <v>6827</v>
      </c>
      <c r="H144" s="534">
        <v>0.31080689026096803</v>
      </c>
      <c r="I144" s="535">
        <v>2.5000000006829315</v>
      </c>
      <c r="J144" s="531">
        <v>16.413600280000001</v>
      </c>
      <c r="K144" s="532">
        <v>0.18343026983205399</v>
      </c>
      <c r="L144" s="531">
        <v>0.10662638000000001</v>
      </c>
      <c r="M144" s="531">
        <v>6.4655299999999997E-3</v>
      </c>
    </row>
    <row r="145" spans="1:13" ht="13.5" x14ac:dyDescent="0.3">
      <c r="A145" s="180" t="s">
        <v>64</v>
      </c>
      <c r="B145" s="531">
        <v>52.179242240000001</v>
      </c>
      <c r="C145" s="531">
        <v>92.941157349999997</v>
      </c>
      <c r="D145" s="532">
        <v>0.81444312388907403</v>
      </c>
      <c r="E145" s="531">
        <v>128.06337618000001</v>
      </c>
      <c r="F145" s="533">
        <v>5.9700001109247698E-3</v>
      </c>
      <c r="G145" s="531">
        <v>7416</v>
      </c>
      <c r="H145" s="534">
        <v>0.277933086739585</v>
      </c>
      <c r="I145" s="535">
        <v>2.5000000005485288</v>
      </c>
      <c r="J145" s="531">
        <v>27.085364080000002</v>
      </c>
      <c r="K145" s="532">
        <v>0.211499687794659</v>
      </c>
      <c r="L145" s="531">
        <v>0.20764915</v>
      </c>
      <c r="M145" s="531">
        <v>1.4622029999999999E-2</v>
      </c>
    </row>
    <row r="146" spans="1:13" ht="13.5" x14ac:dyDescent="0.3">
      <c r="A146" s="180" t="s">
        <v>65</v>
      </c>
      <c r="B146" s="531">
        <v>616.42471819000002</v>
      </c>
      <c r="C146" s="531">
        <v>438.11232345000002</v>
      </c>
      <c r="D146" s="532">
        <v>0.63775689587943696</v>
      </c>
      <c r="E146" s="531">
        <v>897.37241418999997</v>
      </c>
      <c r="F146" s="533">
        <v>1.4784438623484299E-2</v>
      </c>
      <c r="G146" s="531">
        <v>41798</v>
      </c>
      <c r="H146" s="534">
        <v>0.28106392084457099</v>
      </c>
      <c r="I146" s="535">
        <v>2.5000000005006244</v>
      </c>
      <c r="J146" s="531">
        <v>280.02265169999998</v>
      </c>
      <c r="K146" s="532">
        <v>0.31204731421653797</v>
      </c>
      <c r="L146" s="531">
        <v>3.65688755</v>
      </c>
      <c r="M146" s="531">
        <v>0.50442215999999995</v>
      </c>
    </row>
    <row r="147" spans="1:13" ht="13.5" x14ac:dyDescent="0.3">
      <c r="A147" s="180" t="s">
        <v>66</v>
      </c>
      <c r="B147" s="531">
        <v>336.33059882999999</v>
      </c>
      <c r="C147" s="531">
        <v>109.85414766</v>
      </c>
      <c r="D147" s="532">
        <v>0.804359631950195</v>
      </c>
      <c r="E147" s="531">
        <v>425.34026403000001</v>
      </c>
      <c r="F147" s="533">
        <v>5.0505721246471999E-2</v>
      </c>
      <c r="G147" s="531">
        <v>24346</v>
      </c>
      <c r="H147" s="534">
        <v>0.27854614775346898</v>
      </c>
      <c r="I147" s="535">
        <v>2.5000000006219998</v>
      </c>
      <c r="J147" s="531">
        <v>163.13251618000001</v>
      </c>
      <c r="K147" s="532">
        <v>0.383534148952552</v>
      </c>
      <c r="L147" s="531">
        <v>5.9189311800000004</v>
      </c>
      <c r="M147" s="531">
        <v>1.8777338400000001</v>
      </c>
    </row>
    <row r="148" spans="1:13" ht="13.5" x14ac:dyDescent="0.3">
      <c r="A148" s="180" t="s">
        <v>67</v>
      </c>
      <c r="B148" s="531">
        <v>80.095964030000005</v>
      </c>
      <c r="C148" s="531">
        <v>16.721529149999999</v>
      </c>
      <c r="D148" s="532">
        <v>0.84507768417818396</v>
      </c>
      <c r="E148" s="531">
        <v>94.375568209999997</v>
      </c>
      <c r="F148" s="533">
        <v>0.21285648140735</v>
      </c>
      <c r="G148" s="531">
        <v>4387</v>
      </c>
      <c r="H148" s="534">
        <v>0.265899607556916</v>
      </c>
      <c r="I148" s="535">
        <v>2.5000000005618768</v>
      </c>
      <c r="J148" s="531">
        <v>51.328725810000002</v>
      </c>
      <c r="K148" s="532">
        <v>0.54387726382516499</v>
      </c>
      <c r="L148" s="531">
        <v>5.2913422600000004</v>
      </c>
      <c r="M148" s="531">
        <v>2.1293605100000002</v>
      </c>
    </row>
    <row r="149" spans="1:13" ht="13.5" x14ac:dyDescent="0.3">
      <c r="A149" s="180" t="s">
        <v>68</v>
      </c>
      <c r="B149" s="531">
        <v>84.154322500000006</v>
      </c>
      <c r="C149" s="531">
        <v>29.287134739999999</v>
      </c>
      <c r="D149" s="532">
        <v>0.53892000839683396</v>
      </c>
      <c r="E149" s="531">
        <v>100.17760361000001</v>
      </c>
      <c r="F149" s="533">
        <v>1</v>
      </c>
      <c r="G149" s="531">
        <v>6385</v>
      </c>
      <c r="H149" s="534">
        <v>0.28580099801011799</v>
      </c>
      <c r="I149" s="535">
        <v>2.5000000006045422</v>
      </c>
      <c r="J149" s="531">
        <v>256.23353959000002</v>
      </c>
      <c r="K149" s="532">
        <v>2.5577926637927901</v>
      </c>
      <c r="L149" s="531">
        <v>20.943442940000001</v>
      </c>
      <c r="M149" s="531">
        <v>27.928510209999999</v>
      </c>
    </row>
    <row r="150" spans="1:13" ht="13.5" x14ac:dyDescent="0.3">
      <c r="A150" s="549" t="s">
        <v>595</v>
      </c>
      <c r="B150" s="538">
        <v>1229.6865955200001</v>
      </c>
      <c r="C150" s="538">
        <v>777.80066665000004</v>
      </c>
      <c r="D150" s="539">
        <v>0.69307735322702801</v>
      </c>
      <c r="E150" s="538">
        <v>1771.54770095</v>
      </c>
      <c r="F150" s="540">
        <v>8.8167054901339303E-2</v>
      </c>
      <c r="G150" s="538">
        <v>96696</v>
      </c>
      <c r="H150" s="541">
        <v>0.282844580143847</v>
      </c>
      <c r="I150" s="542">
        <v>2.5000000005641452</v>
      </c>
      <c r="J150" s="538">
        <v>798.69975626999997</v>
      </c>
      <c r="K150" s="539">
        <v>0.45084857486010299</v>
      </c>
      <c r="L150" s="538">
        <v>36.148196499999997</v>
      </c>
      <c r="M150" s="538">
        <v>32.462047040000002</v>
      </c>
    </row>
  </sheetData>
  <mergeCells count="1">
    <mergeCell ref="A1:M1"/>
  </mergeCells>
  <pageMargins left="0.43307086614173229" right="0.23622047244094491" top="0.74803149606299213" bottom="0.74803149606299213" header="0.31496062992125984" footer="0.31496062992125984"/>
  <pageSetup paperSize="9" scale="97" orientation="portrait" r:id="rId1"/>
  <rowBreaks count="2" manualBreakCount="2">
    <brk id="48" max="16383" man="1"/>
    <brk id="94"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70C0"/>
  </sheetPr>
  <dimension ref="A1:O348"/>
  <sheetViews>
    <sheetView showGridLines="0" zoomScale="84" zoomScaleNormal="84" zoomScalePageLayoutView="130" workbookViewId="0">
      <selection activeCell="I6" sqref="I6"/>
    </sheetView>
  </sheetViews>
  <sheetFormatPr defaultColWidth="9.140625" defaultRowHeight="12.75" x14ac:dyDescent="0.2"/>
  <cols>
    <col min="1" max="1" width="15.7109375" style="40" customWidth="1"/>
    <col min="2" max="2" width="12.7109375" style="41" customWidth="1"/>
    <col min="3" max="3" width="9.28515625" style="41" customWidth="1"/>
    <col min="4" max="8" width="9.28515625" style="40" customWidth="1"/>
    <col min="9" max="9" width="10.5703125" style="40" customWidth="1"/>
    <col min="10" max="16384" width="9.140625" style="40"/>
  </cols>
  <sheetData>
    <row r="1" spans="1:15" ht="186.75" customHeight="1" x14ac:dyDescent="0.2">
      <c r="A1" s="1381" t="s">
        <v>1598</v>
      </c>
      <c r="B1" s="1352"/>
      <c r="C1" s="1352"/>
      <c r="D1" s="1352"/>
      <c r="E1" s="1352"/>
      <c r="F1" s="1352"/>
      <c r="G1" s="1352"/>
      <c r="H1" s="1352"/>
      <c r="I1" s="1352"/>
    </row>
    <row r="2" spans="1:15" ht="14.25" x14ac:dyDescent="0.3">
      <c r="A2" s="1031" t="s">
        <v>42</v>
      </c>
      <c r="B2" s="1031" t="s">
        <v>43</v>
      </c>
      <c r="C2" s="1031" t="s">
        <v>44</v>
      </c>
      <c r="D2" s="1031" t="s">
        <v>45</v>
      </c>
      <c r="E2" s="1382" t="s">
        <v>46</v>
      </c>
      <c r="F2" s="1383"/>
      <c r="G2" s="1031" t="s">
        <v>47</v>
      </c>
      <c r="H2" s="1031" t="s">
        <v>48</v>
      </c>
      <c r="I2" s="1031" t="s">
        <v>49</v>
      </c>
      <c r="J2" s="42"/>
    </row>
    <row r="3" spans="1:15" ht="14.25" x14ac:dyDescent="0.3">
      <c r="A3" s="1032"/>
      <c r="B3" s="1032"/>
      <c r="C3" s="1032"/>
      <c r="D3" s="1032"/>
      <c r="E3" s="1384" t="s">
        <v>50</v>
      </c>
      <c r="F3" s="1385" t="s">
        <v>50</v>
      </c>
      <c r="G3" s="1032"/>
      <c r="H3" s="1032"/>
      <c r="I3" s="1032"/>
      <c r="O3" s="43"/>
    </row>
    <row r="4" spans="1:15" ht="71.25" x14ac:dyDescent="0.3">
      <c r="A4" s="1033" t="s">
        <v>51</v>
      </c>
      <c r="B4" s="1034" t="s">
        <v>52</v>
      </c>
      <c r="C4" s="1035" t="s">
        <v>53</v>
      </c>
      <c r="D4" s="1035" t="s">
        <v>54</v>
      </c>
      <c r="E4" s="1036">
        <v>2016</v>
      </c>
      <c r="F4" s="1037">
        <v>2017</v>
      </c>
      <c r="G4" s="1035" t="s">
        <v>55</v>
      </c>
      <c r="H4" s="1038" t="s">
        <v>56</v>
      </c>
      <c r="I4" s="1038" t="s">
        <v>57</v>
      </c>
    </row>
    <row r="5" spans="1:15" ht="14.25" x14ac:dyDescent="0.3">
      <c r="A5" s="1039" t="s">
        <v>58</v>
      </c>
      <c r="B5" s="1040" t="s">
        <v>59</v>
      </c>
      <c r="C5" s="1041">
        <v>8.7109199999999996E-4</v>
      </c>
      <c r="D5" s="1041">
        <v>8.7388400000000001E-4</v>
      </c>
      <c r="E5" s="1042">
        <v>585518</v>
      </c>
      <c r="F5" s="1042">
        <v>622212</v>
      </c>
      <c r="G5" s="1042">
        <v>138</v>
      </c>
      <c r="H5" s="1041">
        <v>0</v>
      </c>
      <c r="I5" s="1041">
        <v>3.5143499999999999E-4</v>
      </c>
    </row>
    <row r="6" spans="1:15" ht="14.25" x14ac:dyDescent="0.3">
      <c r="A6" s="1060" t="s">
        <v>60</v>
      </c>
      <c r="B6" s="1043" t="s">
        <v>61</v>
      </c>
      <c r="C6" s="1044">
        <v>1.878972E-3</v>
      </c>
      <c r="D6" s="1044">
        <v>1.8735100000000001E-3</v>
      </c>
      <c r="E6" s="1045">
        <v>203691</v>
      </c>
      <c r="F6" s="1045">
        <v>204685</v>
      </c>
      <c r="G6" s="1045">
        <v>158</v>
      </c>
      <c r="H6" s="1044">
        <v>0</v>
      </c>
      <c r="I6" s="1044">
        <v>1.08851E-3</v>
      </c>
    </row>
    <row r="7" spans="1:15" ht="14.25" x14ac:dyDescent="0.3">
      <c r="A7" s="1047" t="s">
        <v>62</v>
      </c>
      <c r="B7" s="1043" t="s">
        <v>63</v>
      </c>
      <c r="C7" s="1044">
        <v>3.567321E-3</v>
      </c>
      <c r="D7" s="1044">
        <v>3.5893499999999998E-3</v>
      </c>
      <c r="E7" s="1045">
        <v>132085</v>
      </c>
      <c r="F7" s="1045">
        <v>99616</v>
      </c>
      <c r="G7" s="1045">
        <v>266</v>
      </c>
      <c r="H7" s="1044">
        <v>1.5142E-5</v>
      </c>
      <c r="I7" s="1044">
        <v>2.39033E-3</v>
      </c>
    </row>
    <row r="8" spans="1:15" ht="14.25" x14ac:dyDescent="0.3">
      <c r="A8" s="1047"/>
      <c r="B8" s="1043" t="s">
        <v>64</v>
      </c>
      <c r="C8" s="1044">
        <v>5.9699999999999996E-3</v>
      </c>
      <c r="D8" s="1044">
        <v>5.9699999999999996E-3</v>
      </c>
      <c r="E8" s="1045">
        <v>43564</v>
      </c>
      <c r="F8" s="1045">
        <v>35495</v>
      </c>
      <c r="G8" s="1045">
        <v>141</v>
      </c>
      <c r="H8" s="1044">
        <v>0</v>
      </c>
      <c r="I8" s="1044">
        <v>4.2144399999999999E-3</v>
      </c>
    </row>
    <row r="9" spans="1:15" ht="14.25" x14ac:dyDescent="0.3">
      <c r="A9" s="1047"/>
      <c r="B9" s="1043" t="s">
        <v>65</v>
      </c>
      <c r="C9" s="1044">
        <v>1.2338198999999999E-2</v>
      </c>
      <c r="D9" s="1044">
        <v>1.26461E-2</v>
      </c>
      <c r="E9" s="1045">
        <v>81570</v>
      </c>
      <c r="F9" s="1045">
        <v>68383</v>
      </c>
      <c r="G9" s="1045">
        <v>571</v>
      </c>
      <c r="H9" s="1044">
        <v>1.1033500000000001E-4</v>
      </c>
      <c r="I9" s="1044">
        <v>8.2786000000000005E-3</v>
      </c>
    </row>
    <row r="10" spans="1:15" ht="14.25" x14ac:dyDescent="0.3">
      <c r="A10" s="1047"/>
      <c r="B10" s="1043" t="s">
        <v>66</v>
      </c>
      <c r="C10" s="1044">
        <v>5.1650263000000002E-2</v>
      </c>
      <c r="D10" s="1044">
        <v>4.8464800000000002E-2</v>
      </c>
      <c r="E10" s="1045">
        <v>13664</v>
      </c>
      <c r="F10" s="1045">
        <v>9147</v>
      </c>
      <c r="G10" s="1045">
        <v>760</v>
      </c>
      <c r="H10" s="1044">
        <v>1.0245899999999999E-3</v>
      </c>
      <c r="I10" s="1044">
        <v>5.5785300000000003E-2</v>
      </c>
    </row>
    <row r="11" spans="1:15" ht="14.25" x14ac:dyDescent="0.3">
      <c r="A11" s="1047"/>
      <c r="B11" s="1043" t="s">
        <v>67</v>
      </c>
      <c r="C11" s="1044">
        <v>0.227673558</v>
      </c>
      <c r="D11" s="1044">
        <v>0.237055984</v>
      </c>
      <c r="E11" s="1045">
        <v>7029</v>
      </c>
      <c r="F11" s="1045">
        <v>7254</v>
      </c>
      <c r="G11" s="1045">
        <v>1259</v>
      </c>
      <c r="H11" s="1044">
        <v>8.3937999999999999E-3</v>
      </c>
      <c r="I11" s="1044">
        <v>0.19129844600000001</v>
      </c>
    </row>
    <row r="12" spans="1:15" ht="14.25" x14ac:dyDescent="0.3">
      <c r="A12" s="1052"/>
      <c r="B12" s="1043" t="s">
        <v>68</v>
      </c>
      <c r="C12" s="1044">
        <v>1</v>
      </c>
      <c r="D12" s="1044">
        <v>1</v>
      </c>
      <c r="E12" s="1045">
        <v>13086</v>
      </c>
      <c r="F12" s="1045">
        <v>12257</v>
      </c>
      <c r="G12" s="1045"/>
      <c r="H12" s="1045"/>
      <c r="I12" s="1045"/>
    </row>
    <row r="13" spans="1:15" ht="14.25" x14ac:dyDescent="0.3">
      <c r="A13" s="1052"/>
      <c r="B13" s="1053"/>
      <c r="C13" s="1054"/>
      <c r="D13" s="1054"/>
      <c r="E13" s="1053"/>
      <c r="F13" s="1053"/>
      <c r="G13" s="1053"/>
      <c r="H13" s="1055"/>
      <c r="I13" s="1055"/>
    </row>
    <row r="14" spans="1:15" ht="14.25" x14ac:dyDescent="0.3">
      <c r="A14" s="1088"/>
      <c r="B14" s="1088"/>
      <c r="C14" s="1088"/>
      <c r="D14" s="1088"/>
      <c r="E14" s="1088"/>
      <c r="F14" s="1088"/>
      <c r="G14" s="1088"/>
      <c r="H14" s="1088"/>
      <c r="I14" s="1088"/>
    </row>
    <row r="15" spans="1:15" ht="14.25" x14ac:dyDescent="0.3">
      <c r="A15" s="1031" t="s">
        <v>42</v>
      </c>
      <c r="B15" s="1031" t="s">
        <v>43</v>
      </c>
      <c r="C15" s="1031" t="s">
        <v>44</v>
      </c>
      <c r="D15" s="1031" t="s">
        <v>45</v>
      </c>
      <c r="E15" s="1382" t="s">
        <v>46</v>
      </c>
      <c r="F15" s="1383"/>
      <c r="G15" s="1031" t="s">
        <v>47</v>
      </c>
      <c r="H15" s="1031" t="s">
        <v>48</v>
      </c>
      <c r="I15" s="1031" t="s">
        <v>49</v>
      </c>
    </row>
    <row r="16" spans="1:15" ht="14.25" x14ac:dyDescent="0.3">
      <c r="A16" s="1056"/>
      <c r="B16" s="1056"/>
      <c r="C16" s="1056"/>
      <c r="D16" s="1056"/>
      <c r="E16" s="1382" t="s">
        <v>50</v>
      </c>
      <c r="F16" s="1383"/>
      <c r="G16" s="1056"/>
      <c r="H16" s="1056"/>
      <c r="I16" s="1056"/>
    </row>
    <row r="17" spans="1:9" ht="71.25" x14ac:dyDescent="0.3">
      <c r="A17" s="1033" t="s">
        <v>51</v>
      </c>
      <c r="B17" s="1057" t="s">
        <v>52</v>
      </c>
      <c r="C17" s="1035" t="s">
        <v>53</v>
      </c>
      <c r="D17" s="1035" t="s">
        <v>54</v>
      </c>
      <c r="E17" s="1058">
        <v>2016</v>
      </c>
      <c r="F17" s="1059">
        <v>2017</v>
      </c>
      <c r="G17" s="1035" t="s">
        <v>55</v>
      </c>
      <c r="H17" s="1038" t="s">
        <v>56</v>
      </c>
      <c r="I17" s="1038" t="s">
        <v>57</v>
      </c>
    </row>
    <row r="18" spans="1:9" ht="14.25" x14ac:dyDescent="0.3">
      <c r="A18" s="1039" t="s">
        <v>58</v>
      </c>
      <c r="B18" s="1040" t="s">
        <v>59</v>
      </c>
      <c r="C18" s="1041">
        <v>9.0829699999999997E-4</v>
      </c>
      <c r="D18" s="1041">
        <v>8.9995899999999998E-4</v>
      </c>
      <c r="E18" s="1042">
        <v>1123280</v>
      </c>
      <c r="F18" s="1042">
        <v>1151685</v>
      </c>
      <c r="G18" s="1042">
        <v>384</v>
      </c>
      <c r="H18" s="1041">
        <v>4.4510000000000002E-6</v>
      </c>
      <c r="I18" s="1041">
        <v>4.6363200000000001E-4</v>
      </c>
    </row>
    <row r="19" spans="1:9" ht="14.25" x14ac:dyDescent="0.3">
      <c r="A19" s="1060" t="s">
        <v>69</v>
      </c>
      <c r="B19" s="1043" t="s">
        <v>61</v>
      </c>
      <c r="C19" s="1044">
        <v>1.9062409999999999E-3</v>
      </c>
      <c r="D19" s="1044">
        <v>1.90675E-3</v>
      </c>
      <c r="E19" s="1045">
        <v>509556</v>
      </c>
      <c r="F19" s="1045">
        <v>548453</v>
      </c>
      <c r="G19" s="1045">
        <v>479</v>
      </c>
      <c r="H19" s="1044">
        <v>3.9249999999999997E-6</v>
      </c>
      <c r="I19" s="1044">
        <v>1.1629699999999999E-3</v>
      </c>
    </row>
    <row r="20" spans="1:9" ht="14.25" x14ac:dyDescent="0.3">
      <c r="A20" s="1046"/>
      <c r="B20" s="1043" t="s">
        <v>63</v>
      </c>
      <c r="C20" s="1044">
        <v>3.6356399999999999E-3</v>
      </c>
      <c r="D20" s="1044">
        <v>3.63088E-3</v>
      </c>
      <c r="E20" s="1045">
        <v>508013</v>
      </c>
      <c r="F20" s="1045">
        <v>442376</v>
      </c>
      <c r="G20" s="1045">
        <v>1408</v>
      </c>
      <c r="H20" s="1044">
        <v>1.7716000000000001E-5</v>
      </c>
      <c r="I20" s="1044">
        <v>2.5856799999999999E-3</v>
      </c>
    </row>
    <row r="21" spans="1:9" ht="14.25" x14ac:dyDescent="0.3">
      <c r="A21" s="1052"/>
      <c r="B21" s="1043" t="s">
        <v>64</v>
      </c>
      <c r="C21" s="1044">
        <v>5.9699849999999997E-3</v>
      </c>
      <c r="D21" s="1044">
        <v>5.9699999999999996E-3</v>
      </c>
      <c r="E21" s="1045">
        <v>171903</v>
      </c>
      <c r="F21" s="1045">
        <v>147472</v>
      </c>
      <c r="G21" s="1045">
        <v>905</v>
      </c>
      <c r="H21" s="1044">
        <v>5.8170000000000004E-6</v>
      </c>
      <c r="I21" s="1044">
        <v>5.2165800000000002E-3</v>
      </c>
    </row>
    <row r="22" spans="1:9" ht="14.25" x14ac:dyDescent="0.3">
      <c r="A22" s="1052"/>
      <c r="B22" s="1043" t="s">
        <v>65</v>
      </c>
      <c r="C22" s="1044">
        <v>1.4041411E-2</v>
      </c>
      <c r="D22" s="1044">
        <v>1.33463E-2</v>
      </c>
      <c r="E22" s="1045">
        <v>433712</v>
      </c>
      <c r="F22" s="1045">
        <v>390679</v>
      </c>
      <c r="G22" s="1045">
        <v>3714</v>
      </c>
      <c r="H22" s="1044">
        <v>1.9137099999999999E-4</v>
      </c>
      <c r="I22" s="1044">
        <v>8.9455999999999997E-3</v>
      </c>
    </row>
    <row r="23" spans="1:9" ht="14.25" x14ac:dyDescent="0.3">
      <c r="A23" s="1052"/>
      <c r="B23" s="1043" t="s">
        <v>66</v>
      </c>
      <c r="C23" s="1044">
        <v>4.8201537000000003E-2</v>
      </c>
      <c r="D23" s="1044">
        <v>4.9129199999999998E-2</v>
      </c>
      <c r="E23" s="1045">
        <v>224974</v>
      </c>
      <c r="F23" s="1045">
        <v>200326</v>
      </c>
      <c r="G23" s="1045">
        <v>5038</v>
      </c>
      <c r="H23" s="1044">
        <v>6.7563400000000004E-4</v>
      </c>
      <c r="I23" s="1044">
        <v>2.55429E-2</v>
      </c>
    </row>
    <row r="24" spans="1:9" ht="14.25" x14ac:dyDescent="0.3">
      <c r="A24" s="1052"/>
      <c r="B24" s="1043" t="s">
        <v>67</v>
      </c>
      <c r="C24" s="1044">
        <v>0.199872671</v>
      </c>
      <c r="D24" s="1044">
        <v>0.21126238999999999</v>
      </c>
      <c r="E24" s="1045">
        <v>91180</v>
      </c>
      <c r="F24" s="1045">
        <v>76443</v>
      </c>
      <c r="G24" s="1045">
        <v>8369</v>
      </c>
      <c r="H24" s="1044">
        <v>1.0408000000000001E-2</v>
      </c>
      <c r="I24" s="1044">
        <v>9.1028337000000001E-2</v>
      </c>
    </row>
    <row r="25" spans="1:9" ht="14.25" x14ac:dyDescent="0.3">
      <c r="A25" s="1052"/>
      <c r="B25" s="1043" t="s">
        <v>68</v>
      </c>
      <c r="C25" s="1044">
        <v>1</v>
      </c>
      <c r="D25" s="1044">
        <v>1</v>
      </c>
      <c r="E25" s="1045">
        <v>89140</v>
      </c>
      <c r="F25" s="1045">
        <v>89544</v>
      </c>
      <c r="G25" s="1045"/>
      <c r="H25" s="1045"/>
      <c r="I25" s="1045"/>
    </row>
    <row r="26" spans="1:9" ht="14.25" x14ac:dyDescent="0.3">
      <c r="A26" s="1052"/>
      <c r="B26" s="1053"/>
      <c r="C26" s="1054"/>
      <c r="D26" s="1054"/>
      <c r="E26" s="1060"/>
      <c r="F26" s="1060"/>
      <c r="G26" s="1060"/>
      <c r="H26" s="1055"/>
      <c r="I26" s="1055"/>
    </row>
    <row r="27" spans="1:9" ht="14.25" x14ac:dyDescent="0.3">
      <c r="A27" s="1088"/>
      <c r="B27" s="1088"/>
      <c r="C27" s="1088"/>
      <c r="D27" s="1088"/>
      <c r="E27" s="1088"/>
      <c r="F27" s="1088"/>
      <c r="G27" s="1088"/>
      <c r="H27" s="1088"/>
      <c r="I27" s="1088"/>
    </row>
    <row r="28" spans="1:9" ht="14.25" x14ac:dyDescent="0.3">
      <c r="A28" s="1031" t="s">
        <v>42</v>
      </c>
      <c r="B28" s="1031" t="s">
        <v>43</v>
      </c>
      <c r="C28" s="1031" t="s">
        <v>44</v>
      </c>
      <c r="D28" s="1031" t="s">
        <v>45</v>
      </c>
      <c r="E28" s="1382" t="s">
        <v>46</v>
      </c>
      <c r="F28" s="1383"/>
      <c r="G28" s="1031" t="s">
        <v>47</v>
      </c>
      <c r="H28" s="1031" t="s">
        <v>48</v>
      </c>
      <c r="I28" s="1031" t="s">
        <v>49</v>
      </c>
    </row>
    <row r="29" spans="1:9" ht="14.25" x14ac:dyDescent="0.3">
      <c r="A29" s="1056"/>
      <c r="B29" s="1056"/>
      <c r="C29" s="1056"/>
      <c r="D29" s="1056"/>
      <c r="E29" s="1382" t="s">
        <v>50</v>
      </c>
      <c r="F29" s="1383"/>
      <c r="G29" s="1056"/>
      <c r="H29" s="1056"/>
      <c r="I29" s="1056"/>
    </row>
    <row r="30" spans="1:9" ht="71.25" x14ac:dyDescent="0.3">
      <c r="A30" s="1033" t="s">
        <v>51</v>
      </c>
      <c r="B30" s="1034" t="s">
        <v>52</v>
      </c>
      <c r="C30" s="1035" t="s">
        <v>53</v>
      </c>
      <c r="D30" s="1035" t="s">
        <v>54</v>
      </c>
      <c r="E30" s="1058">
        <v>2016</v>
      </c>
      <c r="F30" s="1059">
        <v>2017</v>
      </c>
      <c r="G30" s="1035" t="s">
        <v>55</v>
      </c>
      <c r="H30" s="1035" t="s">
        <v>56</v>
      </c>
      <c r="I30" s="1038" t="s">
        <v>57</v>
      </c>
    </row>
    <row r="31" spans="1:9" ht="14.25" x14ac:dyDescent="0.3">
      <c r="A31" s="1039" t="s">
        <v>70</v>
      </c>
      <c r="B31" s="1040" t="s">
        <v>59</v>
      </c>
      <c r="C31" s="1041">
        <v>7.5237299999999997E-4</v>
      </c>
      <c r="D31" s="1041">
        <v>8.7742899999999999E-4</v>
      </c>
      <c r="E31" s="1042">
        <v>3819</v>
      </c>
      <c r="F31" s="1042">
        <v>3554</v>
      </c>
      <c r="G31" s="1042">
        <v>4</v>
      </c>
      <c r="H31" s="1041">
        <v>0</v>
      </c>
      <c r="I31" s="1041">
        <v>1.49022E-3</v>
      </c>
    </row>
    <row r="32" spans="1:9" ht="14.25" x14ac:dyDescent="0.3">
      <c r="A32" s="1060"/>
      <c r="B32" s="1043" t="s">
        <v>61</v>
      </c>
      <c r="C32" s="1044">
        <v>1.772348E-3</v>
      </c>
      <c r="D32" s="1044">
        <v>1.7737E-3</v>
      </c>
      <c r="E32" s="1045">
        <v>5022</v>
      </c>
      <c r="F32" s="1045">
        <v>2040</v>
      </c>
      <c r="G32" s="1045">
        <v>1</v>
      </c>
      <c r="H32" s="1044">
        <v>0</v>
      </c>
      <c r="I32" s="1044">
        <v>6.60737E-4</v>
      </c>
    </row>
    <row r="33" spans="1:9" ht="14.25" x14ac:dyDescent="0.3">
      <c r="A33" s="1046"/>
      <c r="B33" s="1043" t="s">
        <v>63</v>
      </c>
      <c r="C33" s="1044">
        <v>3.4667000000000001E-3</v>
      </c>
      <c r="D33" s="1044">
        <v>3.5564799999999999E-3</v>
      </c>
      <c r="E33" s="1045">
        <v>2955</v>
      </c>
      <c r="F33" s="1045">
        <v>5200</v>
      </c>
      <c r="G33" s="1045">
        <v>5</v>
      </c>
      <c r="H33" s="1044">
        <v>0</v>
      </c>
      <c r="I33" s="1044">
        <v>1.7247199999999999E-3</v>
      </c>
    </row>
    <row r="34" spans="1:9" ht="14.25" x14ac:dyDescent="0.3">
      <c r="A34" s="1047"/>
      <c r="B34" s="1043" t="s">
        <v>64</v>
      </c>
      <c r="C34" s="1044">
        <v>6.7461279999999997E-3</v>
      </c>
      <c r="D34" s="1044">
        <v>6.7454999999999998E-3</v>
      </c>
      <c r="E34" s="1045">
        <v>2872</v>
      </c>
      <c r="F34" s="1045">
        <v>2508</v>
      </c>
      <c r="G34" s="1045">
        <v>7</v>
      </c>
      <c r="H34" s="1044">
        <v>0</v>
      </c>
      <c r="I34" s="1044">
        <v>2.5092000000000001E-3</v>
      </c>
    </row>
    <row r="35" spans="1:9" ht="14.25" x14ac:dyDescent="0.3">
      <c r="A35" s="1047"/>
      <c r="B35" s="1043" t="s">
        <v>65</v>
      </c>
      <c r="C35" s="1044">
        <v>1.1905087999999999E-2</v>
      </c>
      <c r="D35" s="1044">
        <v>1.26161E-2</v>
      </c>
      <c r="E35" s="1045">
        <v>4711</v>
      </c>
      <c r="F35" s="1045">
        <v>3251</v>
      </c>
      <c r="G35" s="1045">
        <v>19</v>
      </c>
      <c r="H35" s="1044">
        <v>2.1226900000000001E-4</v>
      </c>
      <c r="I35" s="1044">
        <v>8.2696000000000002E-3</v>
      </c>
    </row>
    <row r="36" spans="1:9" ht="14.25" x14ac:dyDescent="0.3">
      <c r="A36" s="1047"/>
      <c r="B36" s="1043" t="s">
        <v>66</v>
      </c>
      <c r="C36" s="1044">
        <v>4.4810993E-2</v>
      </c>
      <c r="D36" s="1044">
        <v>4.7830200000000003E-2</v>
      </c>
      <c r="E36" s="1045">
        <v>1726</v>
      </c>
      <c r="F36" s="1045">
        <v>2778</v>
      </c>
      <c r="G36" s="1045">
        <v>70</v>
      </c>
      <c r="H36" s="1044">
        <v>1.7381199999999999E-3</v>
      </c>
      <c r="I36" s="1044">
        <v>6.0967199999999999E-2</v>
      </c>
    </row>
    <row r="37" spans="1:9" ht="14.25" x14ac:dyDescent="0.3">
      <c r="A37" s="1047"/>
      <c r="B37" s="1043" t="s">
        <v>67</v>
      </c>
      <c r="C37" s="1044">
        <v>0.172305877</v>
      </c>
      <c r="D37" s="1044">
        <v>0.18106884300000001</v>
      </c>
      <c r="E37" s="1045">
        <v>443</v>
      </c>
      <c r="F37" s="1045">
        <v>799</v>
      </c>
      <c r="G37" s="1045">
        <v>18</v>
      </c>
      <c r="H37" s="1044">
        <v>0</v>
      </c>
      <c r="I37" s="1044">
        <v>6.5125807999999993E-2</v>
      </c>
    </row>
    <row r="38" spans="1:9" ht="14.25" x14ac:dyDescent="0.3">
      <c r="A38" s="1048"/>
      <c r="B38" s="1049" t="s">
        <v>68</v>
      </c>
      <c r="C38" s="1050">
        <v>1</v>
      </c>
      <c r="D38" s="1050">
        <v>1</v>
      </c>
      <c r="E38" s="1051">
        <v>504</v>
      </c>
      <c r="F38" s="1051">
        <v>411</v>
      </c>
      <c r="G38" s="1051"/>
      <c r="H38" s="1051"/>
      <c r="I38" s="1051"/>
    </row>
    <row r="39" spans="1:9" ht="14.25" x14ac:dyDescent="0.3">
      <c r="A39" s="1032"/>
      <c r="B39" s="1032"/>
      <c r="C39" s="1032"/>
      <c r="D39" s="1032"/>
      <c r="E39" s="1032"/>
      <c r="F39" s="1032"/>
      <c r="G39" s="1032"/>
      <c r="H39" s="1032"/>
      <c r="I39" s="1032"/>
    </row>
    <row r="40" spans="1:9" ht="14.25" x14ac:dyDescent="0.3">
      <c r="A40" s="1088"/>
      <c r="B40" s="1088"/>
      <c r="C40" s="1088"/>
      <c r="D40" s="1088"/>
      <c r="E40" s="1088"/>
      <c r="F40" s="1088"/>
      <c r="G40" s="1088"/>
      <c r="H40" s="1088"/>
      <c r="I40" s="1088"/>
    </row>
    <row r="41" spans="1:9" ht="14.25" x14ac:dyDescent="0.3">
      <c r="A41" s="1031" t="s">
        <v>42</v>
      </c>
      <c r="B41" s="1031" t="s">
        <v>43</v>
      </c>
      <c r="C41" s="1031" t="s">
        <v>44</v>
      </c>
      <c r="D41" s="1031" t="s">
        <v>45</v>
      </c>
      <c r="E41" s="1382" t="s">
        <v>46</v>
      </c>
      <c r="F41" s="1383"/>
      <c r="G41" s="1031" t="s">
        <v>47</v>
      </c>
      <c r="H41" s="1031" t="s">
        <v>48</v>
      </c>
      <c r="I41" s="1031" t="s">
        <v>49</v>
      </c>
    </row>
    <row r="42" spans="1:9" ht="14.25" x14ac:dyDescent="0.3">
      <c r="A42" s="1056"/>
      <c r="B42" s="1056"/>
      <c r="C42" s="1056"/>
      <c r="D42" s="1056"/>
      <c r="E42" s="1382" t="s">
        <v>50</v>
      </c>
      <c r="F42" s="1383"/>
      <c r="G42" s="1056"/>
      <c r="H42" s="1056"/>
      <c r="I42" s="1056"/>
    </row>
    <row r="43" spans="1:9" ht="71.25" x14ac:dyDescent="0.3">
      <c r="A43" s="1033" t="s">
        <v>51</v>
      </c>
      <c r="B43" s="1034" t="s">
        <v>52</v>
      </c>
      <c r="C43" s="1035" t="s">
        <v>53</v>
      </c>
      <c r="D43" s="1035" t="s">
        <v>54</v>
      </c>
      <c r="E43" s="1058">
        <v>2016</v>
      </c>
      <c r="F43" s="1059">
        <v>2017</v>
      </c>
      <c r="G43" s="1035" t="s">
        <v>55</v>
      </c>
      <c r="H43" s="1035" t="s">
        <v>56</v>
      </c>
      <c r="I43" s="1038" t="s">
        <v>57</v>
      </c>
    </row>
    <row r="44" spans="1:9" ht="14.25" x14ac:dyDescent="0.3">
      <c r="A44" s="1039" t="s">
        <v>71</v>
      </c>
      <c r="B44" s="1040" t="s">
        <v>59</v>
      </c>
      <c r="C44" s="1041">
        <v>7.56293E-4</v>
      </c>
      <c r="D44" s="1041">
        <v>6.7898399999999999E-4</v>
      </c>
      <c r="E44" s="1042">
        <v>15829</v>
      </c>
      <c r="F44" s="1042">
        <v>16076</v>
      </c>
      <c r="G44" s="1042">
        <v>5</v>
      </c>
      <c r="H44" s="1041">
        <v>1.2635000000000001E-4</v>
      </c>
      <c r="I44" s="1041">
        <v>3.8863800000000002E-4</v>
      </c>
    </row>
    <row r="45" spans="1:9" ht="14.25" x14ac:dyDescent="0.3">
      <c r="A45" s="1060"/>
      <c r="B45" s="1043" t="s">
        <v>61</v>
      </c>
      <c r="C45" s="1044">
        <v>1.773789E-3</v>
      </c>
      <c r="D45" s="1044">
        <v>1.7737E-3</v>
      </c>
      <c r="E45" s="1045">
        <v>14541</v>
      </c>
      <c r="F45" s="1045">
        <v>5864</v>
      </c>
      <c r="G45" s="1045">
        <v>22</v>
      </c>
      <c r="H45" s="1044">
        <v>0</v>
      </c>
      <c r="I45" s="1044">
        <v>1.0071500000000001E-3</v>
      </c>
    </row>
    <row r="46" spans="1:9" ht="14.25" x14ac:dyDescent="0.3">
      <c r="A46" s="1046"/>
      <c r="B46" s="1043" t="s">
        <v>63</v>
      </c>
      <c r="C46" s="1044">
        <v>3.520666E-3</v>
      </c>
      <c r="D46" s="1044">
        <v>3.5433299999999999E-3</v>
      </c>
      <c r="E46" s="1045">
        <v>8007</v>
      </c>
      <c r="F46" s="1045">
        <v>15722</v>
      </c>
      <c r="G46" s="1045">
        <v>29</v>
      </c>
      <c r="H46" s="1044">
        <v>2.3729200000000002E-3</v>
      </c>
      <c r="I46" s="1044">
        <v>2.1150600000000002E-3</v>
      </c>
    </row>
    <row r="47" spans="1:9" ht="14.25" x14ac:dyDescent="0.3">
      <c r="A47" s="1047"/>
      <c r="B47" s="1043" t="s">
        <v>64</v>
      </c>
      <c r="C47" s="1044">
        <v>6.7447560000000002E-3</v>
      </c>
      <c r="D47" s="1044">
        <v>6.7454999999999998E-3</v>
      </c>
      <c r="E47" s="1045">
        <v>7215</v>
      </c>
      <c r="F47" s="1045">
        <v>6377</v>
      </c>
      <c r="G47" s="1045">
        <v>9</v>
      </c>
      <c r="H47" s="1044">
        <v>0</v>
      </c>
      <c r="I47" s="1044">
        <v>3.0076399999999998E-3</v>
      </c>
    </row>
    <row r="48" spans="1:9" ht="14.25" x14ac:dyDescent="0.3">
      <c r="A48" s="1047"/>
      <c r="B48" s="1043" t="s">
        <v>65</v>
      </c>
      <c r="C48" s="1044">
        <v>1.2440187E-2</v>
      </c>
      <c r="D48" s="1044">
        <v>1.2635499999999999E-2</v>
      </c>
      <c r="E48" s="1045">
        <v>10103</v>
      </c>
      <c r="F48" s="1045">
        <v>7458</v>
      </c>
      <c r="G48" s="1045">
        <v>79</v>
      </c>
      <c r="H48" s="1044">
        <v>1.97961E-4</v>
      </c>
      <c r="I48" s="1044">
        <v>9.8166999999999994E-3</v>
      </c>
    </row>
    <row r="49" spans="1:10" ht="14.25" x14ac:dyDescent="0.3">
      <c r="A49" s="1047"/>
      <c r="B49" s="1043" t="s">
        <v>66</v>
      </c>
      <c r="C49" s="1044">
        <v>4.9356288999999998E-2</v>
      </c>
      <c r="D49" s="1044">
        <v>4.5401799999999999E-2</v>
      </c>
      <c r="E49" s="1045">
        <v>3555</v>
      </c>
      <c r="F49" s="1045">
        <v>5669</v>
      </c>
      <c r="G49" s="1045">
        <v>181</v>
      </c>
      <c r="H49" s="1044">
        <v>3.6568199999999999E-3</v>
      </c>
      <c r="I49" s="1044">
        <v>8.0303662999999997E-2</v>
      </c>
    </row>
    <row r="50" spans="1:10" ht="14.25" x14ac:dyDescent="0.3">
      <c r="A50" s="1047"/>
      <c r="B50" s="1043" t="s">
        <v>67</v>
      </c>
      <c r="C50" s="1044">
        <v>0.17284595</v>
      </c>
      <c r="D50" s="1044">
        <v>0.18380721699999999</v>
      </c>
      <c r="E50" s="1045">
        <v>772</v>
      </c>
      <c r="F50" s="1045">
        <v>1387</v>
      </c>
      <c r="G50" s="1045">
        <v>62</v>
      </c>
      <c r="H50" s="1044">
        <v>0</v>
      </c>
      <c r="I50" s="1044">
        <v>9.7776347E-2</v>
      </c>
    </row>
    <row r="51" spans="1:10" ht="14.25" x14ac:dyDescent="0.3">
      <c r="A51" s="1048"/>
      <c r="B51" s="1049" t="s">
        <v>68</v>
      </c>
      <c r="C51" s="1050">
        <v>1</v>
      </c>
      <c r="D51" s="1050">
        <v>1</v>
      </c>
      <c r="E51" s="1051">
        <v>2216</v>
      </c>
      <c r="F51" s="1051">
        <v>2009</v>
      </c>
      <c r="G51" s="1051"/>
      <c r="H51" s="1051"/>
      <c r="I51" s="1051"/>
    </row>
    <row r="52" spans="1:10" ht="14.25" x14ac:dyDescent="0.3">
      <c r="A52" s="1052"/>
      <c r="B52" s="1053"/>
      <c r="C52" s="1054"/>
      <c r="D52" s="1054"/>
      <c r="E52" s="1053"/>
      <c r="F52" s="1053"/>
      <c r="G52" s="1053"/>
      <c r="H52" s="1055"/>
      <c r="I52" s="1055"/>
    </row>
    <row r="53" spans="1:10" ht="14.25" x14ac:dyDescent="0.3">
      <c r="A53" s="1088"/>
      <c r="B53" s="1088"/>
      <c r="C53" s="1088"/>
      <c r="D53" s="1088"/>
      <c r="E53" s="1088"/>
      <c r="F53" s="1088"/>
      <c r="G53" s="1088"/>
      <c r="H53" s="1088"/>
      <c r="I53" s="1088"/>
    </row>
    <row r="54" spans="1:10" ht="14.25" x14ac:dyDescent="0.3">
      <c r="A54" s="1031" t="s">
        <v>42</v>
      </c>
      <c r="B54" s="1031" t="s">
        <v>43</v>
      </c>
      <c r="C54" s="1031" t="s">
        <v>44</v>
      </c>
      <c r="D54" s="1031" t="s">
        <v>45</v>
      </c>
      <c r="E54" s="1382" t="s">
        <v>46</v>
      </c>
      <c r="F54" s="1383"/>
      <c r="G54" s="1031" t="s">
        <v>47</v>
      </c>
      <c r="H54" s="1031" t="s">
        <v>48</v>
      </c>
      <c r="I54" s="1031" t="s">
        <v>49</v>
      </c>
    </row>
    <row r="55" spans="1:10" ht="14.25" x14ac:dyDescent="0.3">
      <c r="A55" s="1032"/>
      <c r="B55" s="1032"/>
      <c r="C55" s="1032"/>
      <c r="D55" s="1032"/>
      <c r="E55" s="1382" t="s">
        <v>50</v>
      </c>
      <c r="F55" s="1383"/>
      <c r="G55" s="1032"/>
      <c r="H55" s="1032"/>
      <c r="I55" s="1032"/>
    </row>
    <row r="56" spans="1:10" ht="71.25" x14ac:dyDescent="0.3">
      <c r="A56" s="1033" t="s">
        <v>51</v>
      </c>
      <c r="B56" s="1057" t="s">
        <v>52</v>
      </c>
      <c r="C56" s="1038" t="s">
        <v>53</v>
      </c>
      <c r="D56" s="1038" t="s">
        <v>54</v>
      </c>
      <c r="E56" s="1061">
        <v>2016</v>
      </c>
      <c r="F56" s="1062">
        <v>2017</v>
      </c>
      <c r="G56" s="1038" t="s">
        <v>55</v>
      </c>
      <c r="H56" s="1038" t="s">
        <v>56</v>
      </c>
      <c r="I56" s="1038" t="s">
        <v>57</v>
      </c>
    </row>
    <row r="57" spans="1:10" ht="14.25" x14ac:dyDescent="0.3">
      <c r="A57" s="1039" t="s">
        <v>72</v>
      </c>
      <c r="B57" s="1040" t="s">
        <v>59</v>
      </c>
      <c r="C57" s="1063">
        <v>5.6960599999999995E-4</v>
      </c>
      <c r="D57" s="1063">
        <v>6.7198099999999999E-4</v>
      </c>
      <c r="E57" s="1064">
        <v>734</v>
      </c>
      <c r="F57" s="1064">
        <v>747</v>
      </c>
      <c r="G57" s="1064"/>
      <c r="H57" s="1063">
        <v>0</v>
      </c>
      <c r="I57" s="1063">
        <v>0</v>
      </c>
    </row>
    <row r="58" spans="1:10" ht="14.25" x14ac:dyDescent="0.3">
      <c r="A58" s="1060"/>
      <c r="B58" s="1043" t="s">
        <v>61</v>
      </c>
      <c r="C58" s="1055">
        <v>1.5051000000000001E-3</v>
      </c>
      <c r="D58" s="1055">
        <v>1.5051000000000001E-3</v>
      </c>
      <c r="E58" s="1065">
        <v>213</v>
      </c>
      <c r="F58" s="1065">
        <v>92</v>
      </c>
      <c r="G58" s="1065"/>
      <c r="H58" s="1055">
        <v>0</v>
      </c>
      <c r="I58" s="1055">
        <v>0</v>
      </c>
    </row>
    <row r="59" spans="1:10" ht="14.25" x14ac:dyDescent="0.3">
      <c r="A59" s="1046"/>
      <c r="B59" s="1043" t="s">
        <v>63</v>
      </c>
      <c r="C59" s="1055">
        <v>2.7627089999999999E-3</v>
      </c>
      <c r="D59" s="1055">
        <v>3.0557200000000001E-3</v>
      </c>
      <c r="E59" s="1065">
        <v>133</v>
      </c>
      <c r="F59" s="1065">
        <v>251</v>
      </c>
      <c r="G59" s="1065"/>
      <c r="H59" s="1055">
        <v>0</v>
      </c>
      <c r="I59" s="1055">
        <v>0</v>
      </c>
    </row>
    <row r="60" spans="1:10" ht="14.25" x14ac:dyDescent="0.3">
      <c r="A60" s="1047"/>
      <c r="B60" s="1043" t="s">
        <v>64</v>
      </c>
      <c r="C60" s="1055">
        <v>5.7239999999999999E-3</v>
      </c>
      <c r="D60" s="1055">
        <v>5.7239999999999999E-3</v>
      </c>
      <c r="E60" s="1065">
        <v>100</v>
      </c>
      <c r="F60" s="1065">
        <v>87</v>
      </c>
      <c r="G60" s="1065"/>
      <c r="H60" s="1055">
        <v>0</v>
      </c>
      <c r="I60" s="1055">
        <v>0</v>
      </c>
    </row>
    <row r="61" spans="1:10" ht="14.25" x14ac:dyDescent="0.3">
      <c r="A61" s="1047"/>
      <c r="B61" s="1043" t="s">
        <v>65</v>
      </c>
      <c r="C61" s="1055">
        <v>1.9111046E-2</v>
      </c>
      <c r="D61" s="1055">
        <v>1.50645E-2</v>
      </c>
      <c r="E61" s="1065">
        <v>170</v>
      </c>
      <c r="F61" s="1065">
        <v>147</v>
      </c>
      <c r="G61" s="1065"/>
      <c r="H61" s="1055">
        <v>0</v>
      </c>
      <c r="I61" s="1055">
        <v>1.1695900000000001E-3</v>
      </c>
    </row>
    <row r="62" spans="1:10" ht="14.25" x14ac:dyDescent="0.3">
      <c r="A62" s="1047"/>
      <c r="B62" s="1043" t="s">
        <v>66</v>
      </c>
      <c r="C62" s="1055">
        <v>4.9862472999999997E-2</v>
      </c>
      <c r="D62" s="1055">
        <v>7.4098389000000001E-2</v>
      </c>
      <c r="E62" s="1065">
        <v>134</v>
      </c>
      <c r="F62" s="1065">
        <v>160</v>
      </c>
      <c r="G62" s="1065"/>
      <c r="H62" s="1055">
        <v>0</v>
      </c>
      <c r="I62" s="1055">
        <v>1.3513500000000001E-3</v>
      </c>
    </row>
    <row r="63" spans="1:10" ht="14.25" x14ac:dyDescent="0.3">
      <c r="A63" s="1047"/>
      <c r="B63" s="1043" t="s">
        <v>67</v>
      </c>
      <c r="C63" s="1055">
        <v>0.15590226900000001</v>
      </c>
      <c r="D63" s="1055">
        <v>0.16743794200000001</v>
      </c>
      <c r="E63" s="1065">
        <v>14</v>
      </c>
      <c r="F63" s="1065">
        <v>12</v>
      </c>
      <c r="G63" s="1065"/>
      <c r="H63" s="1055">
        <v>0</v>
      </c>
      <c r="I63" s="1055">
        <v>0</v>
      </c>
    </row>
    <row r="64" spans="1:10" ht="14.25" x14ac:dyDescent="0.3">
      <c r="A64" s="1048"/>
      <c r="B64" s="1066" t="s">
        <v>68</v>
      </c>
      <c r="C64" s="1067">
        <v>1</v>
      </c>
      <c r="D64" s="1067">
        <v>1</v>
      </c>
      <c r="E64" s="1068">
        <v>2</v>
      </c>
      <c r="F64" s="1068">
        <v>1</v>
      </c>
      <c r="G64" s="1068"/>
      <c r="H64" s="1068"/>
      <c r="I64" s="1068"/>
      <c r="J64" s="44"/>
    </row>
    <row r="65" spans="1:9" ht="14.25" x14ac:dyDescent="0.3">
      <c r="A65" s="1069"/>
      <c r="B65" s="1069"/>
      <c r="C65" s="1069"/>
      <c r="D65" s="1069"/>
      <c r="E65" s="1069"/>
      <c r="F65" s="1069"/>
      <c r="G65" s="1069"/>
      <c r="H65" s="1069"/>
      <c r="I65" s="1069"/>
    </row>
    <row r="66" spans="1:9" x14ac:dyDescent="0.2">
      <c r="A66" s="1377"/>
      <c r="B66" s="1378"/>
      <c r="C66" s="1378"/>
      <c r="D66" s="1379"/>
      <c r="E66" s="1379"/>
      <c r="F66" s="1379"/>
      <c r="G66" s="1379"/>
      <c r="H66" s="1380"/>
      <c r="I66" s="1380"/>
    </row>
    <row r="67" spans="1:9" x14ac:dyDescent="0.2">
      <c r="A67" s="1378"/>
      <c r="B67" s="1378"/>
      <c r="C67" s="1378"/>
      <c r="D67" s="1379"/>
      <c r="E67" s="1379"/>
      <c r="F67" s="1379"/>
      <c r="G67" s="1379"/>
      <c r="H67" s="1380"/>
      <c r="I67" s="1380"/>
    </row>
    <row r="68" spans="1:9" x14ac:dyDescent="0.2">
      <c r="A68" s="1378"/>
      <c r="B68" s="1378"/>
      <c r="C68" s="1378"/>
      <c r="D68" s="1379"/>
      <c r="E68" s="1379"/>
      <c r="F68" s="1379"/>
      <c r="G68" s="1379"/>
      <c r="H68" s="1380"/>
      <c r="I68" s="1380"/>
    </row>
    <row r="69" spans="1:9" x14ac:dyDescent="0.2">
      <c r="A69" s="1378"/>
      <c r="B69" s="1378"/>
      <c r="C69" s="1378"/>
      <c r="D69" s="1379"/>
      <c r="E69" s="1379"/>
      <c r="F69" s="1379"/>
      <c r="G69" s="1379"/>
      <c r="H69" s="1380"/>
      <c r="I69" s="1380"/>
    </row>
    <row r="70" spans="1:9" ht="14.25" x14ac:dyDescent="0.3">
      <c r="A70" s="1069"/>
      <c r="B70" s="1069"/>
      <c r="C70" s="1069"/>
      <c r="D70" s="1069"/>
      <c r="E70" s="1069"/>
      <c r="F70" s="1069"/>
      <c r="G70" s="1069"/>
      <c r="H70" s="1069"/>
      <c r="I70" s="1069"/>
    </row>
    <row r="71" spans="1:9" ht="14.25" x14ac:dyDescent="0.3">
      <c r="A71" s="1069"/>
      <c r="B71" s="1069"/>
      <c r="C71" s="1069"/>
      <c r="D71" s="1069"/>
      <c r="E71" s="1069"/>
      <c r="F71" s="1069"/>
      <c r="G71" s="1069"/>
      <c r="H71" s="1069"/>
      <c r="I71" s="1069"/>
    </row>
    <row r="72" spans="1:9" ht="14.25" x14ac:dyDescent="0.3">
      <c r="A72" s="1069"/>
      <c r="B72" s="1069"/>
      <c r="C72" s="1069"/>
      <c r="D72" s="1069"/>
      <c r="E72" s="1069"/>
      <c r="F72" s="1069"/>
      <c r="G72" s="1069"/>
      <c r="H72" s="1069"/>
      <c r="I72" s="1069"/>
    </row>
    <row r="73" spans="1:9" ht="14.25" x14ac:dyDescent="0.3">
      <c r="A73" s="1069"/>
      <c r="B73" s="1069"/>
      <c r="C73" s="1069"/>
      <c r="D73" s="1069"/>
      <c r="E73" s="1069"/>
      <c r="F73" s="1069"/>
      <c r="G73" s="1069"/>
      <c r="H73" s="1069"/>
      <c r="I73" s="1069"/>
    </row>
    <row r="74" spans="1:9" ht="14.25" x14ac:dyDescent="0.3">
      <c r="A74" s="1069"/>
      <c r="B74" s="1069"/>
      <c r="C74" s="1069"/>
      <c r="D74" s="1069"/>
      <c r="E74" s="1069"/>
      <c r="F74" s="1069"/>
      <c r="G74" s="1069"/>
      <c r="H74" s="1069"/>
      <c r="I74" s="1069"/>
    </row>
    <row r="75" spans="1:9" ht="14.25" x14ac:dyDescent="0.3">
      <c r="A75" s="1069"/>
      <c r="B75" s="1069"/>
      <c r="C75" s="1069"/>
      <c r="D75" s="1069"/>
      <c r="E75" s="1069"/>
      <c r="F75" s="1069"/>
      <c r="G75" s="1069"/>
      <c r="H75" s="1069"/>
      <c r="I75" s="1069"/>
    </row>
    <row r="76" spans="1:9" ht="14.25" x14ac:dyDescent="0.3">
      <c r="A76" s="1069"/>
      <c r="B76" s="1069"/>
      <c r="C76" s="1069"/>
      <c r="D76" s="1069"/>
      <c r="E76" s="1069"/>
      <c r="F76" s="1069"/>
      <c r="G76" s="1069"/>
      <c r="H76" s="1069"/>
      <c r="I76" s="1069"/>
    </row>
    <row r="77" spans="1:9" ht="14.25" x14ac:dyDescent="0.3">
      <c r="A77" s="1069"/>
      <c r="B77" s="1069"/>
      <c r="C77" s="1069"/>
      <c r="D77" s="1069"/>
      <c r="E77" s="1069"/>
      <c r="F77" s="1069"/>
      <c r="G77" s="1069"/>
      <c r="H77" s="1069"/>
      <c r="I77" s="1069"/>
    </row>
    <row r="78" spans="1:9" ht="14.25" x14ac:dyDescent="0.3">
      <c r="A78" s="1069"/>
      <c r="B78" s="1069"/>
      <c r="C78" s="1069"/>
      <c r="D78" s="1069"/>
      <c r="E78" s="1069"/>
      <c r="F78" s="1069"/>
      <c r="G78" s="1069"/>
      <c r="H78" s="1069"/>
      <c r="I78" s="1069"/>
    </row>
    <row r="79" spans="1:9" ht="14.25" x14ac:dyDescent="0.3">
      <c r="A79" s="1069"/>
      <c r="B79" s="1069"/>
      <c r="C79" s="1069"/>
      <c r="D79" s="1069"/>
      <c r="E79" s="1069"/>
      <c r="F79" s="1069"/>
      <c r="G79" s="1069"/>
      <c r="H79" s="1069"/>
      <c r="I79" s="1069"/>
    </row>
    <row r="80" spans="1:9" ht="14.25" x14ac:dyDescent="0.3">
      <c r="A80" s="1069"/>
      <c r="B80" s="1069"/>
      <c r="C80" s="1069"/>
      <c r="D80" s="1069"/>
      <c r="E80" s="1069"/>
      <c r="F80" s="1069"/>
      <c r="G80" s="1069"/>
      <c r="H80" s="1069"/>
      <c r="I80" s="1069"/>
    </row>
    <row r="81" spans="1:9" ht="14.25" x14ac:dyDescent="0.3">
      <c r="A81" s="1069"/>
      <c r="B81" s="1069"/>
      <c r="C81" s="1069"/>
      <c r="D81" s="1069"/>
      <c r="E81" s="1069"/>
      <c r="F81" s="1069"/>
      <c r="G81" s="1069"/>
      <c r="H81" s="1069"/>
      <c r="I81" s="1069"/>
    </row>
    <row r="82" spans="1:9" ht="14.25" x14ac:dyDescent="0.3">
      <c r="A82" s="1069"/>
      <c r="B82" s="1069"/>
      <c r="C82" s="1069"/>
      <c r="D82" s="1069"/>
      <c r="E82" s="1069"/>
      <c r="F82" s="1069"/>
      <c r="G82" s="1069"/>
      <c r="H82" s="1069"/>
      <c r="I82" s="1069"/>
    </row>
    <row r="83" spans="1:9" ht="14.25" x14ac:dyDescent="0.3">
      <c r="A83" s="1069"/>
      <c r="B83" s="1069"/>
      <c r="C83" s="1069"/>
      <c r="D83" s="1069"/>
      <c r="E83" s="1069"/>
      <c r="F83" s="1069"/>
      <c r="G83" s="1069"/>
      <c r="H83" s="1069"/>
      <c r="I83" s="1069"/>
    </row>
    <row r="84" spans="1:9" ht="14.25" x14ac:dyDescent="0.3">
      <c r="A84" s="1069"/>
      <c r="B84" s="1069"/>
      <c r="C84" s="1069"/>
      <c r="D84" s="1069"/>
      <c r="E84" s="1069"/>
      <c r="F84" s="1069"/>
      <c r="G84" s="1069"/>
      <c r="H84" s="1069"/>
      <c r="I84" s="1069"/>
    </row>
    <row r="85" spans="1:9" ht="14.25" x14ac:dyDescent="0.3">
      <c r="A85" s="1069"/>
      <c r="B85" s="1069"/>
      <c r="C85" s="1069"/>
      <c r="D85" s="1069"/>
      <c r="E85" s="1069"/>
      <c r="F85" s="1069"/>
      <c r="G85" s="1069"/>
      <c r="H85" s="1069"/>
      <c r="I85" s="1069"/>
    </row>
    <row r="86" spans="1:9" ht="14.25" x14ac:dyDescent="0.3">
      <c r="A86" s="1069"/>
      <c r="B86" s="1069"/>
      <c r="C86" s="1069"/>
      <c r="D86" s="1069"/>
      <c r="E86" s="1069"/>
      <c r="F86" s="1069"/>
      <c r="G86" s="1069"/>
      <c r="H86" s="1069"/>
      <c r="I86" s="1069"/>
    </row>
    <row r="87" spans="1:9" ht="14.25" x14ac:dyDescent="0.3">
      <c r="A87" s="1069"/>
      <c r="B87" s="1069"/>
      <c r="C87" s="1069"/>
      <c r="D87" s="1069"/>
      <c r="E87" s="1069"/>
      <c r="F87" s="1069"/>
      <c r="G87" s="1069"/>
      <c r="H87" s="1069"/>
      <c r="I87" s="1069"/>
    </row>
    <row r="88" spans="1:9" ht="14.25" x14ac:dyDescent="0.3">
      <c r="A88" s="1069"/>
      <c r="B88" s="1069"/>
      <c r="C88" s="1069"/>
      <c r="D88" s="1069"/>
      <c r="E88" s="1069"/>
      <c r="F88" s="1069"/>
      <c r="G88" s="1069"/>
      <c r="H88" s="1069"/>
      <c r="I88" s="1069"/>
    </row>
    <row r="89" spans="1:9" ht="14.25" x14ac:dyDescent="0.3">
      <c r="A89" s="1069"/>
      <c r="B89" s="1069"/>
      <c r="C89" s="1069"/>
      <c r="D89" s="1069"/>
      <c r="E89" s="1069"/>
      <c r="F89" s="1069"/>
      <c r="G89" s="1069"/>
      <c r="H89" s="1069"/>
      <c r="I89" s="1069"/>
    </row>
    <row r="90" spans="1:9" ht="14.25" x14ac:dyDescent="0.3">
      <c r="A90" s="1069"/>
      <c r="B90" s="1069"/>
      <c r="C90" s="1069"/>
      <c r="D90" s="1069"/>
      <c r="E90" s="1069"/>
      <c r="F90" s="1069"/>
      <c r="G90" s="1069"/>
      <c r="H90" s="1069"/>
      <c r="I90" s="1069"/>
    </row>
    <row r="91" spans="1:9" ht="14.25" x14ac:dyDescent="0.3">
      <c r="A91" s="1069"/>
      <c r="B91" s="1069"/>
      <c r="C91" s="1069"/>
      <c r="D91" s="1069"/>
      <c r="E91" s="1069"/>
      <c r="F91" s="1069"/>
      <c r="G91" s="1069"/>
      <c r="H91" s="1069"/>
      <c r="I91" s="1069"/>
    </row>
    <row r="92" spans="1:9" ht="14.25" x14ac:dyDescent="0.3">
      <c r="A92" s="1069"/>
      <c r="B92" s="1069"/>
      <c r="C92" s="1069"/>
      <c r="D92" s="1069"/>
      <c r="E92" s="1069"/>
      <c r="F92" s="1069"/>
      <c r="G92" s="1069"/>
      <c r="H92" s="1069"/>
      <c r="I92" s="1069"/>
    </row>
    <row r="93" spans="1:9" ht="14.25" x14ac:dyDescent="0.3">
      <c r="A93" s="1069"/>
      <c r="B93" s="1069"/>
      <c r="C93" s="1069"/>
      <c r="D93" s="1069"/>
      <c r="E93" s="1069"/>
      <c r="F93" s="1069"/>
      <c r="G93" s="1069"/>
      <c r="H93" s="1069"/>
      <c r="I93" s="1069"/>
    </row>
    <row r="94" spans="1:9" ht="14.25" x14ac:dyDescent="0.3">
      <c r="A94" s="1069"/>
      <c r="B94" s="1069"/>
      <c r="C94" s="1069"/>
      <c r="D94" s="1069"/>
      <c r="E94" s="1069"/>
      <c r="F94" s="1069"/>
      <c r="G94" s="1069"/>
      <c r="H94" s="1069"/>
      <c r="I94" s="1069"/>
    </row>
    <row r="95" spans="1:9" ht="14.25" x14ac:dyDescent="0.3">
      <c r="A95" s="1069"/>
      <c r="B95" s="1069"/>
      <c r="C95" s="1069"/>
      <c r="D95" s="1069"/>
      <c r="E95" s="1069"/>
      <c r="F95" s="1069"/>
      <c r="G95" s="1069"/>
      <c r="H95" s="1069"/>
      <c r="I95" s="1069"/>
    </row>
    <row r="96" spans="1:9" ht="14.25" x14ac:dyDescent="0.3">
      <c r="A96" s="1069"/>
      <c r="B96" s="1069"/>
      <c r="C96" s="1069"/>
      <c r="D96" s="1069"/>
      <c r="E96" s="1069"/>
      <c r="F96" s="1069"/>
      <c r="G96" s="1069"/>
      <c r="H96" s="1069"/>
      <c r="I96" s="1069"/>
    </row>
    <row r="97" spans="1:9" ht="14.25" x14ac:dyDescent="0.3">
      <c r="A97" s="1069"/>
      <c r="B97" s="1069"/>
      <c r="C97" s="1069"/>
      <c r="D97" s="1069"/>
      <c r="E97" s="1069"/>
      <c r="F97" s="1069"/>
      <c r="G97" s="1069"/>
      <c r="H97" s="1069"/>
      <c r="I97" s="1069"/>
    </row>
    <row r="98" spans="1:9" ht="14.25" x14ac:dyDescent="0.3">
      <c r="A98" s="1069"/>
      <c r="B98" s="1069"/>
      <c r="C98" s="1069"/>
      <c r="D98" s="1069"/>
      <c r="E98" s="1069"/>
      <c r="F98" s="1069"/>
      <c r="G98" s="1069"/>
      <c r="H98" s="1069"/>
      <c r="I98" s="1069"/>
    </row>
    <row r="99" spans="1:9" ht="14.25" x14ac:dyDescent="0.3">
      <c r="A99" s="1069"/>
      <c r="B99" s="1069"/>
      <c r="C99" s="1069"/>
      <c r="D99" s="1069"/>
      <c r="E99" s="1069"/>
      <c r="F99" s="1069"/>
      <c r="G99" s="1069"/>
      <c r="H99" s="1069"/>
      <c r="I99" s="1069"/>
    </row>
    <row r="100" spans="1:9" ht="14.25" x14ac:dyDescent="0.3">
      <c r="A100" s="1069"/>
      <c r="B100" s="1069"/>
      <c r="C100" s="1069"/>
      <c r="D100" s="1069"/>
      <c r="E100" s="1069"/>
      <c r="F100" s="1069"/>
      <c r="G100" s="1069"/>
      <c r="H100" s="1069"/>
      <c r="I100" s="1069"/>
    </row>
    <row r="101" spans="1:9" ht="14.25" x14ac:dyDescent="0.3">
      <c r="A101" s="1069"/>
      <c r="B101" s="1069"/>
      <c r="C101" s="1069"/>
      <c r="D101" s="1069"/>
      <c r="E101" s="1069"/>
      <c r="F101" s="1069"/>
      <c r="G101" s="1069"/>
      <c r="H101" s="1069"/>
      <c r="I101" s="1069"/>
    </row>
    <row r="102" spans="1:9" ht="14.25" x14ac:dyDescent="0.3">
      <c r="A102" s="1069"/>
      <c r="B102" s="1069"/>
      <c r="C102" s="1069"/>
      <c r="D102" s="1069"/>
      <c r="E102" s="1069"/>
      <c r="F102" s="1069"/>
      <c r="G102" s="1069"/>
      <c r="H102" s="1069"/>
      <c r="I102" s="1069"/>
    </row>
    <row r="103" spans="1:9" ht="14.25" x14ac:dyDescent="0.3">
      <c r="A103" s="1069"/>
      <c r="B103" s="1069"/>
      <c r="C103" s="1069"/>
      <c r="D103" s="1069"/>
      <c r="E103" s="1069"/>
      <c r="F103" s="1069"/>
      <c r="G103" s="1069"/>
      <c r="H103" s="1069"/>
      <c r="I103" s="1069"/>
    </row>
    <row r="104" spans="1:9" ht="14.25" x14ac:dyDescent="0.3">
      <c r="A104" s="1069"/>
      <c r="B104" s="1069"/>
      <c r="C104" s="1069"/>
      <c r="D104" s="1069"/>
      <c r="E104" s="1069"/>
      <c r="F104" s="1069"/>
      <c r="G104" s="1069"/>
      <c r="H104" s="1069"/>
      <c r="I104" s="1069"/>
    </row>
    <row r="105" spans="1:9" ht="14.25" x14ac:dyDescent="0.3">
      <c r="A105" s="1069"/>
      <c r="B105" s="1069"/>
      <c r="C105" s="1069"/>
      <c r="D105" s="1069"/>
      <c r="E105" s="1069"/>
      <c r="F105" s="1069"/>
      <c r="G105" s="1069"/>
      <c r="H105" s="1069"/>
      <c r="I105" s="1069"/>
    </row>
    <row r="106" spans="1:9" ht="14.25" x14ac:dyDescent="0.3">
      <c r="A106" s="1069"/>
      <c r="B106" s="1069"/>
      <c r="C106" s="1069"/>
      <c r="D106" s="1069"/>
      <c r="E106" s="1069"/>
      <c r="F106" s="1069"/>
      <c r="G106" s="1069"/>
      <c r="H106" s="1069"/>
      <c r="I106" s="1069"/>
    </row>
    <row r="107" spans="1:9" ht="14.25" x14ac:dyDescent="0.3">
      <c r="A107" s="1069"/>
      <c r="B107" s="1069"/>
      <c r="C107" s="1069"/>
      <c r="D107" s="1069"/>
      <c r="E107" s="1069"/>
      <c r="F107" s="1069"/>
      <c r="G107" s="1069"/>
      <c r="H107" s="1069"/>
      <c r="I107" s="1069"/>
    </row>
    <row r="108" spans="1:9" ht="14.25" x14ac:dyDescent="0.3">
      <c r="A108" s="1069"/>
      <c r="B108" s="1069"/>
      <c r="C108" s="1069"/>
      <c r="D108" s="1069"/>
      <c r="E108" s="1069"/>
      <c r="F108" s="1069"/>
      <c r="G108" s="1069"/>
      <c r="H108" s="1069"/>
      <c r="I108" s="1069"/>
    </row>
    <row r="109" spans="1:9" ht="14.25" x14ac:dyDescent="0.3">
      <c r="A109" s="1069"/>
      <c r="B109" s="1069"/>
      <c r="C109" s="1069"/>
      <c r="D109" s="1069"/>
      <c r="E109" s="1069"/>
      <c r="F109" s="1069"/>
      <c r="G109" s="1069"/>
      <c r="H109" s="1069"/>
      <c r="I109" s="1069"/>
    </row>
    <row r="110" spans="1:9" ht="14.25" x14ac:dyDescent="0.3">
      <c r="A110" s="1069"/>
      <c r="B110" s="1069"/>
      <c r="C110" s="1069"/>
      <c r="D110" s="1069"/>
      <c r="E110" s="1069"/>
      <c r="F110" s="1069"/>
      <c r="G110" s="1069"/>
      <c r="H110" s="1069"/>
      <c r="I110" s="1069"/>
    </row>
    <row r="111" spans="1:9" ht="14.25" x14ac:dyDescent="0.3">
      <c r="A111" s="1069"/>
      <c r="B111" s="1069"/>
      <c r="C111" s="1069"/>
      <c r="D111" s="1069"/>
      <c r="E111" s="1069"/>
      <c r="F111" s="1069"/>
      <c r="G111" s="1069"/>
      <c r="H111" s="1069"/>
      <c r="I111" s="1069"/>
    </row>
    <row r="112" spans="1:9" ht="14.25" x14ac:dyDescent="0.3">
      <c r="A112" s="1069"/>
      <c r="B112" s="1069"/>
      <c r="C112" s="1069"/>
      <c r="D112" s="1069"/>
      <c r="E112" s="1069"/>
      <c r="F112" s="1069"/>
      <c r="G112" s="1069"/>
      <c r="H112" s="1069"/>
      <c r="I112" s="1069"/>
    </row>
    <row r="113" spans="1:9" ht="14.25" x14ac:dyDescent="0.3">
      <c r="A113" s="1069"/>
      <c r="B113" s="1069"/>
      <c r="C113" s="1069"/>
      <c r="D113" s="1069"/>
      <c r="E113" s="1069"/>
      <c r="F113" s="1069"/>
      <c r="G113" s="1069"/>
      <c r="H113" s="1069"/>
      <c r="I113" s="1069"/>
    </row>
    <row r="114" spans="1:9" ht="14.25" x14ac:dyDescent="0.3">
      <c r="A114" s="1069"/>
      <c r="B114" s="1069"/>
      <c r="C114" s="1069"/>
      <c r="D114" s="1069"/>
      <c r="E114" s="1069"/>
      <c r="F114" s="1069"/>
      <c r="G114" s="1069"/>
      <c r="H114" s="1069"/>
      <c r="I114" s="1069"/>
    </row>
    <row r="115" spans="1:9" ht="14.25" x14ac:dyDescent="0.3">
      <c r="A115" s="1069"/>
      <c r="B115" s="1069"/>
      <c r="C115" s="1069"/>
      <c r="D115" s="1069"/>
      <c r="E115" s="1069"/>
      <c r="F115" s="1069"/>
      <c r="G115" s="1069"/>
      <c r="H115" s="1069"/>
      <c r="I115" s="1069"/>
    </row>
    <row r="116" spans="1:9" ht="14.25" x14ac:dyDescent="0.3">
      <c r="A116" s="1069"/>
      <c r="B116" s="1069"/>
      <c r="C116" s="1069"/>
      <c r="D116" s="1069"/>
      <c r="E116" s="1069"/>
      <c r="F116" s="1069"/>
      <c r="G116" s="1069"/>
      <c r="H116" s="1069"/>
      <c r="I116" s="1069"/>
    </row>
    <row r="117" spans="1:9" ht="14.25" x14ac:dyDescent="0.3">
      <c r="A117" s="1069"/>
      <c r="B117" s="1069"/>
      <c r="C117" s="1069"/>
      <c r="D117" s="1069"/>
      <c r="E117" s="1069"/>
      <c r="F117" s="1069"/>
      <c r="G117" s="1069"/>
      <c r="H117" s="1069"/>
      <c r="I117" s="1069"/>
    </row>
    <row r="118" spans="1:9" ht="14.25" x14ac:dyDescent="0.3">
      <c r="A118" s="1069"/>
      <c r="B118" s="1069"/>
      <c r="C118" s="1069"/>
      <c r="D118" s="1069"/>
      <c r="E118" s="1069"/>
      <c r="F118" s="1069"/>
      <c r="G118" s="1069"/>
      <c r="H118" s="1069"/>
      <c r="I118" s="1069"/>
    </row>
    <row r="119" spans="1:9" ht="14.25" x14ac:dyDescent="0.3">
      <c r="A119" s="1069"/>
      <c r="B119" s="1069"/>
      <c r="C119" s="1069"/>
      <c r="D119" s="1069"/>
      <c r="E119" s="1069"/>
      <c r="F119" s="1069"/>
      <c r="G119" s="1069"/>
      <c r="H119" s="1069"/>
      <c r="I119" s="1069"/>
    </row>
    <row r="120" spans="1:9" ht="14.25" x14ac:dyDescent="0.3">
      <c r="A120" s="1069"/>
      <c r="B120" s="1069"/>
      <c r="C120" s="1069"/>
      <c r="D120" s="1069"/>
      <c r="E120" s="1069"/>
      <c r="F120" s="1069"/>
      <c r="G120" s="1069"/>
      <c r="H120" s="1069"/>
      <c r="I120" s="1069"/>
    </row>
    <row r="121" spans="1:9" ht="14.25" x14ac:dyDescent="0.3">
      <c r="A121" s="1069"/>
      <c r="B121" s="1069"/>
      <c r="C121" s="1069"/>
      <c r="D121" s="1069"/>
      <c r="E121" s="1069"/>
      <c r="F121" s="1069"/>
      <c r="G121" s="1069"/>
      <c r="H121" s="1069"/>
      <c r="I121" s="1069"/>
    </row>
    <row r="122" spans="1:9" ht="14.25" x14ac:dyDescent="0.3">
      <c r="A122" s="1069"/>
      <c r="B122" s="1069"/>
      <c r="C122" s="1069"/>
      <c r="D122" s="1069"/>
      <c r="E122" s="1069"/>
      <c r="F122" s="1069"/>
      <c r="G122" s="1069"/>
      <c r="H122" s="1069"/>
      <c r="I122" s="1069"/>
    </row>
    <row r="123" spans="1:9" ht="14.25" x14ac:dyDescent="0.3">
      <c r="A123" s="1069"/>
      <c r="B123" s="1069"/>
      <c r="C123" s="1069"/>
      <c r="D123" s="1069"/>
      <c r="E123" s="1069"/>
      <c r="F123" s="1069"/>
      <c r="G123" s="1069"/>
      <c r="H123" s="1069"/>
      <c r="I123" s="1069"/>
    </row>
    <row r="124" spans="1:9" ht="14.25" x14ac:dyDescent="0.3">
      <c r="A124" s="1069"/>
      <c r="B124" s="1069"/>
      <c r="C124" s="1069"/>
      <c r="D124" s="1069"/>
      <c r="E124" s="1069"/>
      <c r="F124" s="1069"/>
      <c r="G124" s="1069"/>
      <c r="H124" s="1069"/>
      <c r="I124" s="1069"/>
    </row>
    <row r="125" spans="1:9" ht="14.25" x14ac:dyDescent="0.3">
      <c r="A125" s="1069"/>
      <c r="B125" s="1069"/>
      <c r="C125" s="1069"/>
      <c r="D125" s="1069"/>
      <c r="E125" s="1069"/>
      <c r="F125" s="1069"/>
      <c r="G125" s="1069"/>
      <c r="H125" s="1069"/>
      <c r="I125" s="1069"/>
    </row>
    <row r="126" spans="1:9" ht="14.25" x14ac:dyDescent="0.3">
      <c r="A126" s="1069"/>
      <c r="B126" s="1069"/>
      <c r="C126" s="1069"/>
      <c r="D126" s="1069"/>
      <c r="E126" s="1069"/>
      <c r="F126" s="1069"/>
      <c r="G126" s="1069"/>
      <c r="H126" s="1069"/>
      <c r="I126" s="1069"/>
    </row>
    <row r="127" spans="1:9" ht="14.25" x14ac:dyDescent="0.3">
      <c r="A127" s="1069"/>
      <c r="B127" s="1069"/>
      <c r="C127" s="1069"/>
      <c r="D127" s="1069"/>
      <c r="E127" s="1069"/>
      <c r="F127" s="1069"/>
      <c r="G127" s="1069"/>
      <c r="H127" s="1069"/>
      <c r="I127" s="1069"/>
    </row>
    <row r="128" spans="1:9" ht="14.25" x14ac:dyDescent="0.3">
      <c r="A128" s="1069"/>
      <c r="B128" s="1069"/>
      <c r="C128" s="1069"/>
      <c r="D128" s="1069"/>
      <c r="E128" s="1069"/>
      <c r="F128" s="1069"/>
      <c r="G128" s="1069"/>
      <c r="H128" s="1069"/>
      <c r="I128" s="1069"/>
    </row>
    <row r="129" spans="1:9" ht="14.25" x14ac:dyDescent="0.3">
      <c r="A129" s="1069"/>
      <c r="B129" s="1069"/>
      <c r="C129" s="1069"/>
      <c r="D129" s="1069"/>
      <c r="E129" s="1069"/>
      <c r="F129" s="1069"/>
      <c r="G129" s="1069"/>
      <c r="H129" s="1069"/>
      <c r="I129" s="1069"/>
    </row>
    <row r="130" spans="1:9" ht="14.25" x14ac:dyDescent="0.3">
      <c r="A130" s="1069"/>
      <c r="B130" s="1069"/>
      <c r="C130" s="1069"/>
      <c r="D130" s="1069"/>
      <c r="E130" s="1069"/>
      <c r="F130" s="1069"/>
      <c r="G130" s="1069"/>
      <c r="H130" s="1069"/>
      <c r="I130" s="1069"/>
    </row>
    <row r="131" spans="1:9" ht="14.25" x14ac:dyDescent="0.3">
      <c r="A131" s="1069"/>
      <c r="B131" s="1069"/>
      <c r="C131" s="1069"/>
      <c r="D131" s="1069"/>
      <c r="E131" s="1069"/>
      <c r="F131" s="1069"/>
      <c r="G131" s="1069"/>
      <c r="H131" s="1069"/>
      <c r="I131" s="1069"/>
    </row>
    <row r="132" spans="1:9" ht="14.25" x14ac:dyDescent="0.3">
      <c r="A132" s="1069"/>
      <c r="B132" s="1069"/>
      <c r="C132" s="1069"/>
      <c r="D132" s="1069"/>
      <c r="E132" s="1069"/>
      <c r="F132" s="1069"/>
      <c r="G132" s="1069"/>
      <c r="H132" s="1069"/>
      <c r="I132" s="1069"/>
    </row>
    <row r="133" spans="1:9" ht="14.25" x14ac:dyDescent="0.3">
      <c r="A133" s="1069"/>
      <c r="B133" s="1069"/>
      <c r="C133" s="1069"/>
      <c r="D133" s="1069"/>
      <c r="E133" s="1069"/>
      <c r="F133" s="1069"/>
      <c r="G133" s="1069"/>
      <c r="H133" s="1069"/>
      <c r="I133" s="1069"/>
    </row>
    <row r="134" spans="1:9" ht="14.25" x14ac:dyDescent="0.3">
      <c r="A134" s="1069"/>
      <c r="B134" s="1069"/>
      <c r="C134" s="1069"/>
      <c r="D134" s="1069"/>
      <c r="E134" s="1069"/>
      <c r="F134" s="1069"/>
      <c r="G134" s="1069"/>
      <c r="H134" s="1069"/>
      <c r="I134" s="1069"/>
    </row>
    <row r="135" spans="1:9" ht="14.25" x14ac:dyDescent="0.3">
      <c r="A135" s="1069"/>
      <c r="B135" s="1069"/>
      <c r="C135" s="1069"/>
      <c r="D135" s="1069"/>
      <c r="E135" s="1069"/>
      <c r="F135" s="1069"/>
      <c r="G135" s="1069"/>
      <c r="H135" s="1069"/>
      <c r="I135" s="1069"/>
    </row>
    <row r="136" spans="1:9" ht="14.25" x14ac:dyDescent="0.3">
      <c r="A136" s="1069"/>
      <c r="B136" s="1069"/>
      <c r="C136" s="1069"/>
      <c r="D136" s="1069"/>
      <c r="E136" s="1069"/>
      <c r="F136" s="1069"/>
      <c r="G136" s="1069"/>
      <c r="H136" s="1069"/>
      <c r="I136" s="1069"/>
    </row>
    <row r="137" spans="1:9" ht="14.25" x14ac:dyDescent="0.3">
      <c r="A137" s="1069"/>
      <c r="B137" s="1069"/>
      <c r="C137" s="1069"/>
      <c r="D137" s="1069"/>
      <c r="E137" s="1069"/>
      <c r="F137" s="1069"/>
      <c r="G137" s="1069"/>
      <c r="H137" s="1069"/>
      <c r="I137" s="1069"/>
    </row>
    <row r="138" spans="1:9" ht="14.25" x14ac:dyDescent="0.3">
      <c r="A138" s="1069"/>
      <c r="B138" s="1069"/>
      <c r="C138" s="1069"/>
      <c r="D138" s="1069"/>
      <c r="E138" s="1069"/>
      <c r="F138" s="1069"/>
      <c r="G138" s="1069"/>
      <c r="H138" s="1069"/>
      <c r="I138" s="1069"/>
    </row>
    <row r="139" spans="1:9" ht="14.25" x14ac:dyDescent="0.3">
      <c r="A139" s="1069"/>
      <c r="B139" s="1069"/>
      <c r="C139" s="1069"/>
      <c r="D139" s="1069"/>
      <c r="E139" s="1069"/>
      <c r="F139" s="1069"/>
      <c r="G139" s="1069"/>
      <c r="H139" s="1069"/>
      <c r="I139" s="1069"/>
    </row>
    <row r="140" spans="1:9" ht="14.25" x14ac:dyDescent="0.3">
      <c r="A140" s="1069"/>
      <c r="B140" s="1069"/>
      <c r="C140" s="1069"/>
      <c r="D140" s="1069"/>
      <c r="E140" s="1069"/>
      <c r="F140" s="1069"/>
      <c r="G140" s="1069"/>
      <c r="H140" s="1069"/>
      <c r="I140" s="1069"/>
    </row>
    <row r="141" spans="1:9" ht="14.25" x14ac:dyDescent="0.3">
      <c r="A141" s="1069"/>
      <c r="B141" s="1069"/>
      <c r="C141" s="1069"/>
      <c r="D141" s="1069"/>
      <c r="E141" s="1069"/>
      <c r="F141" s="1069"/>
      <c r="G141" s="1069"/>
      <c r="H141" s="1069"/>
      <c r="I141" s="1069"/>
    </row>
    <row r="142" spans="1:9" ht="14.25" x14ac:dyDescent="0.3">
      <c r="A142" s="1069"/>
      <c r="B142" s="1069"/>
      <c r="C142" s="1069"/>
      <c r="D142" s="1069"/>
      <c r="E142" s="1069"/>
      <c r="F142" s="1069"/>
      <c r="G142" s="1069"/>
      <c r="H142" s="1069"/>
      <c r="I142" s="1069"/>
    </row>
    <row r="143" spans="1:9" ht="14.25" x14ac:dyDescent="0.3">
      <c r="A143" s="1069"/>
      <c r="B143" s="1069"/>
      <c r="C143" s="1069"/>
      <c r="D143" s="1069"/>
      <c r="E143" s="1069"/>
      <c r="F143" s="1069"/>
      <c r="G143" s="1069"/>
      <c r="H143" s="1069"/>
      <c r="I143" s="1069"/>
    </row>
    <row r="144" spans="1:9" ht="14.25" x14ac:dyDescent="0.3">
      <c r="A144" s="1069"/>
      <c r="B144" s="1069"/>
      <c r="C144" s="1069"/>
      <c r="D144" s="1069"/>
      <c r="E144" s="1069"/>
      <c r="F144" s="1069"/>
      <c r="G144" s="1069"/>
      <c r="H144" s="1069"/>
      <c r="I144" s="1069"/>
    </row>
    <row r="145" spans="1:9" ht="14.25" x14ac:dyDescent="0.3">
      <c r="A145" s="1069"/>
      <c r="B145" s="1069"/>
      <c r="C145" s="1069"/>
      <c r="D145" s="1069"/>
      <c r="E145" s="1069"/>
      <c r="F145" s="1069"/>
      <c r="G145" s="1069"/>
      <c r="H145" s="1069"/>
      <c r="I145" s="1069"/>
    </row>
    <row r="146" spans="1:9" ht="14.25" x14ac:dyDescent="0.3">
      <c r="A146" s="1069"/>
      <c r="B146" s="1069"/>
      <c r="C146" s="1069"/>
      <c r="D146" s="1069"/>
      <c r="E146" s="1069"/>
      <c r="F146" s="1069"/>
      <c r="G146" s="1069"/>
      <c r="H146" s="1069"/>
      <c r="I146" s="1069"/>
    </row>
    <row r="147" spans="1:9" ht="14.25" x14ac:dyDescent="0.3">
      <c r="A147" s="1069"/>
      <c r="B147" s="1069"/>
      <c r="C147" s="1069"/>
      <c r="D147" s="1069"/>
      <c r="E147" s="1069"/>
      <c r="F147" s="1069"/>
      <c r="G147" s="1069"/>
      <c r="H147" s="1069"/>
      <c r="I147" s="1069"/>
    </row>
    <row r="148" spans="1:9" ht="14.25" x14ac:dyDescent="0.3">
      <c r="A148" s="1069"/>
      <c r="B148" s="1069"/>
      <c r="C148" s="1069"/>
      <c r="D148" s="1069"/>
      <c r="E148" s="1069"/>
      <c r="F148" s="1069"/>
      <c r="G148" s="1069"/>
      <c r="H148" s="1069"/>
      <c r="I148" s="1069"/>
    </row>
    <row r="149" spans="1:9" ht="14.25" x14ac:dyDescent="0.3">
      <c r="A149" s="1069"/>
      <c r="B149" s="1069"/>
      <c r="C149" s="1069"/>
      <c r="D149" s="1069"/>
      <c r="E149" s="1069"/>
      <c r="F149" s="1069"/>
      <c r="G149" s="1069"/>
      <c r="H149" s="1069"/>
      <c r="I149" s="1069"/>
    </row>
    <row r="150" spans="1:9" ht="14.25" x14ac:dyDescent="0.3">
      <c r="A150" s="1069"/>
      <c r="B150" s="1069"/>
      <c r="C150" s="1069"/>
      <c r="D150" s="1069"/>
      <c r="E150" s="1069"/>
      <c r="F150" s="1069"/>
      <c r="G150" s="1069"/>
      <c r="H150" s="1069"/>
      <c r="I150" s="1069"/>
    </row>
    <row r="151" spans="1:9" ht="14.25" x14ac:dyDescent="0.3">
      <c r="A151" s="1069"/>
      <c r="B151" s="1069"/>
      <c r="C151" s="1069"/>
      <c r="D151" s="1069"/>
      <c r="E151" s="1069"/>
      <c r="F151" s="1069"/>
      <c r="G151" s="1069"/>
      <c r="H151" s="1069"/>
      <c r="I151" s="1069"/>
    </row>
    <row r="152" spans="1:9" ht="14.25" x14ac:dyDescent="0.3">
      <c r="A152" s="1069"/>
      <c r="B152" s="1069"/>
      <c r="C152" s="1069"/>
      <c r="D152" s="1069"/>
      <c r="E152" s="1069"/>
      <c r="F152" s="1069"/>
      <c r="G152" s="1069"/>
      <c r="H152" s="1069"/>
      <c r="I152" s="1069"/>
    </row>
    <row r="153" spans="1:9" ht="14.25" x14ac:dyDescent="0.3">
      <c r="A153" s="1069"/>
      <c r="B153" s="1069"/>
      <c r="C153" s="1069"/>
      <c r="D153" s="1069"/>
      <c r="E153" s="1069"/>
      <c r="F153" s="1069"/>
      <c r="G153" s="1069"/>
      <c r="H153" s="1069"/>
      <c r="I153" s="1069"/>
    </row>
    <row r="154" spans="1:9" ht="14.25" x14ac:dyDescent="0.3">
      <c r="A154" s="1069"/>
      <c r="B154" s="1069"/>
      <c r="C154" s="1069"/>
      <c r="D154" s="1069"/>
      <c r="E154" s="1069"/>
      <c r="F154" s="1069"/>
      <c r="G154" s="1069"/>
      <c r="H154" s="1069"/>
      <c r="I154" s="1069"/>
    </row>
    <row r="155" spans="1:9" ht="14.25" x14ac:dyDescent="0.3">
      <c r="A155" s="1069"/>
      <c r="B155" s="1069"/>
      <c r="C155" s="1069"/>
      <c r="D155" s="1069"/>
      <c r="E155" s="1069"/>
      <c r="F155" s="1069"/>
      <c r="G155" s="1069"/>
      <c r="H155" s="1069"/>
      <c r="I155" s="1069"/>
    </row>
    <row r="156" spans="1:9" ht="14.25" x14ac:dyDescent="0.3">
      <c r="A156" s="1069"/>
      <c r="B156" s="1069"/>
      <c r="C156" s="1069"/>
      <c r="D156" s="1069"/>
      <c r="E156" s="1069"/>
      <c r="F156" s="1069"/>
      <c r="G156" s="1069"/>
      <c r="H156" s="1069"/>
      <c r="I156" s="1069"/>
    </row>
    <row r="157" spans="1:9" ht="14.25" x14ac:dyDescent="0.3">
      <c r="A157" s="1069"/>
      <c r="B157" s="1069"/>
      <c r="C157" s="1069"/>
      <c r="D157" s="1069"/>
      <c r="E157" s="1069"/>
      <c r="F157" s="1069"/>
      <c r="G157" s="1069"/>
      <c r="H157" s="1069"/>
      <c r="I157" s="1069"/>
    </row>
    <row r="158" spans="1:9" ht="14.25" x14ac:dyDescent="0.3">
      <c r="A158" s="1069"/>
      <c r="B158" s="1069"/>
      <c r="C158" s="1069"/>
      <c r="D158" s="1069"/>
      <c r="E158" s="1069"/>
      <c r="F158" s="1069"/>
      <c r="G158" s="1069"/>
      <c r="H158" s="1069"/>
      <c r="I158" s="1069"/>
    </row>
    <row r="159" spans="1:9" ht="14.25" x14ac:dyDescent="0.3">
      <c r="A159" s="1069"/>
      <c r="B159" s="1069"/>
      <c r="C159" s="1069"/>
      <c r="D159" s="1069"/>
      <c r="E159" s="1069"/>
      <c r="F159" s="1069"/>
      <c r="G159" s="1069"/>
      <c r="H159" s="1069"/>
      <c r="I159" s="1069"/>
    </row>
    <row r="160" spans="1:9" ht="14.25" x14ac:dyDescent="0.3">
      <c r="A160" s="1069"/>
      <c r="B160" s="1069"/>
      <c r="C160" s="1069"/>
      <c r="D160" s="1069"/>
      <c r="E160" s="1069"/>
      <c r="F160" s="1069"/>
      <c r="G160" s="1069"/>
      <c r="H160" s="1069"/>
      <c r="I160" s="1069"/>
    </row>
    <row r="161" spans="1:9" ht="14.25" x14ac:dyDescent="0.3">
      <c r="A161" s="1069"/>
      <c r="B161" s="1069"/>
      <c r="C161" s="1069"/>
      <c r="D161" s="1069"/>
      <c r="E161" s="1069"/>
      <c r="F161" s="1069"/>
      <c r="G161" s="1069"/>
      <c r="H161" s="1069"/>
      <c r="I161" s="1069"/>
    </row>
    <row r="162" spans="1:9" ht="14.25" x14ac:dyDescent="0.3">
      <c r="A162" s="1069"/>
      <c r="B162" s="1069"/>
      <c r="C162" s="1069"/>
      <c r="D162" s="1069"/>
      <c r="E162" s="1069"/>
      <c r="F162" s="1069"/>
      <c r="G162" s="1069"/>
      <c r="H162" s="1069"/>
      <c r="I162" s="1069"/>
    </row>
    <row r="163" spans="1:9" ht="14.25" x14ac:dyDescent="0.3">
      <c r="A163" s="1069"/>
      <c r="B163" s="1069"/>
      <c r="C163" s="1069"/>
      <c r="D163" s="1069"/>
      <c r="E163" s="1069"/>
      <c r="F163" s="1069"/>
      <c r="G163" s="1069"/>
      <c r="H163" s="1069"/>
      <c r="I163" s="1069"/>
    </row>
    <row r="164" spans="1:9" ht="14.25" x14ac:dyDescent="0.3">
      <c r="A164" s="1069"/>
      <c r="B164" s="1069"/>
      <c r="C164" s="1069"/>
      <c r="D164" s="1069"/>
      <c r="E164" s="1069"/>
      <c r="F164" s="1069"/>
      <c r="G164" s="1069"/>
      <c r="H164" s="1069"/>
      <c r="I164" s="1069"/>
    </row>
    <row r="165" spans="1:9" ht="14.25" x14ac:dyDescent="0.3">
      <c r="A165" s="1069"/>
      <c r="B165" s="1069"/>
      <c r="C165" s="1069"/>
      <c r="D165" s="1069"/>
      <c r="E165" s="1069"/>
      <c r="F165" s="1069"/>
      <c r="G165" s="1069"/>
      <c r="H165" s="1069"/>
      <c r="I165" s="1069"/>
    </row>
    <row r="166" spans="1:9" ht="14.25" x14ac:dyDescent="0.3">
      <c r="A166" s="1069"/>
      <c r="B166" s="1069"/>
      <c r="C166" s="1069"/>
      <c r="D166" s="1069"/>
      <c r="E166" s="1069"/>
      <c r="F166" s="1069"/>
      <c r="G166" s="1069"/>
      <c r="H166" s="1069"/>
      <c r="I166" s="1069"/>
    </row>
    <row r="167" spans="1:9" ht="14.25" x14ac:dyDescent="0.3">
      <c r="A167" s="1069"/>
      <c r="B167" s="1069"/>
      <c r="C167" s="1069"/>
      <c r="D167" s="1069"/>
      <c r="E167" s="1069"/>
      <c r="F167" s="1069"/>
      <c r="G167" s="1069"/>
      <c r="H167" s="1069"/>
      <c r="I167" s="1069"/>
    </row>
    <row r="168" spans="1:9" ht="14.25" x14ac:dyDescent="0.3">
      <c r="A168" s="1069"/>
      <c r="B168" s="1069"/>
      <c r="C168" s="1069"/>
      <c r="D168" s="1069"/>
      <c r="E168" s="1069"/>
      <c r="F168" s="1069"/>
      <c r="G168" s="1069"/>
      <c r="H168" s="1069"/>
      <c r="I168" s="1069"/>
    </row>
    <row r="169" spans="1:9" ht="14.25" x14ac:dyDescent="0.3">
      <c r="A169" s="1069"/>
      <c r="B169" s="1069"/>
      <c r="C169" s="1069"/>
      <c r="D169" s="1069"/>
      <c r="E169" s="1069"/>
      <c r="F169" s="1069"/>
      <c r="G169" s="1069"/>
      <c r="H169" s="1069"/>
      <c r="I169" s="1069"/>
    </row>
    <row r="170" spans="1:9" ht="14.25" x14ac:dyDescent="0.3">
      <c r="A170" s="1069"/>
      <c r="B170" s="1069"/>
      <c r="C170" s="1069"/>
      <c r="D170" s="1069"/>
      <c r="E170" s="1069"/>
      <c r="F170" s="1069"/>
      <c r="G170" s="1069"/>
      <c r="H170" s="1069"/>
      <c r="I170" s="1069"/>
    </row>
    <row r="171" spans="1:9" ht="14.25" x14ac:dyDescent="0.3">
      <c r="A171" s="1069"/>
      <c r="B171" s="1069"/>
      <c r="C171" s="1069"/>
      <c r="D171" s="1069"/>
      <c r="E171" s="1069"/>
      <c r="F171" s="1069"/>
      <c r="G171" s="1069"/>
      <c r="H171" s="1069"/>
      <c r="I171" s="1069"/>
    </row>
    <row r="172" spans="1:9" ht="14.25" x14ac:dyDescent="0.3">
      <c r="A172" s="1069"/>
      <c r="B172" s="1069"/>
      <c r="C172" s="1069"/>
      <c r="D172" s="1069"/>
      <c r="E172" s="1069"/>
      <c r="F172" s="1069"/>
      <c r="G172" s="1069"/>
      <c r="H172" s="1069"/>
      <c r="I172" s="1069"/>
    </row>
    <row r="173" spans="1:9" ht="14.25" x14ac:dyDescent="0.3">
      <c r="A173" s="1069"/>
      <c r="B173" s="1069"/>
      <c r="C173" s="1069"/>
      <c r="D173" s="1069"/>
      <c r="E173" s="1069"/>
      <c r="F173" s="1069"/>
      <c r="G173" s="1069"/>
      <c r="H173" s="1069"/>
      <c r="I173" s="1069"/>
    </row>
    <row r="174" spans="1:9" ht="14.25" x14ac:dyDescent="0.3">
      <c r="A174" s="1069"/>
      <c r="B174" s="1069"/>
      <c r="C174" s="1069"/>
      <c r="D174" s="1069"/>
      <c r="E174" s="1069"/>
      <c r="F174" s="1069"/>
      <c r="G174" s="1069"/>
      <c r="H174" s="1069"/>
      <c r="I174" s="1069"/>
    </row>
    <row r="175" spans="1:9" ht="14.25" x14ac:dyDescent="0.3">
      <c r="A175" s="1069"/>
      <c r="B175" s="1069"/>
      <c r="C175" s="1069"/>
      <c r="D175" s="1069"/>
      <c r="E175" s="1069"/>
      <c r="F175" s="1069"/>
      <c r="G175" s="1069"/>
      <c r="H175" s="1069"/>
      <c r="I175" s="1069"/>
    </row>
    <row r="176" spans="1:9" ht="14.25" x14ac:dyDescent="0.3">
      <c r="A176" s="1069"/>
      <c r="B176" s="1069"/>
      <c r="C176" s="1069"/>
      <c r="D176" s="1069"/>
      <c r="E176" s="1069"/>
      <c r="F176" s="1069"/>
      <c r="G176" s="1069"/>
      <c r="H176" s="1069"/>
      <c r="I176" s="1069"/>
    </row>
    <row r="177" spans="1:9" ht="14.25" x14ac:dyDescent="0.3">
      <c r="A177" s="1069"/>
      <c r="B177" s="1069"/>
      <c r="C177" s="1069"/>
      <c r="D177" s="1069"/>
      <c r="E177" s="1069"/>
      <c r="F177" s="1069"/>
      <c r="G177" s="1069"/>
      <c r="H177" s="1069"/>
      <c r="I177" s="1069"/>
    </row>
    <row r="178" spans="1:9" ht="14.25" x14ac:dyDescent="0.3">
      <c r="A178" s="1069"/>
      <c r="B178" s="1069"/>
      <c r="C178" s="1069"/>
      <c r="D178" s="1069"/>
      <c r="E178" s="1069"/>
      <c r="F178" s="1069"/>
      <c r="G178" s="1069"/>
      <c r="H178" s="1069"/>
      <c r="I178" s="1069"/>
    </row>
    <row r="179" spans="1:9" ht="14.25" x14ac:dyDescent="0.3">
      <c r="A179" s="1069"/>
      <c r="B179" s="1069"/>
      <c r="C179" s="1069"/>
      <c r="D179" s="1069"/>
      <c r="E179" s="1069"/>
      <c r="F179" s="1069"/>
      <c r="G179" s="1069"/>
      <c r="H179" s="1069"/>
      <c r="I179" s="1069"/>
    </row>
    <row r="180" spans="1:9" ht="14.25" x14ac:dyDescent="0.3">
      <c r="A180" s="1069"/>
      <c r="B180" s="1069"/>
      <c r="C180" s="1069"/>
      <c r="D180" s="1069"/>
      <c r="E180" s="1069"/>
      <c r="F180" s="1069"/>
      <c r="G180" s="1069"/>
      <c r="H180" s="1069"/>
      <c r="I180" s="1069"/>
    </row>
    <row r="181" spans="1:9" ht="14.25" x14ac:dyDescent="0.3">
      <c r="A181" s="1069"/>
      <c r="B181" s="1069"/>
      <c r="C181" s="1069"/>
      <c r="D181" s="1069"/>
      <c r="E181" s="1069"/>
      <c r="F181" s="1069"/>
      <c r="G181" s="1069"/>
      <c r="H181" s="1069"/>
      <c r="I181" s="1069"/>
    </row>
    <row r="182" spans="1:9" ht="14.25" x14ac:dyDescent="0.3">
      <c r="A182" s="1069"/>
      <c r="B182" s="1069"/>
      <c r="C182" s="1069"/>
      <c r="D182" s="1069"/>
      <c r="E182" s="1069"/>
      <c r="F182" s="1069"/>
      <c r="G182" s="1069"/>
      <c r="H182" s="1069"/>
      <c r="I182" s="1069"/>
    </row>
    <row r="183" spans="1:9" ht="14.25" x14ac:dyDescent="0.3">
      <c r="A183" s="1069"/>
      <c r="B183" s="1069"/>
      <c r="C183" s="1069"/>
      <c r="D183" s="1069"/>
      <c r="E183" s="1069"/>
      <c r="F183" s="1069"/>
      <c r="G183" s="1069"/>
      <c r="H183" s="1069"/>
      <c r="I183" s="1069"/>
    </row>
    <row r="184" spans="1:9" ht="14.25" x14ac:dyDescent="0.3">
      <c r="A184" s="1069"/>
      <c r="B184" s="1069"/>
      <c r="C184" s="1069"/>
      <c r="D184" s="1069"/>
      <c r="E184" s="1069"/>
      <c r="F184" s="1069"/>
      <c r="G184" s="1069"/>
      <c r="H184" s="1069"/>
      <c r="I184" s="1069"/>
    </row>
    <row r="185" spans="1:9" ht="14.25" x14ac:dyDescent="0.3">
      <c r="A185" s="1069"/>
      <c r="B185" s="1069"/>
      <c r="C185" s="1069"/>
      <c r="D185" s="1069"/>
      <c r="E185" s="1069"/>
      <c r="F185" s="1069"/>
      <c r="G185" s="1069"/>
      <c r="H185" s="1069"/>
      <c r="I185" s="1069"/>
    </row>
    <row r="186" spans="1:9" ht="14.25" x14ac:dyDescent="0.3">
      <c r="A186" s="1069"/>
      <c r="B186" s="1069"/>
      <c r="C186" s="1069"/>
      <c r="D186" s="1069"/>
      <c r="E186" s="1069"/>
      <c r="F186" s="1069"/>
      <c r="G186" s="1069"/>
      <c r="H186" s="1069"/>
      <c r="I186" s="1069"/>
    </row>
    <row r="187" spans="1:9" ht="14.25" x14ac:dyDescent="0.3">
      <c r="A187" s="1069"/>
      <c r="B187" s="1069"/>
      <c r="C187" s="1069"/>
      <c r="D187" s="1069"/>
      <c r="E187" s="1069"/>
      <c r="F187" s="1069"/>
      <c r="G187" s="1069"/>
      <c r="H187" s="1069"/>
      <c r="I187" s="1069"/>
    </row>
    <row r="188" spans="1:9" ht="14.25" x14ac:dyDescent="0.3">
      <c r="A188" s="1069"/>
      <c r="B188" s="1069"/>
      <c r="C188" s="1069"/>
      <c r="D188" s="1069"/>
      <c r="E188" s="1069"/>
      <c r="F188" s="1069"/>
      <c r="G188" s="1069"/>
      <c r="H188" s="1069"/>
      <c r="I188" s="1069"/>
    </row>
    <row r="189" spans="1:9" ht="14.25" x14ac:dyDescent="0.3">
      <c r="A189" s="1069"/>
      <c r="B189" s="1069"/>
      <c r="C189" s="1069"/>
      <c r="D189" s="1069"/>
      <c r="E189" s="1069"/>
      <c r="F189" s="1069"/>
      <c r="G189" s="1069"/>
      <c r="H189" s="1069"/>
      <c r="I189" s="1069"/>
    </row>
    <row r="190" spans="1:9" ht="14.25" x14ac:dyDescent="0.3">
      <c r="A190" s="1069"/>
      <c r="B190" s="1069"/>
      <c r="C190" s="1069"/>
      <c r="D190" s="1069"/>
      <c r="E190" s="1069"/>
      <c r="F190" s="1069"/>
      <c r="G190" s="1069"/>
      <c r="H190" s="1069"/>
      <c r="I190" s="1069"/>
    </row>
    <row r="191" spans="1:9" ht="14.25" x14ac:dyDescent="0.3">
      <c r="A191" s="1069"/>
      <c r="B191" s="1069"/>
      <c r="C191" s="1069"/>
      <c r="D191" s="1069"/>
      <c r="E191" s="1069"/>
      <c r="F191" s="1069"/>
      <c r="G191" s="1069"/>
      <c r="H191" s="1069"/>
      <c r="I191" s="1069"/>
    </row>
    <row r="192" spans="1:9" ht="14.25" x14ac:dyDescent="0.3">
      <c r="A192" s="1069"/>
      <c r="B192" s="1069"/>
      <c r="C192" s="1069"/>
      <c r="D192" s="1069"/>
      <c r="E192" s="1069"/>
      <c r="F192" s="1069"/>
      <c r="G192" s="1069"/>
      <c r="H192" s="1069"/>
      <c r="I192" s="1069"/>
    </row>
    <row r="193" spans="1:9" ht="14.25" x14ac:dyDescent="0.3">
      <c r="A193" s="1069"/>
      <c r="B193" s="1069"/>
      <c r="C193" s="1069"/>
      <c r="D193" s="1069"/>
      <c r="E193" s="1069"/>
      <c r="F193" s="1069"/>
      <c r="G193" s="1069"/>
      <c r="H193" s="1069"/>
      <c r="I193" s="1069"/>
    </row>
    <row r="194" spans="1:9" ht="14.25" x14ac:dyDescent="0.3">
      <c r="A194" s="1069"/>
      <c r="B194" s="1069"/>
      <c r="C194" s="1069"/>
      <c r="D194" s="1069"/>
      <c r="E194" s="1069"/>
      <c r="F194" s="1069"/>
      <c r="G194" s="1069"/>
      <c r="H194" s="1069"/>
      <c r="I194" s="1069"/>
    </row>
    <row r="195" spans="1:9" ht="14.25" x14ac:dyDescent="0.3">
      <c r="A195" s="1069"/>
      <c r="B195" s="1069"/>
      <c r="C195" s="1069"/>
      <c r="D195" s="1069"/>
      <c r="E195" s="1069"/>
      <c r="F195" s="1069"/>
      <c r="G195" s="1069"/>
      <c r="H195" s="1069"/>
      <c r="I195" s="1069"/>
    </row>
    <row r="196" spans="1:9" ht="14.25" x14ac:dyDescent="0.3">
      <c r="A196" s="1069"/>
      <c r="B196" s="1069"/>
      <c r="C196" s="1069"/>
      <c r="D196" s="1069"/>
      <c r="E196" s="1069"/>
      <c r="F196" s="1069"/>
      <c r="G196" s="1069"/>
      <c r="H196" s="1069"/>
      <c r="I196" s="1069"/>
    </row>
    <row r="197" spans="1:9" ht="14.25" x14ac:dyDescent="0.3">
      <c r="A197" s="1069"/>
      <c r="B197" s="1069"/>
      <c r="C197" s="1069"/>
      <c r="D197" s="1069"/>
      <c r="E197" s="1069"/>
      <c r="F197" s="1069"/>
      <c r="G197" s="1069"/>
      <c r="H197" s="1069"/>
      <c r="I197" s="1069"/>
    </row>
    <row r="198" spans="1:9" ht="14.25" x14ac:dyDescent="0.3">
      <c r="A198" s="1069"/>
      <c r="B198" s="1069"/>
      <c r="C198" s="1069"/>
      <c r="D198" s="1069"/>
      <c r="E198" s="1069"/>
      <c r="F198" s="1069"/>
      <c r="G198" s="1069"/>
      <c r="H198" s="1069"/>
      <c r="I198" s="1069"/>
    </row>
    <row r="199" spans="1:9" ht="14.25" x14ac:dyDescent="0.3">
      <c r="A199" s="1069"/>
      <c r="B199" s="1069"/>
      <c r="C199" s="1069"/>
      <c r="D199" s="1069"/>
      <c r="E199" s="1069"/>
      <c r="F199" s="1069"/>
      <c r="G199" s="1069"/>
      <c r="H199" s="1069"/>
      <c r="I199" s="1069"/>
    </row>
    <row r="200" spans="1:9" ht="14.25" x14ac:dyDescent="0.3">
      <c r="A200" s="1069"/>
      <c r="B200" s="1069"/>
      <c r="C200" s="1069"/>
      <c r="D200" s="1069"/>
      <c r="E200" s="1069"/>
      <c r="F200" s="1069"/>
      <c r="G200" s="1069"/>
      <c r="H200" s="1069"/>
      <c r="I200" s="1069"/>
    </row>
    <row r="201" spans="1:9" ht="14.25" x14ac:dyDescent="0.3">
      <c r="A201" s="1069"/>
      <c r="B201" s="1069"/>
      <c r="C201" s="1069"/>
      <c r="D201" s="1069"/>
      <c r="E201" s="1069"/>
      <c r="F201" s="1069"/>
      <c r="G201" s="1069"/>
      <c r="H201" s="1069"/>
      <c r="I201" s="1069"/>
    </row>
    <row r="202" spans="1:9" ht="14.25" x14ac:dyDescent="0.3">
      <c r="A202" s="1069"/>
      <c r="B202" s="1069"/>
      <c r="C202" s="1069"/>
      <c r="D202" s="1069"/>
      <c r="E202" s="1069"/>
      <c r="F202" s="1069"/>
      <c r="G202" s="1069"/>
      <c r="H202" s="1069"/>
      <c r="I202" s="1069"/>
    </row>
    <row r="203" spans="1:9" ht="14.25" x14ac:dyDescent="0.3">
      <c r="A203" s="1069"/>
      <c r="B203" s="1069"/>
      <c r="C203" s="1069"/>
      <c r="D203" s="1069"/>
      <c r="E203" s="1069"/>
      <c r="F203" s="1069"/>
      <c r="G203" s="1069"/>
      <c r="H203" s="1069"/>
      <c r="I203" s="1069"/>
    </row>
    <row r="204" spans="1:9" ht="14.25" x14ac:dyDescent="0.3">
      <c r="A204" s="1069"/>
      <c r="B204" s="1069"/>
      <c r="C204" s="1069"/>
      <c r="D204" s="1069"/>
      <c r="E204" s="1069"/>
      <c r="F204" s="1069"/>
      <c r="G204" s="1069"/>
      <c r="H204" s="1069"/>
      <c r="I204" s="1069"/>
    </row>
    <row r="205" spans="1:9" ht="14.25" x14ac:dyDescent="0.3">
      <c r="A205" s="1069"/>
      <c r="B205" s="1069"/>
      <c r="C205" s="1069"/>
      <c r="D205" s="1069"/>
      <c r="E205" s="1069"/>
      <c r="F205" s="1069"/>
      <c r="G205" s="1069"/>
      <c r="H205" s="1069"/>
      <c r="I205" s="1069"/>
    </row>
    <row r="206" spans="1:9" ht="14.25" x14ac:dyDescent="0.3">
      <c r="A206" s="1069"/>
      <c r="B206" s="1069"/>
      <c r="C206" s="1069"/>
      <c r="D206" s="1069"/>
      <c r="E206" s="1069"/>
      <c r="F206" s="1069"/>
      <c r="G206" s="1069"/>
      <c r="H206" s="1069"/>
      <c r="I206" s="1069"/>
    </row>
    <row r="207" spans="1:9" ht="14.25" x14ac:dyDescent="0.3">
      <c r="A207" s="1069"/>
      <c r="B207" s="1069"/>
      <c r="C207" s="1069"/>
      <c r="D207" s="1069"/>
      <c r="E207" s="1069"/>
      <c r="F207" s="1069"/>
      <c r="G207" s="1069"/>
      <c r="H207" s="1069"/>
      <c r="I207" s="1069"/>
    </row>
    <row r="208" spans="1:9" ht="14.25" x14ac:dyDescent="0.3">
      <c r="A208" s="1069"/>
      <c r="B208" s="1069"/>
      <c r="C208" s="1069"/>
      <c r="D208" s="1069"/>
      <c r="E208" s="1069"/>
      <c r="F208" s="1069"/>
      <c r="G208" s="1069"/>
      <c r="H208" s="1069"/>
      <c r="I208" s="1069"/>
    </row>
    <row r="209" spans="1:9" ht="14.25" x14ac:dyDescent="0.3">
      <c r="A209" s="1069"/>
      <c r="B209" s="1069"/>
      <c r="C209" s="1069"/>
      <c r="D209" s="1069"/>
      <c r="E209" s="1069"/>
      <c r="F209" s="1069"/>
      <c r="G209" s="1069"/>
      <c r="H209" s="1069"/>
      <c r="I209" s="1069"/>
    </row>
    <row r="210" spans="1:9" ht="14.25" x14ac:dyDescent="0.3">
      <c r="A210" s="1069"/>
      <c r="B210" s="1069"/>
      <c r="C210" s="1069"/>
      <c r="D210" s="1069"/>
      <c r="E210" s="1069"/>
      <c r="F210" s="1069"/>
      <c r="G210" s="1069"/>
      <c r="H210" s="1069"/>
      <c r="I210" s="1069"/>
    </row>
    <row r="211" spans="1:9" ht="14.25" x14ac:dyDescent="0.3">
      <c r="A211" s="1069"/>
      <c r="B211" s="1069"/>
      <c r="C211" s="1069"/>
      <c r="D211" s="1069"/>
      <c r="E211" s="1069"/>
      <c r="F211" s="1069"/>
      <c r="G211" s="1069"/>
      <c r="H211" s="1069"/>
      <c r="I211" s="1069"/>
    </row>
    <row r="212" spans="1:9" ht="14.25" x14ac:dyDescent="0.3">
      <c r="A212" s="1069"/>
      <c r="B212" s="1069"/>
      <c r="C212" s="1069"/>
      <c r="D212" s="1069"/>
      <c r="E212" s="1069"/>
      <c r="F212" s="1069"/>
      <c r="G212" s="1069"/>
      <c r="H212" s="1069"/>
      <c r="I212" s="1069"/>
    </row>
    <row r="213" spans="1:9" ht="14.25" x14ac:dyDescent="0.3">
      <c r="A213" s="1069"/>
      <c r="B213" s="1069"/>
      <c r="C213" s="1069"/>
      <c r="D213" s="1069"/>
      <c r="E213" s="1069"/>
      <c r="F213" s="1069"/>
      <c r="G213" s="1069"/>
      <c r="H213" s="1069"/>
      <c r="I213" s="1069"/>
    </row>
    <row r="214" spans="1:9" ht="14.25" x14ac:dyDescent="0.3">
      <c r="A214" s="1069"/>
      <c r="B214" s="1069"/>
      <c r="C214" s="1069"/>
      <c r="D214" s="1069"/>
      <c r="E214" s="1069"/>
      <c r="F214" s="1069"/>
      <c r="G214" s="1069"/>
      <c r="H214" s="1069"/>
      <c r="I214" s="1069"/>
    </row>
    <row r="215" spans="1:9" ht="14.25" x14ac:dyDescent="0.3">
      <c r="A215" s="1069"/>
      <c r="B215" s="1069"/>
      <c r="C215" s="1069"/>
      <c r="D215" s="1069"/>
      <c r="E215" s="1069"/>
      <c r="F215" s="1069"/>
      <c r="G215" s="1069"/>
      <c r="H215" s="1069"/>
      <c r="I215" s="1069"/>
    </row>
    <row r="216" spans="1:9" ht="14.25" x14ac:dyDescent="0.3">
      <c r="A216" s="1069"/>
      <c r="B216" s="1069"/>
      <c r="C216" s="1069"/>
      <c r="D216" s="1069"/>
      <c r="E216" s="1069"/>
      <c r="F216" s="1069"/>
      <c r="G216" s="1069"/>
      <c r="H216" s="1069"/>
      <c r="I216" s="1069"/>
    </row>
    <row r="217" spans="1:9" ht="14.25" x14ac:dyDescent="0.3">
      <c r="A217" s="1069"/>
      <c r="B217" s="1069"/>
      <c r="C217" s="1069"/>
      <c r="D217" s="1069"/>
      <c r="E217" s="1069"/>
      <c r="F217" s="1069"/>
      <c r="G217" s="1069"/>
      <c r="H217" s="1069"/>
      <c r="I217" s="1069"/>
    </row>
    <row r="218" spans="1:9" ht="14.25" x14ac:dyDescent="0.3">
      <c r="A218" s="1069"/>
      <c r="B218" s="1069"/>
      <c r="C218" s="1069"/>
      <c r="D218" s="1069"/>
      <c r="E218" s="1069"/>
      <c r="F218" s="1069"/>
      <c r="G218" s="1069"/>
      <c r="H218" s="1069"/>
      <c r="I218" s="1069"/>
    </row>
    <row r="219" spans="1:9" ht="14.25" x14ac:dyDescent="0.3">
      <c r="A219" s="1069"/>
      <c r="B219" s="1069"/>
      <c r="C219" s="1069"/>
      <c r="D219" s="1069"/>
      <c r="E219" s="1069"/>
      <c r="F219" s="1069"/>
      <c r="G219" s="1069"/>
      <c r="H219" s="1069"/>
      <c r="I219" s="1069"/>
    </row>
    <row r="220" spans="1:9" ht="14.25" x14ac:dyDescent="0.3">
      <c r="A220" s="1069"/>
      <c r="B220" s="1069"/>
      <c r="C220" s="1069"/>
      <c r="D220" s="1069"/>
      <c r="E220" s="1069"/>
      <c r="F220" s="1069"/>
      <c r="G220" s="1069"/>
      <c r="H220" s="1069"/>
      <c r="I220" s="1069"/>
    </row>
    <row r="221" spans="1:9" ht="14.25" x14ac:dyDescent="0.3">
      <c r="A221" s="1069"/>
      <c r="B221" s="1069"/>
      <c r="C221" s="1069"/>
      <c r="D221" s="1069"/>
      <c r="E221" s="1069"/>
      <c r="F221" s="1069"/>
      <c r="G221" s="1069"/>
      <c r="H221" s="1069"/>
      <c r="I221" s="1069"/>
    </row>
    <row r="222" spans="1:9" ht="14.25" x14ac:dyDescent="0.3">
      <c r="A222" s="1069"/>
      <c r="B222" s="1069"/>
      <c r="C222" s="1069"/>
      <c r="D222" s="1069"/>
      <c r="E222" s="1069"/>
      <c r="F222" s="1069"/>
      <c r="G222" s="1069"/>
      <c r="H222" s="1069"/>
      <c r="I222" s="1069"/>
    </row>
    <row r="223" spans="1:9" ht="14.25" x14ac:dyDescent="0.3">
      <c r="A223" s="1069"/>
      <c r="B223" s="1069"/>
      <c r="C223" s="1069"/>
      <c r="D223" s="1069"/>
      <c r="E223" s="1069"/>
      <c r="F223" s="1069"/>
      <c r="G223" s="1069"/>
      <c r="H223" s="1069"/>
      <c r="I223" s="1069"/>
    </row>
    <row r="224" spans="1:9" ht="14.25" x14ac:dyDescent="0.3">
      <c r="A224" s="1069"/>
      <c r="B224" s="1069"/>
      <c r="C224" s="1069"/>
      <c r="D224" s="1069"/>
      <c r="E224" s="1069"/>
      <c r="F224" s="1069"/>
      <c r="G224" s="1069"/>
      <c r="H224" s="1069"/>
      <c r="I224" s="1069"/>
    </row>
    <row r="225" spans="1:9" ht="14.25" x14ac:dyDescent="0.3">
      <c r="A225" s="1069"/>
      <c r="B225" s="1069"/>
      <c r="C225" s="1069"/>
      <c r="D225" s="1069"/>
      <c r="E225" s="1069"/>
      <c r="F225" s="1069"/>
      <c r="G225" s="1069"/>
      <c r="H225" s="1069"/>
      <c r="I225" s="1069"/>
    </row>
    <row r="226" spans="1:9" ht="14.25" x14ac:dyDescent="0.3">
      <c r="A226" s="1069"/>
      <c r="B226" s="1069"/>
      <c r="C226" s="1069"/>
      <c r="D226" s="1069"/>
      <c r="E226" s="1069"/>
      <c r="F226" s="1069"/>
      <c r="G226" s="1069"/>
      <c r="H226" s="1069"/>
      <c r="I226" s="1069"/>
    </row>
    <row r="227" spans="1:9" ht="14.25" x14ac:dyDescent="0.3">
      <c r="A227" s="1069"/>
      <c r="B227" s="1069"/>
      <c r="C227" s="1069"/>
      <c r="D227" s="1069"/>
      <c r="E227" s="1069"/>
      <c r="F227" s="1069"/>
      <c r="G227" s="1069"/>
      <c r="H227" s="1069"/>
      <c r="I227" s="1069"/>
    </row>
    <row r="228" spans="1:9" ht="14.25" x14ac:dyDescent="0.3">
      <c r="A228" s="1069"/>
      <c r="B228" s="1069"/>
      <c r="C228" s="1069"/>
      <c r="D228" s="1069"/>
      <c r="E228" s="1069"/>
      <c r="F228" s="1069"/>
      <c r="G228" s="1069"/>
      <c r="H228" s="1069"/>
      <c r="I228" s="1069"/>
    </row>
    <row r="229" spans="1:9" ht="14.25" x14ac:dyDescent="0.3">
      <c r="A229" s="1069"/>
      <c r="B229" s="1069"/>
      <c r="C229" s="1069"/>
      <c r="D229" s="1069"/>
      <c r="E229" s="1069"/>
      <c r="F229" s="1069"/>
      <c r="G229" s="1069"/>
      <c r="H229" s="1069"/>
      <c r="I229" s="1069"/>
    </row>
    <row r="230" spans="1:9" ht="14.25" x14ac:dyDescent="0.3">
      <c r="A230" s="1069"/>
      <c r="B230" s="1069"/>
      <c r="C230" s="1069"/>
      <c r="D230" s="1069"/>
      <c r="E230" s="1069"/>
      <c r="F230" s="1069"/>
      <c r="G230" s="1069"/>
      <c r="H230" s="1069"/>
      <c r="I230" s="1069"/>
    </row>
    <row r="231" spans="1:9" ht="14.25" x14ac:dyDescent="0.3">
      <c r="A231" s="1069"/>
      <c r="B231" s="1069"/>
      <c r="C231" s="1069"/>
      <c r="D231" s="1069"/>
      <c r="E231" s="1069"/>
      <c r="F231" s="1069"/>
      <c r="G231" s="1069"/>
      <c r="H231" s="1069"/>
      <c r="I231" s="1069"/>
    </row>
    <row r="232" spans="1:9" ht="14.25" x14ac:dyDescent="0.3">
      <c r="A232" s="1069"/>
      <c r="B232" s="1069"/>
      <c r="C232" s="1069"/>
      <c r="D232" s="1069"/>
      <c r="E232" s="1069"/>
      <c r="F232" s="1069"/>
      <c r="G232" s="1069"/>
      <c r="H232" s="1069"/>
      <c r="I232" s="1069"/>
    </row>
    <row r="233" spans="1:9" ht="14.25" x14ac:dyDescent="0.3">
      <c r="A233" s="1069"/>
      <c r="B233" s="1069"/>
      <c r="C233" s="1069"/>
      <c r="D233" s="1069"/>
      <c r="E233" s="1069"/>
      <c r="F233" s="1069"/>
      <c r="G233" s="1069"/>
      <c r="H233" s="1069"/>
      <c r="I233" s="1069"/>
    </row>
    <row r="234" spans="1:9" ht="14.25" x14ac:dyDescent="0.3">
      <c r="A234" s="1069"/>
      <c r="B234" s="1069"/>
      <c r="C234" s="1069"/>
      <c r="D234" s="1069"/>
      <c r="E234" s="1069"/>
      <c r="F234" s="1069"/>
      <c r="G234" s="1069"/>
      <c r="H234" s="1069"/>
      <c r="I234" s="1069"/>
    </row>
    <row r="235" spans="1:9" ht="14.25" x14ac:dyDescent="0.3">
      <c r="A235" s="1069"/>
      <c r="B235" s="1069"/>
      <c r="C235" s="1069"/>
      <c r="D235" s="1069"/>
      <c r="E235" s="1069"/>
      <c r="F235" s="1069"/>
      <c r="G235" s="1069"/>
      <c r="H235" s="1069"/>
      <c r="I235" s="1069"/>
    </row>
    <row r="236" spans="1:9" ht="14.25" x14ac:dyDescent="0.3">
      <c r="A236" s="1069"/>
      <c r="B236" s="1069"/>
      <c r="C236" s="1069"/>
      <c r="D236" s="1069"/>
      <c r="E236" s="1069"/>
      <c r="F236" s="1069"/>
      <c r="G236" s="1069"/>
      <c r="H236" s="1069"/>
      <c r="I236" s="1069"/>
    </row>
    <row r="237" spans="1:9" ht="14.25" x14ac:dyDescent="0.3">
      <c r="A237" s="1069"/>
      <c r="B237" s="1069"/>
      <c r="C237" s="1069"/>
      <c r="D237" s="1069"/>
      <c r="E237" s="1069"/>
      <c r="F237" s="1069"/>
      <c r="G237" s="1069"/>
      <c r="H237" s="1069"/>
      <c r="I237" s="1069"/>
    </row>
    <row r="238" spans="1:9" ht="14.25" x14ac:dyDescent="0.3">
      <c r="A238" s="1069"/>
      <c r="B238" s="1069"/>
      <c r="C238" s="1069"/>
      <c r="D238" s="1069"/>
      <c r="E238" s="1069"/>
      <c r="F238" s="1069"/>
      <c r="G238" s="1069"/>
      <c r="H238" s="1069"/>
      <c r="I238" s="1069"/>
    </row>
    <row r="239" spans="1:9" ht="14.25" x14ac:dyDescent="0.3">
      <c r="A239" s="1069"/>
      <c r="B239" s="1069"/>
      <c r="C239" s="1069"/>
      <c r="D239" s="1069"/>
      <c r="E239" s="1069"/>
      <c r="F239" s="1069"/>
      <c r="G239" s="1069"/>
      <c r="H239" s="1069"/>
      <c r="I239" s="1069"/>
    </row>
    <row r="240" spans="1:9" ht="14.25" x14ac:dyDescent="0.3">
      <c r="A240" s="1069"/>
      <c r="B240" s="1069"/>
      <c r="C240" s="1069"/>
      <c r="D240" s="1069"/>
      <c r="E240" s="1069"/>
      <c r="F240" s="1069"/>
      <c r="G240" s="1069"/>
      <c r="H240" s="1069"/>
      <c r="I240" s="1069"/>
    </row>
    <row r="241" spans="1:9" ht="14.25" x14ac:dyDescent="0.3">
      <c r="A241" s="1069"/>
      <c r="B241" s="1069"/>
      <c r="C241" s="1069"/>
      <c r="D241" s="1069"/>
      <c r="E241" s="1069"/>
      <c r="F241" s="1069"/>
      <c r="G241" s="1069"/>
      <c r="H241" s="1069"/>
      <c r="I241" s="1069"/>
    </row>
    <row r="242" spans="1:9" ht="14.25" x14ac:dyDescent="0.3">
      <c r="A242" s="1069"/>
      <c r="B242" s="1069"/>
      <c r="C242" s="1069"/>
      <c r="D242" s="1069"/>
      <c r="E242" s="1069"/>
      <c r="F242" s="1069"/>
      <c r="G242" s="1069"/>
      <c r="H242" s="1069"/>
      <c r="I242" s="1069"/>
    </row>
    <row r="243" spans="1:9" ht="14.25" x14ac:dyDescent="0.3">
      <c r="A243" s="1069"/>
      <c r="B243" s="1069"/>
      <c r="C243" s="1069"/>
      <c r="D243" s="1069"/>
      <c r="E243" s="1069"/>
      <c r="F243" s="1069"/>
      <c r="G243" s="1069"/>
      <c r="H243" s="1069"/>
      <c r="I243" s="1069"/>
    </row>
    <row r="244" spans="1:9" ht="14.25" x14ac:dyDescent="0.3">
      <c r="A244" s="1069"/>
      <c r="B244" s="1069"/>
      <c r="C244" s="1069"/>
      <c r="D244" s="1069"/>
      <c r="E244" s="1069"/>
      <c r="F244" s="1069"/>
      <c r="G244" s="1069"/>
      <c r="H244" s="1069"/>
      <c r="I244" s="1069"/>
    </row>
    <row r="245" spans="1:9" ht="14.25" x14ac:dyDescent="0.3">
      <c r="A245" s="1069"/>
      <c r="B245" s="1069"/>
      <c r="C245" s="1069"/>
      <c r="D245" s="1069"/>
      <c r="E245" s="1069"/>
      <c r="F245" s="1069"/>
      <c r="G245" s="1069"/>
      <c r="H245" s="1069"/>
      <c r="I245" s="1069"/>
    </row>
    <row r="246" spans="1:9" ht="14.25" x14ac:dyDescent="0.3">
      <c r="A246" s="1069"/>
      <c r="B246" s="1069"/>
      <c r="C246" s="1069"/>
      <c r="D246" s="1069"/>
      <c r="E246" s="1069"/>
      <c r="F246" s="1069"/>
      <c r="G246" s="1069"/>
      <c r="H246" s="1069"/>
      <c r="I246" s="1069"/>
    </row>
    <row r="247" spans="1:9" ht="14.25" x14ac:dyDescent="0.3">
      <c r="A247" s="1069"/>
      <c r="B247" s="1069"/>
      <c r="C247" s="1069"/>
      <c r="D247" s="1069"/>
      <c r="E247" s="1069"/>
      <c r="F247" s="1069"/>
      <c r="G247" s="1069"/>
      <c r="H247" s="1069"/>
      <c r="I247" s="1069"/>
    </row>
    <row r="248" spans="1:9" ht="14.25" x14ac:dyDescent="0.3">
      <c r="A248" s="1069"/>
      <c r="B248" s="1069"/>
      <c r="C248" s="1069"/>
      <c r="D248" s="1069"/>
      <c r="E248" s="1069"/>
      <c r="F248" s="1069"/>
      <c r="G248" s="1069"/>
      <c r="H248" s="1069"/>
      <c r="I248" s="1069"/>
    </row>
    <row r="249" spans="1:9" ht="14.25" x14ac:dyDescent="0.3">
      <c r="A249" s="1069"/>
      <c r="B249" s="1069"/>
      <c r="C249" s="1069"/>
      <c r="D249" s="1069"/>
      <c r="E249" s="1069"/>
      <c r="F249" s="1069"/>
      <c r="G249" s="1069"/>
      <c r="H249" s="1069"/>
      <c r="I249" s="1069"/>
    </row>
    <row r="250" spans="1:9" ht="14.25" x14ac:dyDescent="0.3">
      <c r="A250" s="1069"/>
      <c r="B250" s="1069"/>
      <c r="C250" s="1069"/>
      <c r="D250" s="1069"/>
      <c r="E250" s="1069"/>
      <c r="F250" s="1069"/>
      <c r="G250" s="1069"/>
      <c r="H250" s="1069"/>
      <c r="I250" s="1069"/>
    </row>
    <row r="251" spans="1:9" ht="14.25" x14ac:dyDescent="0.3">
      <c r="A251" s="1069"/>
      <c r="B251" s="1069"/>
      <c r="C251" s="1069"/>
      <c r="D251" s="1069"/>
      <c r="E251" s="1069"/>
      <c r="F251" s="1069"/>
      <c r="G251" s="1069"/>
      <c r="H251" s="1069"/>
      <c r="I251" s="1069"/>
    </row>
    <row r="252" spans="1:9" ht="14.25" x14ac:dyDescent="0.3">
      <c r="A252" s="1069"/>
      <c r="B252" s="1069"/>
      <c r="C252" s="1069"/>
      <c r="D252" s="1069"/>
      <c r="E252" s="1069"/>
      <c r="F252" s="1069"/>
      <c r="G252" s="1069"/>
      <c r="H252" s="1069"/>
      <c r="I252" s="1069"/>
    </row>
    <row r="253" spans="1:9" ht="14.25" x14ac:dyDescent="0.3">
      <c r="A253" s="1069"/>
      <c r="B253" s="1069"/>
      <c r="C253" s="1069"/>
      <c r="D253" s="1069"/>
      <c r="E253" s="1069"/>
      <c r="F253" s="1069"/>
      <c r="G253" s="1069"/>
      <c r="H253" s="1069"/>
      <c r="I253" s="1069"/>
    </row>
    <row r="254" spans="1:9" ht="14.25" x14ac:dyDescent="0.3">
      <c r="A254" s="1069"/>
      <c r="B254" s="1069"/>
      <c r="C254" s="1069"/>
      <c r="D254" s="1069"/>
      <c r="E254" s="1069"/>
      <c r="F254" s="1069"/>
      <c r="G254" s="1069"/>
      <c r="H254" s="1069"/>
      <c r="I254" s="1069"/>
    </row>
    <row r="255" spans="1:9" ht="14.25" x14ac:dyDescent="0.3">
      <c r="A255" s="1069"/>
      <c r="B255" s="1069"/>
      <c r="C255" s="1069"/>
      <c r="D255" s="1069"/>
      <c r="E255" s="1069"/>
      <c r="F255" s="1069"/>
      <c r="G255" s="1069"/>
      <c r="H255" s="1069"/>
      <c r="I255" s="1069"/>
    </row>
    <row r="256" spans="1:9" ht="14.25" x14ac:dyDescent="0.3">
      <c r="A256" s="1069"/>
      <c r="B256" s="1069"/>
      <c r="C256" s="1069"/>
      <c r="D256" s="1069"/>
      <c r="E256" s="1069"/>
      <c r="F256" s="1069"/>
      <c r="G256" s="1069"/>
      <c r="H256" s="1069"/>
      <c r="I256" s="1069"/>
    </row>
    <row r="257" spans="1:9" ht="14.25" x14ac:dyDescent="0.3">
      <c r="A257" s="1069"/>
      <c r="B257" s="1069"/>
      <c r="C257" s="1069"/>
      <c r="D257" s="1069"/>
      <c r="E257" s="1069"/>
      <c r="F257" s="1069"/>
      <c r="G257" s="1069"/>
      <c r="H257" s="1069"/>
      <c r="I257" s="1069"/>
    </row>
    <row r="258" spans="1:9" ht="14.25" x14ac:dyDescent="0.3">
      <c r="A258" s="1069"/>
      <c r="B258" s="1069"/>
      <c r="C258" s="1069"/>
      <c r="D258" s="1069"/>
      <c r="E258" s="1069"/>
      <c r="F258" s="1069"/>
      <c r="G258" s="1069"/>
      <c r="H258" s="1069"/>
      <c r="I258" s="1069"/>
    </row>
    <row r="259" spans="1:9" ht="14.25" x14ac:dyDescent="0.3">
      <c r="A259" s="1069"/>
      <c r="B259" s="1069"/>
      <c r="C259" s="1069"/>
      <c r="D259" s="1069"/>
      <c r="E259" s="1069"/>
      <c r="F259" s="1069"/>
      <c r="G259" s="1069"/>
      <c r="H259" s="1069"/>
      <c r="I259" s="1069"/>
    </row>
    <row r="260" spans="1:9" ht="14.25" x14ac:dyDescent="0.3">
      <c r="A260" s="1069"/>
      <c r="B260" s="1069"/>
      <c r="C260" s="1069"/>
      <c r="D260" s="1069"/>
      <c r="E260" s="1069"/>
      <c r="F260" s="1069"/>
      <c r="G260" s="1069"/>
      <c r="H260" s="1069"/>
      <c r="I260" s="1069"/>
    </row>
    <row r="261" spans="1:9" ht="14.25" x14ac:dyDescent="0.3">
      <c r="A261" s="1069"/>
      <c r="B261" s="1069"/>
      <c r="C261" s="1069"/>
      <c r="D261" s="1069"/>
      <c r="E261" s="1069"/>
      <c r="F261" s="1069"/>
      <c r="G261" s="1069"/>
      <c r="H261" s="1069"/>
      <c r="I261" s="1069"/>
    </row>
    <row r="262" spans="1:9" ht="14.25" x14ac:dyDescent="0.3">
      <c r="A262" s="1069"/>
      <c r="B262" s="1069"/>
      <c r="C262" s="1069"/>
      <c r="D262" s="1069"/>
      <c r="E262" s="1069"/>
      <c r="F262" s="1069"/>
      <c r="G262" s="1069"/>
      <c r="H262" s="1069"/>
      <c r="I262" s="1069"/>
    </row>
    <row r="263" spans="1:9" ht="14.25" x14ac:dyDescent="0.3">
      <c r="A263" s="1069"/>
      <c r="B263" s="1069"/>
      <c r="C263" s="1069"/>
      <c r="D263" s="1069"/>
      <c r="E263" s="1069"/>
      <c r="F263" s="1069"/>
      <c r="G263" s="1069"/>
      <c r="H263" s="1069"/>
      <c r="I263" s="1069"/>
    </row>
    <row r="264" spans="1:9" ht="14.25" x14ac:dyDescent="0.3">
      <c r="A264" s="1069"/>
      <c r="B264" s="1069"/>
      <c r="C264" s="1069"/>
      <c r="D264" s="1069"/>
      <c r="E264" s="1069"/>
      <c r="F264" s="1069"/>
      <c r="G264" s="1069"/>
      <c r="H264" s="1069"/>
      <c r="I264" s="1069"/>
    </row>
    <row r="265" spans="1:9" ht="14.25" x14ac:dyDescent="0.3">
      <c r="A265" s="1069"/>
      <c r="B265" s="1069"/>
      <c r="C265" s="1069"/>
      <c r="D265" s="1069"/>
      <c r="E265" s="1069"/>
      <c r="F265" s="1069"/>
      <c r="G265" s="1069"/>
      <c r="H265" s="1069"/>
      <c r="I265" s="1069"/>
    </row>
    <row r="266" spans="1:9" ht="14.25" x14ac:dyDescent="0.3">
      <c r="A266" s="1069"/>
      <c r="B266" s="1069"/>
      <c r="C266" s="1069"/>
      <c r="D266" s="1069"/>
      <c r="E266" s="1069"/>
      <c r="F266" s="1069"/>
      <c r="G266" s="1069"/>
      <c r="H266" s="1069"/>
      <c r="I266" s="1069"/>
    </row>
    <row r="267" spans="1:9" ht="14.25" x14ac:dyDescent="0.3">
      <c r="A267" s="1069"/>
      <c r="B267" s="1069"/>
      <c r="C267" s="1069"/>
      <c r="D267" s="1069"/>
      <c r="E267" s="1069"/>
      <c r="F267" s="1069"/>
      <c r="G267" s="1069"/>
      <c r="H267" s="1069"/>
      <c r="I267" s="1069"/>
    </row>
    <row r="268" spans="1:9" ht="14.25" x14ac:dyDescent="0.3">
      <c r="A268" s="1069"/>
      <c r="B268" s="1069"/>
      <c r="C268" s="1069"/>
      <c r="D268" s="1069"/>
      <c r="E268" s="1069"/>
      <c r="F268" s="1069"/>
      <c r="G268" s="1069"/>
      <c r="H268" s="1069"/>
      <c r="I268" s="1069"/>
    </row>
    <row r="269" spans="1:9" ht="14.25" x14ac:dyDescent="0.3">
      <c r="A269" s="1069"/>
      <c r="B269" s="1069"/>
      <c r="C269" s="1069"/>
      <c r="D269" s="1069"/>
      <c r="E269" s="1069"/>
      <c r="F269" s="1069"/>
      <c r="G269" s="1069"/>
      <c r="H269" s="1069"/>
      <c r="I269" s="1069"/>
    </row>
    <row r="270" spans="1:9" ht="14.25" x14ac:dyDescent="0.3">
      <c r="A270" s="1069"/>
      <c r="B270" s="1069"/>
      <c r="C270" s="1069"/>
      <c r="D270" s="1069"/>
      <c r="E270" s="1069"/>
      <c r="F270" s="1069"/>
      <c r="G270" s="1069"/>
      <c r="H270" s="1069"/>
      <c r="I270" s="1069"/>
    </row>
    <row r="271" spans="1:9" ht="14.25" x14ac:dyDescent="0.3">
      <c r="A271" s="1069"/>
      <c r="B271" s="1069"/>
      <c r="C271" s="1069"/>
      <c r="D271" s="1069"/>
      <c r="E271" s="1069"/>
      <c r="F271" s="1069"/>
      <c r="G271" s="1069"/>
      <c r="H271" s="1069"/>
      <c r="I271" s="1069"/>
    </row>
    <row r="272" spans="1:9" ht="14.25" x14ac:dyDescent="0.3">
      <c r="A272" s="1069"/>
      <c r="B272" s="1069"/>
      <c r="C272" s="1069"/>
      <c r="D272" s="1069"/>
      <c r="E272" s="1069"/>
      <c r="F272" s="1069"/>
      <c r="G272" s="1069"/>
      <c r="H272" s="1069"/>
      <c r="I272" s="1069"/>
    </row>
    <row r="273" spans="1:9" ht="14.25" x14ac:dyDescent="0.3">
      <c r="A273" s="1069"/>
      <c r="B273" s="1069"/>
      <c r="C273" s="1069"/>
      <c r="D273" s="1069"/>
      <c r="E273" s="1069"/>
      <c r="F273" s="1069"/>
      <c r="G273" s="1069"/>
      <c r="H273" s="1069"/>
      <c r="I273" s="1069"/>
    </row>
    <row r="274" spans="1:9" ht="14.25" x14ac:dyDescent="0.3">
      <c r="A274" s="1069"/>
      <c r="B274" s="1069"/>
      <c r="C274" s="1069"/>
      <c r="D274" s="1069"/>
      <c r="E274" s="1069"/>
      <c r="F274" s="1069"/>
      <c r="G274" s="1069"/>
      <c r="H274" s="1069"/>
      <c r="I274" s="1069"/>
    </row>
    <row r="275" spans="1:9" ht="14.25" x14ac:dyDescent="0.3">
      <c r="A275" s="1069"/>
      <c r="B275" s="1069"/>
      <c r="C275" s="1069"/>
      <c r="D275" s="1069"/>
      <c r="E275" s="1069"/>
      <c r="F275" s="1069"/>
      <c r="G275" s="1069"/>
      <c r="H275" s="1069"/>
      <c r="I275" s="1069"/>
    </row>
    <row r="276" spans="1:9" ht="14.25" x14ac:dyDescent="0.3">
      <c r="A276" s="1069"/>
      <c r="B276" s="1069"/>
      <c r="C276" s="1069"/>
      <c r="D276" s="1069"/>
      <c r="E276" s="1069"/>
      <c r="F276" s="1069"/>
      <c r="G276" s="1069"/>
      <c r="H276" s="1069"/>
      <c r="I276" s="1069"/>
    </row>
    <row r="277" spans="1:9" ht="14.25" x14ac:dyDescent="0.3">
      <c r="A277" s="1069"/>
      <c r="B277" s="1069"/>
      <c r="C277" s="1069"/>
      <c r="D277" s="1069"/>
      <c r="E277" s="1069"/>
      <c r="F277" s="1069"/>
      <c r="G277" s="1069"/>
      <c r="H277" s="1069"/>
      <c r="I277" s="1069"/>
    </row>
    <row r="278" spans="1:9" ht="14.25" x14ac:dyDescent="0.3">
      <c r="A278" s="1069"/>
      <c r="B278" s="1069"/>
      <c r="C278" s="1069"/>
      <c r="D278" s="1069"/>
      <c r="E278" s="1069"/>
      <c r="F278" s="1069"/>
      <c r="G278" s="1069"/>
      <c r="H278" s="1069"/>
      <c r="I278" s="1069"/>
    </row>
    <row r="279" spans="1:9" ht="14.25" x14ac:dyDescent="0.3">
      <c r="A279" s="1069"/>
      <c r="B279" s="1069"/>
      <c r="C279" s="1069"/>
      <c r="D279" s="1069"/>
      <c r="E279" s="1069"/>
      <c r="F279" s="1069"/>
      <c r="G279" s="1069"/>
      <c r="H279" s="1069"/>
      <c r="I279" s="1069"/>
    </row>
    <row r="280" spans="1:9" ht="14.25" x14ac:dyDescent="0.3">
      <c r="A280" s="1069"/>
      <c r="B280" s="1069"/>
      <c r="C280" s="1069"/>
      <c r="D280" s="1069"/>
      <c r="E280" s="1069"/>
      <c r="F280" s="1069"/>
      <c r="G280" s="1069"/>
      <c r="H280" s="1069"/>
      <c r="I280" s="1069"/>
    </row>
    <row r="281" spans="1:9" ht="14.25" x14ac:dyDescent="0.3">
      <c r="A281" s="1069"/>
      <c r="B281" s="1069"/>
      <c r="C281" s="1069"/>
      <c r="D281" s="1069"/>
      <c r="E281" s="1069"/>
      <c r="F281" s="1069"/>
      <c r="G281" s="1069"/>
      <c r="H281" s="1069"/>
      <c r="I281" s="1069"/>
    </row>
    <row r="282" spans="1:9" ht="14.25" x14ac:dyDescent="0.3">
      <c r="A282" s="1069"/>
      <c r="B282" s="1069"/>
      <c r="C282" s="1069"/>
      <c r="D282" s="1069"/>
      <c r="E282" s="1069"/>
      <c r="F282" s="1069"/>
      <c r="G282" s="1069"/>
      <c r="H282" s="1069"/>
      <c r="I282" s="1069"/>
    </row>
    <row r="283" spans="1:9" ht="14.25" x14ac:dyDescent="0.3">
      <c r="A283" s="1069"/>
      <c r="B283" s="1069"/>
      <c r="C283" s="1069"/>
      <c r="D283" s="1069"/>
      <c r="E283" s="1069"/>
      <c r="F283" s="1069"/>
      <c r="G283" s="1069"/>
      <c r="H283" s="1069"/>
      <c r="I283" s="1069"/>
    </row>
    <row r="284" spans="1:9" ht="14.25" x14ac:dyDescent="0.3">
      <c r="A284" s="1069"/>
      <c r="B284" s="1069"/>
      <c r="C284" s="1069"/>
      <c r="D284" s="1069"/>
      <c r="E284" s="1069"/>
      <c r="F284" s="1069"/>
      <c r="G284" s="1069"/>
      <c r="H284" s="1069"/>
      <c r="I284" s="1069"/>
    </row>
    <row r="285" spans="1:9" ht="14.25" x14ac:dyDescent="0.3">
      <c r="A285" s="1069"/>
      <c r="B285" s="1069"/>
      <c r="C285" s="1069"/>
      <c r="D285" s="1069"/>
      <c r="E285" s="1069"/>
      <c r="F285" s="1069"/>
      <c r="G285" s="1069"/>
      <c r="H285" s="1069"/>
      <c r="I285" s="1069"/>
    </row>
    <row r="286" spans="1:9" ht="14.25" x14ac:dyDescent="0.3">
      <c r="A286" s="1069"/>
      <c r="B286" s="1069"/>
      <c r="C286" s="1069"/>
      <c r="D286" s="1069"/>
      <c r="E286" s="1069"/>
      <c r="F286" s="1069"/>
      <c r="G286" s="1069"/>
      <c r="H286" s="1069"/>
      <c r="I286" s="1069"/>
    </row>
    <row r="287" spans="1:9" ht="14.25" x14ac:dyDescent="0.3">
      <c r="A287" s="1069"/>
      <c r="B287" s="1069"/>
      <c r="C287" s="1069"/>
      <c r="D287" s="1069"/>
      <c r="E287" s="1069"/>
      <c r="F287" s="1069"/>
      <c r="G287" s="1069"/>
      <c r="H287" s="1069"/>
      <c r="I287" s="1069"/>
    </row>
    <row r="288" spans="1:9" ht="14.25" x14ac:dyDescent="0.3">
      <c r="A288" s="1069"/>
      <c r="B288" s="1069"/>
      <c r="C288" s="1069"/>
      <c r="D288" s="1069"/>
      <c r="E288" s="1069"/>
      <c r="F288" s="1069"/>
      <c r="G288" s="1069"/>
      <c r="H288" s="1069"/>
      <c r="I288" s="1069"/>
    </row>
    <row r="289" spans="1:9" ht="14.25" x14ac:dyDescent="0.3">
      <c r="A289" s="1069"/>
      <c r="B289" s="1069"/>
      <c r="C289" s="1069"/>
      <c r="D289" s="1069"/>
      <c r="E289" s="1069"/>
      <c r="F289" s="1069"/>
      <c r="G289" s="1069"/>
      <c r="H289" s="1069"/>
      <c r="I289" s="1069"/>
    </row>
    <row r="290" spans="1:9" ht="14.25" x14ac:dyDescent="0.3">
      <c r="A290" s="1069"/>
      <c r="B290" s="1069"/>
      <c r="C290" s="1069"/>
      <c r="D290" s="1069"/>
      <c r="E290" s="1069"/>
      <c r="F290" s="1069"/>
      <c r="G290" s="1069"/>
      <c r="H290" s="1069"/>
      <c r="I290" s="1069"/>
    </row>
    <row r="291" spans="1:9" ht="14.25" x14ac:dyDescent="0.3">
      <c r="A291" s="1069"/>
      <c r="B291" s="1069"/>
      <c r="C291" s="1069"/>
      <c r="D291" s="1069"/>
      <c r="E291" s="1069"/>
      <c r="F291" s="1069"/>
      <c r="G291" s="1069"/>
      <c r="H291" s="1069"/>
      <c r="I291" s="1069"/>
    </row>
    <row r="292" spans="1:9" ht="14.25" x14ac:dyDescent="0.3">
      <c r="A292" s="1069"/>
      <c r="B292" s="1069"/>
      <c r="C292" s="1069"/>
      <c r="D292" s="1069"/>
      <c r="E292" s="1069"/>
      <c r="F292" s="1069"/>
      <c r="G292" s="1069"/>
      <c r="H292" s="1069"/>
      <c r="I292" s="1069"/>
    </row>
    <row r="293" spans="1:9" ht="14.25" x14ac:dyDescent="0.3">
      <c r="A293" s="1069"/>
      <c r="B293" s="1069"/>
      <c r="C293" s="1069"/>
      <c r="D293" s="1069"/>
      <c r="E293" s="1069"/>
      <c r="F293" s="1069"/>
      <c r="G293" s="1069"/>
      <c r="H293" s="1069"/>
      <c r="I293" s="1069"/>
    </row>
    <row r="294" spans="1:9" ht="14.25" x14ac:dyDescent="0.3">
      <c r="A294" s="1069"/>
      <c r="B294" s="1069"/>
      <c r="C294" s="1069"/>
      <c r="D294" s="1069"/>
      <c r="E294" s="1069"/>
      <c r="F294" s="1069"/>
      <c r="G294" s="1069"/>
      <c r="H294" s="1069"/>
      <c r="I294" s="1069"/>
    </row>
    <row r="295" spans="1:9" ht="14.25" x14ac:dyDescent="0.3">
      <c r="A295" s="1069"/>
      <c r="B295" s="1069"/>
      <c r="C295" s="1069"/>
      <c r="D295" s="1069"/>
      <c r="E295" s="1069"/>
      <c r="F295" s="1069"/>
      <c r="G295" s="1069"/>
      <c r="H295" s="1069"/>
      <c r="I295" s="1069"/>
    </row>
    <row r="296" spans="1:9" ht="14.25" x14ac:dyDescent="0.3">
      <c r="A296" s="1069"/>
      <c r="B296" s="1069"/>
      <c r="C296" s="1069"/>
      <c r="D296" s="1069"/>
      <c r="E296" s="1069"/>
      <c r="F296" s="1069"/>
      <c r="G296" s="1069"/>
      <c r="H296" s="1069"/>
      <c r="I296" s="1069"/>
    </row>
    <row r="297" spans="1:9" ht="14.25" x14ac:dyDescent="0.3">
      <c r="A297" s="1069"/>
      <c r="B297" s="1069"/>
      <c r="C297" s="1069"/>
      <c r="D297" s="1069"/>
      <c r="E297" s="1069"/>
      <c r="F297" s="1069"/>
      <c r="G297" s="1069"/>
      <c r="H297" s="1069"/>
      <c r="I297" s="1069"/>
    </row>
    <row r="298" spans="1:9" ht="14.25" x14ac:dyDescent="0.3">
      <c r="A298" s="1069"/>
      <c r="B298" s="1069"/>
      <c r="C298" s="1069"/>
      <c r="D298" s="1069"/>
      <c r="E298" s="1069"/>
      <c r="F298" s="1069"/>
      <c r="G298" s="1069"/>
      <c r="H298" s="1069"/>
      <c r="I298" s="1069"/>
    </row>
    <row r="299" spans="1:9" ht="14.25" x14ac:dyDescent="0.3">
      <c r="A299" s="1069"/>
      <c r="B299" s="1069"/>
      <c r="C299" s="1069"/>
      <c r="D299" s="1069"/>
      <c r="E299" s="1069"/>
      <c r="F299" s="1069"/>
      <c r="G299" s="1069"/>
      <c r="H299" s="1069"/>
      <c r="I299" s="1069"/>
    </row>
    <row r="300" spans="1:9" ht="14.25" x14ac:dyDescent="0.3">
      <c r="A300" s="1069"/>
      <c r="B300" s="1069"/>
      <c r="C300" s="1069"/>
      <c r="D300" s="1069"/>
      <c r="E300" s="1069"/>
      <c r="F300" s="1069"/>
      <c r="G300" s="1069"/>
      <c r="H300" s="1069"/>
      <c r="I300" s="1069"/>
    </row>
    <row r="301" spans="1:9" ht="14.25" x14ac:dyDescent="0.3">
      <c r="A301" s="1069"/>
      <c r="B301" s="1069"/>
      <c r="C301" s="1069"/>
      <c r="D301" s="1069"/>
      <c r="E301" s="1069"/>
      <c r="F301" s="1069"/>
      <c r="G301" s="1069"/>
      <c r="H301" s="1069"/>
      <c r="I301" s="1069"/>
    </row>
    <row r="302" spans="1:9" ht="14.25" x14ac:dyDescent="0.3">
      <c r="A302" s="1069"/>
      <c r="B302" s="1069"/>
      <c r="C302" s="1069"/>
      <c r="D302" s="1069"/>
      <c r="E302" s="1069"/>
      <c r="F302" s="1069"/>
      <c r="G302" s="1069"/>
      <c r="H302" s="1069"/>
      <c r="I302" s="1069"/>
    </row>
    <row r="303" spans="1:9" ht="14.25" x14ac:dyDescent="0.3">
      <c r="A303" s="1069"/>
      <c r="B303" s="1069"/>
      <c r="C303" s="1069"/>
      <c r="D303" s="1069"/>
      <c r="E303" s="1069"/>
      <c r="F303" s="1069"/>
      <c r="G303" s="1069"/>
      <c r="H303" s="1069"/>
      <c r="I303" s="1069"/>
    </row>
    <row r="304" spans="1:9" ht="14.25" x14ac:dyDescent="0.3">
      <c r="A304" s="1069"/>
      <c r="B304" s="1069"/>
      <c r="C304" s="1069"/>
      <c r="D304" s="1069"/>
      <c r="E304" s="1069"/>
      <c r="F304" s="1069"/>
      <c r="G304" s="1069"/>
      <c r="H304" s="1069"/>
      <c r="I304" s="1069"/>
    </row>
    <row r="305" spans="1:9" ht="14.25" x14ac:dyDescent="0.3">
      <c r="A305" s="1069"/>
      <c r="B305" s="1069"/>
      <c r="C305" s="1069"/>
      <c r="D305" s="1069"/>
      <c r="E305" s="1069"/>
      <c r="F305" s="1069"/>
      <c r="G305" s="1069"/>
      <c r="H305" s="1069"/>
      <c r="I305" s="1069"/>
    </row>
    <row r="306" spans="1:9" ht="14.25" x14ac:dyDescent="0.3">
      <c r="A306" s="1069"/>
      <c r="B306" s="1069"/>
      <c r="C306" s="1069"/>
      <c r="D306" s="1069"/>
      <c r="E306" s="1069"/>
      <c r="F306" s="1069"/>
      <c r="G306" s="1069"/>
      <c r="H306" s="1069"/>
      <c r="I306" s="1069"/>
    </row>
    <row r="307" spans="1:9" ht="14.25" x14ac:dyDescent="0.3">
      <c r="A307" s="1069"/>
      <c r="B307" s="1069"/>
      <c r="C307" s="1069"/>
      <c r="D307" s="1069"/>
      <c r="E307" s="1069"/>
      <c r="F307" s="1069"/>
      <c r="G307" s="1069"/>
      <c r="H307" s="1069"/>
      <c r="I307" s="1069"/>
    </row>
    <row r="308" spans="1:9" ht="14.25" x14ac:dyDescent="0.3">
      <c r="A308" s="1069"/>
      <c r="B308" s="1069"/>
      <c r="C308" s="1069"/>
      <c r="D308" s="1069"/>
      <c r="E308" s="1069"/>
      <c r="F308" s="1069"/>
      <c r="G308" s="1069"/>
      <c r="H308" s="1069"/>
      <c r="I308" s="1069"/>
    </row>
    <row r="309" spans="1:9" ht="14.25" x14ac:dyDescent="0.3">
      <c r="A309" s="1069"/>
      <c r="B309" s="1069"/>
      <c r="C309" s="1069"/>
      <c r="D309" s="1069"/>
      <c r="E309" s="1069"/>
      <c r="F309" s="1069"/>
      <c r="G309" s="1069"/>
      <c r="H309" s="1069"/>
      <c r="I309" s="1069"/>
    </row>
    <row r="310" spans="1:9" ht="14.25" x14ac:dyDescent="0.3">
      <c r="A310" s="1069"/>
      <c r="B310" s="1069"/>
      <c r="C310" s="1069"/>
      <c r="D310" s="1069"/>
      <c r="E310" s="1069"/>
      <c r="F310" s="1069"/>
      <c r="G310" s="1069"/>
      <c r="H310" s="1069"/>
      <c r="I310" s="1069"/>
    </row>
    <row r="311" spans="1:9" ht="14.25" x14ac:dyDescent="0.3">
      <c r="A311" s="1069"/>
      <c r="B311" s="1069"/>
      <c r="C311" s="1069"/>
      <c r="D311" s="1069"/>
      <c r="E311" s="1069"/>
      <c r="F311" s="1069"/>
      <c r="G311" s="1069"/>
      <c r="H311" s="1069"/>
      <c r="I311" s="1069"/>
    </row>
    <row r="312" spans="1:9" ht="14.25" x14ac:dyDescent="0.3">
      <c r="A312" s="1069"/>
      <c r="B312" s="1069"/>
      <c r="C312" s="1069"/>
      <c r="D312" s="1069"/>
      <c r="E312" s="1069"/>
      <c r="F312" s="1069"/>
      <c r="G312" s="1069"/>
      <c r="H312" s="1069"/>
      <c r="I312" s="1069"/>
    </row>
    <row r="313" spans="1:9" ht="14.25" x14ac:dyDescent="0.3">
      <c r="A313" s="1069"/>
      <c r="B313" s="1069"/>
      <c r="C313" s="1069"/>
      <c r="D313" s="1069"/>
      <c r="E313" s="1069"/>
      <c r="F313" s="1069"/>
      <c r="G313" s="1069"/>
      <c r="H313" s="1069"/>
      <c r="I313" s="1069"/>
    </row>
    <row r="314" spans="1:9" ht="14.25" x14ac:dyDescent="0.3">
      <c r="A314" s="1069"/>
      <c r="B314" s="1069"/>
      <c r="C314" s="1069"/>
      <c r="D314" s="1069"/>
      <c r="E314" s="1069"/>
      <c r="F314" s="1069"/>
      <c r="G314" s="1069"/>
      <c r="H314" s="1069"/>
      <c r="I314" s="1069"/>
    </row>
    <row r="315" spans="1:9" ht="14.25" x14ac:dyDescent="0.3">
      <c r="A315" s="1069"/>
      <c r="B315" s="1069"/>
      <c r="C315" s="1069"/>
      <c r="D315" s="1069"/>
      <c r="E315" s="1069"/>
      <c r="F315" s="1069"/>
      <c r="G315" s="1069"/>
      <c r="H315" s="1069"/>
      <c r="I315" s="1069"/>
    </row>
    <row r="316" spans="1:9" ht="14.25" x14ac:dyDescent="0.3">
      <c r="A316" s="1069"/>
      <c r="B316" s="1069"/>
      <c r="C316" s="1069"/>
      <c r="D316" s="1069"/>
      <c r="E316" s="1069"/>
      <c r="F316" s="1069"/>
      <c r="G316" s="1069"/>
      <c r="H316" s="1069"/>
      <c r="I316" s="1069"/>
    </row>
    <row r="317" spans="1:9" ht="14.25" x14ac:dyDescent="0.3">
      <c r="A317" s="1069"/>
      <c r="B317" s="1069"/>
      <c r="C317" s="1069"/>
      <c r="D317" s="1069"/>
      <c r="E317" s="1069"/>
      <c r="F317" s="1069"/>
      <c r="G317" s="1069"/>
      <c r="H317" s="1069"/>
      <c r="I317" s="1069"/>
    </row>
    <row r="318" spans="1:9" ht="14.25" x14ac:dyDescent="0.3">
      <c r="A318" s="1069"/>
      <c r="B318" s="1069"/>
      <c r="C318" s="1069"/>
      <c r="D318" s="1069"/>
      <c r="E318" s="1069"/>
      <c r="F318" s="1069"/>
      <c r="G318" s="1069"/>
      <c r="H318" s="1069"/>
      <c r="I318" s="1069"/>
    </row>
    <row r="319" spans="1:9" ht="14.25" x14ac:dyDescent="0.3">
      <c r="A319" s="1069"/>
      <c r="B319" s="1069"/>
      <c r="C319" s="1069"/>
      <c r="D319" s="1069"/>
      <c r="E319" s="1069"/>
      <c r="F319" s="1069"/>
      <c r="G319" s="1069"/>
      <c r="H319" s="1069"/>
      <c r="I319" s="1069"/>
    </row>
    <row r="320" spans="1:9" ht="14.25" x14ac:dyDescent="0.3">
      <c r="A320" s="1069"/>
      <c r="B320" s="1069"/>
      <c r="C320" s="1069"/>
      <c r="D320" s="1069"/>
      <c r="E320" s="1069"/>
      <c r="F320" s="1069"/>
      <c r="G320" s="1069"/>
      <c r="H320" s="1069"/>
      <c r="I320" s="1069"/>
    </row>
    <row r="321" spans="1:9" ht="14.25" x14ac:dyDescent="0.3">
      <c r="A321" s="1069"/>
      <c r="B321" s="1069"/>
      <c r="C321" s="1069"/>
      <c r="D321" s="1069"/>
      <c r="E321" s="1069"/>
      <c r="F321" s="1069"/>
      <c r="G321" s="1069"/>
      <c r="H321" s="1069"/>
      <c r="I321" s="1069"/>
    </row>
    <row r="322" spans="1:9" ht="14.25" x14ac:dyDescent="0.3">
      <c r="A322" s="1069"/>
      <c r="B322" s="1069"/>
      <c r="C322" s="1069"/>
      <c r="D322" s="1069"/>
      <c r="E322" s="1069"/>
      <c r="F322" s="1069"/>
      <c r="G322" s="1069"/>
      <c r="H322" s="1069"/>
      <c r="I322" s="1069"/>
    </row>
    <row r="323" spans="1:9" ht="14.25" x14ac:dyDescent="0.3">
      <c r="A323" s="1069"/>
      <c r="B323" s="1069"/>
      <c r="C323" s="1069"/>
      <c r="D323" s="1069"/>
      <c r="E323" s="1069"/>
      <c r="F323" s="1069"/>
      <c r="G323" s="1069"/>
      <c r="H323" s="1069"/>
      <c r="I323" s="1069"/>
    </row>
    <row r="324" spans="1:9" ht="14.25" x14ac:dyDescent="0.3">
      <c r="A324" s="1069"/>
      <c r="B324" s="1069"/>
      <c r="C324" s="1069"/>
      <c r="D324" s="1069"/>
      <c r="E324" s="1069"/>
      <c r="F324" s="1069"/>
      <c r="G324" s="1069"/>
      <c r="H324" s="1069"/>
      <c r="I324" s="1069"/>
    </row>
    <row r="325" spans="1:9" ht="14.25" x14ac:dyDescent="0.3">
      <c r="A325" s="1069"/>
      <c r="B325" s="1069"/>
      <c r="C325" s="1069"/>
      <c r="D325" s="1069"/>
      <c r="E325" s="1069"/>
      <c r="F325" s="1069"/>
      <c r="G325" s="1069"/>
      <c r="H325" s="1069"/>
      <c r="I325" s="1069"/>
    </row>
    <row r="326" spans="1:9" ht="14.25" x14ac:dyDescent="0.3">
      <c r="A326" s="1069"/>
      <c r="B326" s="1069"/>
      <c r="C326" s="1069"/>
      <c r="D326" s="1069"/>
      <c r="E326" s="1069"/>
      <c r="F326" s="1069"/>
      <c r="G326" s="1069"/>
      <c r="H326" s="1069"/>
      <c r="I326" s="1069"/>
    </row>
    <row r="327" spans="1:9" ht="14.25" x14ac:dyDescent="0.3">
      <c r="A327" s="1069"/>
      <c r="B327" s="1069"/>
      <c r="C327" s="1069"/>
      <c r="D327" s="1069"/>
      <c r="E327" s="1069"/>
      <c r="F327" s="1069"/>
      <c r="G327" s="1069"/>
      <c r="H327" s="1069"/>
      <c r="I327" s="1069"/>
    </row>
    <row r="328" spans="1:9" ht="14.25" x14ac:dyDescent="0.3">
      <c r="A328" s="1069"/>
      <c r="B328" s="1069"/>
      <c r="C328" s="1069"/>
      <c r="D328" s="1069"/>
      <c r="E328" s="1069"/>
      <c r="F328" s="1069"/>
      <c r="G328" s="1069"/>
      <c r="H328" s="1069"/>
      <c r="I328" s="1069"/>
    </row>
    <row r="329" spans="1:9" ht="14.25" x14ac:dyDescent="0.3">
      <c r="A329" s="1069"/>
      <c r="B329" s="1069"/>
      <c r="C329" s="1069"/>
      <c r="D329" s="1069"/>
      <c r="E329" s="1069"/>
      <c r="F329" s="1069"/>
      <c r="G329" s="1069"/>
      <c r="H329" s="1069"/>
      <c r="I329" s="1069"/>
    </row>
    <row r="330" spans="1:9" ht="14.25" x14ac:dyDescent="0.3">
      <c r="A330" s="1069"/>
      <c r="B330" s="1069"/>
      <c r="C330" s="1069"/>
      <c r="D330" s="1069"/>
      <c r="E330" s="1069"/>
      <c r="F330" s="1069"/>
      <c r="G330" s="1069"/>
      <c r="H330" s="1069"/>
      <c r="I330" s="1069"/>
    </row>
    <row r="331" spans="1:9" ht="14.25" x14ac:dyDescent="0.3">
      <c r="A331" s="1069"/>
      <c r="B331" s="1069"/>
      <c r="C331" s="1069"/>
      <c r="D331" s="1069"/>
      <c r="E331" s="1069"/>
      <c r="F331" s="1069"/>
      <c r="G331" s="1069"/>
      <c r="H331" s="1069"/>
      <c r="I331" s="1069"/>
    </row>
    <row r="332" spans="1:9" ht="14.25" x14ac:dyDescent="0.3">
      <c r="A332" s="1069"/>
      <c r="B332" s="1069"/>
      <c r="C332" s="1069"/>
      <c r="D332" s="1069"/>
      <c r="E332" s="1069"/>
      <c r="F332" s="1069"/>
      <c r="G332" s="1069"/>
      <c r="H332" s="1069"/>
      <c r="I332" s="1069"/>
    </row>
    <row r="333" spans="1:9" ht="14.25" x14ac:dyDescent="0.3">
      <c r="A333" s="1069"/>
      <c r="B333" s="1069"/>
      <c r="C333" s="1069"/>
      <c r="D333" s="1069"/>
      <c r="E333" s="1069"/>
      <c r="F333" s="1069"/>
      <c r="G333" s="1069"/>
      <c r="H333" s="1069"/>
      <c r="I333" s="1069"/>
    </row>
    <row r="334" spans="1:9" ht="14.25" x14ac:dyDescent="0.3">
      <c r="A334" s="1069"/>
      <c r="B334" s="1069"/>
      <c r="C334" s="1069"/>
      <c r="D334" s="1069"/>
      <c r="E334" s="1069"/>
      <c r="F334" s="1069"/>
      <c r="G334" s="1069"/>
      <c r="H334" s="1069"/>
      <c r="I334" s="1069"/>
    </row>
    <row r="335" spans="1:9" ht="14.25" x14ac:dyDescent="0.3">
      <c r="A335" s="1069"/>
      <c r="B335" s="1069"/>
      <c r="C335" s="1069"/>
      <c r="D335" s="1069"/>
      <c r="E335" s="1069"/>
      <c r="F335" s="1069"/>
      <c r="G335" s="1069"/>
      <c r="H335" s="1069"/>
      <c r="I335" s="1069"/>
    </row>
    <row r="336" spans="1:9" ht="14.25" x14ac:dyDescent="0.3">
      <c r="A336" s="1069"/>
      <c r="B336" s="1069"/>
      <c r="C336" s="1069"/>
      <c r="D336" s="1069"/>
      <c r="E336" s="1069"/>
      <c r="F336" s="1069"/>
      <c r="G336" s="1069"/>
      <c r="H336" s="1069"/>
      <c r="I336" s="1069"/>
    </row>
    <row r="337" spans="1:9" ht="14.25" x14ac:dyDescent="0.3">
      <c r="A337" s="1069"/>
      <c r="B337" s="1069"/>
      <c r="C337" s="1069"/>
      <c r="D337" s="1069"/>
      <c r="E337" s="1069"/>
      <c r="F337" s="1069"/>
      <c r="G337" s="1069"/>
      <c r="H337" s="1069"/>
      <c r="I337" s="1069"/>
    </row>
    <row r="338" spans="1:9" ht="14.25" x14ac:dyDescent="0.3">
      <c r="A338" s="1069"/>
      <c r="B338" s="1069"/>
      <c r="C338" s="1069"/>
      <c r="D338" s="1069"/>
      <c r="E338" s="1069"/>
      <c r="F338" s="1069"/>
      <c r="G338" s="1069"/>
      <c r="H338" s="1069"/>
      <c r="I338" s="1069"/>
    </row>
    <row r="339" spans="1:9" ht="14.25" x14ac:dyDescent="0.3">
      <c r="A339" s="1069"/>
      <c r="B339" s="1069"/>
      <c r="C339" s="1069"/>
      <c r="D339" s="1069"/>
      <c r="E339" s="1069"/>
      <c r="F339" s="1069"/>
      <c r="G339" s="1069"/>
      <c r="H339" s="1069"/>
      <c r="I339" s="1069"/>
    </row>
    <row r="340" spans="1:9" ht="14.25" x14ac:dyDescent="0.3">
      <c r="A340" s="1069"/>
      <c r="B340" s="1069"/>
      <c r="C340" s="1069"/>
      <c r="D340" s="1069"/>
      <c r="E340" s="1069"/>
      <c r="F340" s="1069"/>
      <c r="G340" s="1069"/>
      <c r="H340" s="1069"/>
      <c r="I340" s="1069"/>
    </row>
    <row r="341" spans="1:9" ht="14.25" x14ac:dyDescent="0.3">
      <c r="A341" s="1069"/>
      <c r="B341" s="1069"/>
      <c r="C341" s="1069"/>
      <c r="D341" s="1069"/>
      <c r="E341" s="1069"/>
      <c r="F341" s="1069"/>
      <c r="G341" s="1069"/>
      <c r="H341" s="1069"/>
      <c r="I341" s="1069"/>
    </row>
    <row r="342" spans="1:9" ht="14.25" x14ac:dyDescent="0.3">
      <c r="A342" s="1069"/>
      <c r="B342" s="1069"/>
      <c r="C342" s="1069"/>
      <c r="D342" s="1069"/>
      <c r="E342" s="1069"/>
      <c r="F342" s="1069"/>
      <c r="G342" s="1069"/>
      <c r="H342" s="1069"/>
      <c r="I342" s="1069"/>
    </row>
    <row r="343" spans="1:9" ht="14.25" x14ac:dyDescent="0.3">
      <c r="A343" s="1069"/>
      <c r="B343" s="1069"/>
      <c r="C343" s="1069"/>
      <c r="D343" s="1069"/>
      <c r="E343" s="1069"/>
      <c r="F343" s="1069"/>
      <c r="G343" s="1069"/>
      <c r="H343" s="1069"/>
      <c r="I343" s="1069"/>
    </row>
    <row r="344" spans="1:9" ht="14.25" x14ac:dyDescent="0.3">
      <c r="A344" s="1069"/>
      <c r="B344" s="1069"/>
      <c r="C344" s="1069"/>
      <c r="D344" s="1069"/>
      <c r="E344" s="1069"/>
      <c r="F344" s="1069"/>
      <c r="G344" s="1069"/>
      <c r="H344" s="1069"/>
      <c r="I344" s="1069"/>
    </row>
    <row r="345" spans="1:9" ht="14.25" x14ac:dyDescent="0.3">
      <c r="A345" s="1069"/>
      <c r="B345" s="1069"/>
      <c r="C345" s="1069"/>
      <c r="D345" s="1069"/>
      <c r="E345" s="1069"/>
      <c r="F345" s="1069"/>
      <c r="G345" s="1069"/>
      <c r="H345" s="1069"/>
      <c r="I345" s="1069"/>
    </row>
    <row r="346" spans="1:9" ht="14.25" x14ac:dyDescent="0.3">
      <c r="A346" s="1069"/>
      <c r="B346" s="1069"/>
      <c r="C346" s="1069"/>
      <c r="D346" s="1069"/>
      <c r="E346" s="1069"/>
      <c r="F346" s="1069"/>
      <c r="G346" s="1069"/>
      <c r="H346" s="1069"/>
      <c r="I346" s="1069"/>
    </row>
    <row r="347" spans="1:9" ht="14.25" x14ac:dyDescent="0.3">
      <c r="A347" s="1069"/>
      <c r="B347" s="1069"/>
      <c r="C347" s="1069"/>
      <c r="D347" s="1069"/>
      <c r="E347" s="1069"/>
      <c r="F347" s="1069"/>
      <c r="G347" s="1069"/>
      <c r="H347" s="1069"/>
      <c r="I347" s="1069"/>
    </row>
    <row r="348" spans="1:9" ht="14.25" x14ac:dyDescent="0.3">
      <c r="A348" s="1069"/>
      <c r="B348" s="1069"/>
      <c r="C348" s="1069"/>
      <c r="D348" s="1069"/>
      <c r="E348" s="1069"/>
      <c r="F348" s="1069"/>
      <c r="G348" s="1069"/>
      <c r="H348" s="1069"/>
      <c r="I348" s="1069"/>
    </row>
  </sheetData>
  <mergeCells count="12">
    <mergeCell ref="A66:I69"/>
    <mergeCell ref="A1:I1"/>
    <mergeCell ref="E2:F2"/>
    <mergeCell ref="E3:F3"/>
    <mergeCell ref="E15:F15"/>
    <mergeCell ref="E16:F16"/>
    <mergeCell ref="E28:F28"/>
    <mergeCell ref="E29:F29"/>
    <mergeCell ref="E41:F41"/>
    <mergeCell ref="E42:F42"/>
    <mergeCell ref="E54:F54"/>
    <mergeCell ref="E55:F55"/>
  </mergeCells>
  <pageMargins left="0.43307086614173229" right="0.23622047244094491" top="0.74803149606299213" bottom="0.74803149606299213" header="0.31496062992125984" footer="0.31496062992125984"/>
  <pageSetup paperSize="9" orientation="portrait" r:id="rId1"/>
  <rowBreaks count="1" manualBreakCount="1">
    <brk id="26" max="8" man="1"/>
  </rowBreaks>
  <colBreaks count="1" manualBreakCount="1">
    <brk id="9"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70C0"/>
  </sheetPr>
  <dimension ref="A1:K34"/>
  <sheetViews>
    <sheetView zoomScale="84" zoomScaleNormal="84" zoomScalePageLayoutView="70" workbookViewId="0">
      <selection activeCell="I6" sqref="I6"/>
    </sheetView>
  </sheetViews>
  <sheetFormatPr defaultColWidth="9.140625" defaultRowHeight="15.75" x14ac:dyDescent="0.25"/>
  <cols>
    <col min="1" max="1" width="37.5703125" style="48" customWidth="1"/>
    <col min="2" max="2" width="7.85546875" style="48" customWidth="1"/>
    <col min="3" max="3" width="8.140625" style="48" customWidth="1"/>
    <col min="4" max="4" width="10" style="48" customWidth="1"/>
    <col min="5" max="6" width="10.42578125" style="48" customWidth="1"/>
    <col min="7" max="7" width="8.5703125" style="48" customWidth="1"/>
    <col min="8" max="8" width="2.85546875" style="48" hidden="1" customWidth="1"/>
    <col min="9" max="9" width="9" style="48" hidden="1" customWidth="1"/>
    <col min="10" max="10" width="0" style="48" hidden="1" customWidth="1"/>
    <col min="11" max="11" width="11.5703125" style="48" customWidth="1"/>
    <col min="12" max="12" width="7.85546875" style="48" customWidth="1"/>
    <col min="13" max="13" width="13.7109375" style="48" customWidth="1"/>
    <col min="14" max="14" width="13.42578125" style="48" customWidth="1"/>
    <col min="15" max="15" width="22.28515625" style="48" customWidth="1"/>
    <col min="16" max="16384" width="9.140625" style="48"/>
  </cols>
  <sheetData>
    <row r="1" spans="1:11" s="46" customFormat="1" x14ac:dyDescent="0.25">
      <c r="A1" s="1386" t="s">
        <v>1599</v>
      </c>
      <c r="B1" s="1387"/>
      <c r="C1" s="1387"/>
      <c r="D1" s="1387"/>
      <c r="E1" s="1387"/>
      <c r="F1" s="1387"/>
      <c r="G1" s="1387"/>
      <c r="H1" s="45"/>
      <c r="I1" s="45"/>
      <c r="J1" s="45"/>
    </row>
    <row r="2" spans="1:11" s="46" customFormat="1" ht="102.75" customHeight="1" x14ac:dyDescent="0.25">
      <c r="A2" s="1387"/>
      <c r="B2" s="1387"/>
      <c r="C2" s="1387"/>
      <c r="D2" s="1387"/>
      <c r="E2" s="1387"/>
      <c r="F2" s="1387"/>
      <c r="G2" s="1387"/>
      <c r="H2" s="47"/>
      <c r="I2" s="47"/>
      <c r="J2" s="47"/>
    </row>
    <row r="3" spans="1:11" ht="16.5" x14ac:dyDescent="0.3">
      <c r="A3" s="1388"/>
      <c r="B3" s="1388"/>
      <c r="C3" s="1388"/>
      <c r="D3" s="1388"/>
      <c r="E3" s="1388"/>
      <c r="F3" s="1388"/>
      <c r="G3" s="1388"/>
      <c r="H3" s="1388"/>
      <c r="I3" s="1388"/>
      <c r="J3" s="1388"/>
    </row>
    <row r="4" spans="1:11" ht="15.75" customHeight="1" thickBot="1" x14ac:dyDescent="0.35">
      <c r="A4" s="1070"/>
      <c r="B4" s="1389" t="s">
        <v>73</v>
      </c>
      <c r="C4" s="1389"/>
      <c r="D4" s="1389" t="s">
        <v>74</v>
      </c>
      <c r="E4" s="1389"/>
      <c r="F4" s="1389" t="s">
        <v>75</v>
      </c>
      <c r="G4" s="1389"/>
      <c r="H4" s="49"/>
      <c r="I4" s="1390" t="s">
        <v>76</v>
      </c>
      <c r="J4" s="1390"/>
    </row>
    <row r="5" spans="1:11" ht="17.25" thickBot="1" x14ac:dyDescent="0.35">
      <c r="A5" s="1071"/>
      <c r="B5" s="50" t="s">
        <v>77</v>
      </c>
      <c r="C5" s="50" t="s">
        <v>78</v>
      </c>
      <c r="D5" s="50" t="s">
        <v>77</v>
      </c>
      <c r="E5" s="50" t="s">
        <v>79</v>
      </c>
      <c r="F5" s="50" t="s">
        <v>77</v>
      </c>
      <c r="G5" s="50" t="s">
        <v>79</v>
      </c>
      <c r="H5" s="51"/>
      <c r="I5" s="51" t="s">
        <v>77</v>
      </c>
      <c r="J5" s="51" t="s">
        <v>79</v>
      </c>
    </row>
    <row r="6" spans="1:11" ht="14.1" customHeight="1" x14ac:dyDescent="0.3">
      <c r="A6" s="1072">
        <v>2017</v>
      </c>
      <c r="B6" s="12"/>
      <c r="C6" s="12"/>
      <c r="D6" s="12"/>
      <c r="E6" s="12"/>
      <c r="F6" s="12"/>
      <c r="G6" s="12"/>
      <c r="H6" s="52"/>
      <c r="I6" s="52"/>
      <c r="J6" s="52"/>
    </row>
    <row r="7" spans="1:11" ht="14.1" customHeight="1" x14ac:dyDescent="0.3">
      <c r="A7" s="1073" t="s">
        <v>80</v>
      </c>
      <c r="B7" s="1074">
        <v>-224.86071793999997</v>
      </c>
      <c r="C7" s="1074">
        <v>-48</v>
      </c>
      <c r="D7" s="1075">
        <v>0.61231070299432744</v>
      </c>
      <c r="E7" s="1075">
        <v>0.55798351503994181</v>
      </c>
      <c r="F7" s="1075">
        <v>0.17352705805118385</v>
      </c>
      <c r="G7" s="1075">
        <v>9.9589391980566183E-2</v>
      </c>
      <c r="H7" s="55"/>
      <c r="I7" s="56">
        <v>1.2200000000000001E-2</v>
      </c>
      <c r="J7" s="56">
        <v>9.5999999999999992E-3</v>
      </c>
      <c r="K7" s="57"/>
    </row>
    <row r="8" spans="1:11" ht="14.1" customHeight="1" x14ac:dyDescent="0.3">
      <c r="A8" s="1073" t="s">
        <v>81</v>
      </c>
      <c r="B8" s="1074">
        <v>-79.937984009999994</v>
      </c>
      <c r="C8" s="1074">
        <v>-16</v>
      </c>
      <c r="D8" s="1075">
        <v>0.42629428935014124</v>
      </c>
      <c r="E8" s="1075">
        <v>0.39661155777649904</v>
      </c>
      <c r="F8" s="1075">
        <v>0.14524050032229591</v>
      </c>
      <c r="G8" s="1075">
        <v>7.6519264938620227E-2</v>
      </c>
      <c r="H8" s="55"/>
      <c r="I8" s="56">
        <v>7.7000000000000002E-3</v>
      </c>
      <c r="J8" s="56">
        <v>5.4000000000000003E-3</v>
      </c>
      <c r="K8" s="57"/>
    </row>
    <row r="9" spans="1:11" ht="14.1" customHeight="1" x14ac:dyDescent="0.3">
      <c r="A9" s="1073" t="s">
        <v>69</v>
      </c>
      <c r="B9" s="1074">
        <v>-144.92273392999999</v>
      </c>
      <c r="C9" s="1074">
        <v>-32</v>
      </c>
      <c r="D9" s="1075">
        <v>0.66290378984095466</v>
      </c>
      <c r="E9" s="1075">
        <v>0.60187375724220427</v>
      </c>
      <c r="F9" s="1075">
        <v>0.29786706539040697</v>
      </c>
      <c r="G9" s="1075">
        <v>0.20099939008658674</v>
      </c>
      <c r="H9" s="55"/>
      <c r="I9" s="56">
        <v>1.32E-2</v>
      </c>
      <c r="J9" s="56">
        <v>1.0500000000000001E-2</v>
      </c>
      <c r="K9" s="57"/>
    </row>
    <row r="10" spans="1:11" ht="14.1" customHeight="1" x14ac:dyDescent="0.3">
      <c r="A10" s="1073" t="s">
        <v>1600</v>
      </c>
      <c r="B10" s="1074">
        <v>-313.27028743</v>
      </c>
      <c r="C10" s="1074">
        <v>-321</v>
      </c>
      <c r="D10" s="1075">
        <v>0.60734776976495441</v>
      </c>
      <c r="E10" s="1075">
        <v>0.53370164194641811</v>
      </c>
      <c r="F10" s="1075">
        <v>0.30310166192691029</v>
      </c>
      <c r="G10" s="1075">
        <v>0.14627583759175086</v>
      </c>
      <c r="H10" s="55"/>
      <c r="I10" s="56">
        <v>1.41E-2</v>
      </c>
      <c r="J10" s="56">
        <v>1.2699999999999999E-2</v>
      </c>
      <c r="K10" s="57"/>
    </row>
    <row r="11" spans="1:11" ht="14.1" customHeight="1" x14ac:dyDescent="0.3">
      <c r="A11" s="1076" t="s">
        <v>82</v>
      </c>
      <c r="B11" s="1074">
        <v>-14.391466100000001</v>
      </c>
      <c r="C11" s="1074">
        <v>0</v>
      </c>
      <c r="D11" s="1077" t="s">
        <v>83</v>
      </c>
      <c r="E11" s="1077" t="s">
        <v>83</v>
      </c>
      <c r="F11" s="1077" t="s">
        <v>83</v>
      </c>
      <c r="G11" s="1077" t="s">
        <v>83</v>
      </c>
      <c r="H11" s="55"/>
      <c r="I11" s="55" t="s">
        <v>84</v>
      </c>
      <c r="J11" s="55" t="s">
        <v>83</v>
      </c>
      <c r="K11" s="57"/>
    </row>
    <row r="12" spans="1:11" ht="14.1" customHeight="1" x14ac:dyDescent="0.3">
      <c r="A12" s="1073" t="s">
        <v>85</v>
      </c>
      <c r="B12" s="1074">
        <v>-4.1789212100000004</v>
      </c>
      <c r="C12" s="1074">
        <v>0</v>
      </c>
      <c r="D12" s="1077" t="s">
        <v>83</v>
      </c>
      <c r="E12" s="1077" t="s">
        <v>83</v>
      </c>
      <c r="F12" s="1077" t="s">
        <v>83</v>
      </c>
      <c r="G12" s="1077" t="s">
        <v>83</v>
      </c>
      <c r="H12" s="55"/>
      <c r="I12" s="55" t="s">
        <v>83</v>
      </c>
      <c r="J12" s="55" t="s">
        <v>83</v>
      </c>
      <c r="K12" s="57"/>
    </row>
    <row r="13" spans="1:11" ht="14.1" customHeight="1" thickBot="1" x14ac:dyDescent="0.35">
      <c r="A13" s="1076"/>
      <c r="B13" s="1074"/>
      <c r="C13" s="1074"/>
      <c r="D13" s="1074"/>
      <c r="E13" s="1074"/>
      <c r="F13" s="1074"/>
      <c r="G13" s="1074"/>
      <c r="H13" s="59"/>
      <c r="I13" s="60"/>
      <c r="J13" s="60"/>
      <c r="K13" s="57"/>
    </row>
    <row r="14" spans="1:11" ht="14.1" customHeight="1" x14ac:dyDescent="0.3">
      <c r="A14" s="1072">
        <v>2016</v>
      </c>
      <c r="B14" s="12"/>
      <c r="C14" s="12"/>
      <c r="D14" s="12"/>
      <c r="E14" s="12"/>
      <c r="F14" s="12"/>
      <c r="G14" s="12"/>
      <c r="H14" s="52"/>
      <c r="I14" s="52"/>
      <c r="J14" s="52"/>
      <c r="K14" s="57"/>
    </row>
    <row r="15" spans="1:11" ht="14.1" customHeight="1" x14ac:dyDescent="0.3">
      <c r="A15" s="1073" t="s">
        <v>80</v>
      </c>
      <c r="B15" s="1078">
        <v>-244.87342622</v>
      </c>
      <c r="C15" s="1074">
        <v>-74.255091053915379</v>
      </c>
      <c r="D15" s="1075">
        <v>0.55227639169980036</v>
      </c>
      <c r="E15" s="1075">
        <v>0.50166304943550044</v>
      </c>
      <c r="F15" s="1075">
        <v>0.17305838477188057</v>
      </c>
      <c r="G15" s="1075">
        <v>9.5207252242072105E-2</v>
      </c>
      <c r="H15" s="55"/>
      <c r="I15" s="56">
        <v>1.2200000000000001E-2</v>
      </c>
      <c r="J15" s="56">
        <v>9.5999999999999992E-3</v>
      </c>
      <c r="K15" s="57"/>
    </row>
    <row r="16" spans="1:11" ht="14.1" customHeight="1" x14ac:dyDescent="0.3">
      <c r="A16" s="1073" t="s">
        <v>81</v>
      </c>
      <c r="B16" s="1078">
        <v>-89.894881350000006</v>
      </c>
      <c r="C16" s="1074">
        <v>-27.692267573170014</v>
      </c>
      <c r="D16" s="1075">
        <v>0.42084319017506222</v>
      </c>
      <c r="E16" s="1075">
        <v>0.38940015239057385</v>
      </c>
      <c r="F16" s="1075">
        <v>0.14162000827275698</v>
      </c>
      <c r="G16" s="1075">
        <v>6.902328317385166E-2</v>
      </c>
      <c r="H16" s="55"/>
      <c r="I16" s="56">
        <v>7.7000000000000002E-3</v>
      </c>
      <c r="J16" s="56">
        <v>5.4000000000000003E-3</v>
      </c>
      <c r="K16" s="57"/>
    </row>
    <row r="17" spans="1:11" ht="14.1" customHeight="1" x14ac:dyDescent="0.3">
      <c r="A17" s="1073" t="s">
        <v>69</v>
      </c>
      <c r="B17" s="1078">
        <v>-154.97854486999998</v>
      </c>
      <c r="C17" s="1074">
        <v>-46</v>
      </c>
      <c r="D17" s="1075">
        <v>0.58944391019995279</v>
      </c>
      <c r="E17" s="1075">
        <v>0.53340946704074066</v>
      </c>
      <c r="F17" s="1075">
        <v>0.31486897536275849</v>
      </c>
      <c r="G17" s="1075">
        <v>0.21331653557866975</v>
      </c>
      <c r="H17" s="55"/>
      <c r="I17" s="56">
        <v>1.32E-2</v>
      </c>
      <c r="J17" s="56">
        <v>1.0500000000000001E-2</v>
      </c>
      <c r="K17" s="57"/>
    </row>
    <row r="18" spans="1:11" ht="14.1" customHeight="1" x14ac:dyDescent="0.3">
      <c r="A18" s="1073" t="s">
        <v>1600</v>
      </c>
      <c r="B18" s="1078">
        <v>-333.66304770000005</v>
      </c>
      <c r="C18" s="1074">
        <v>-427</v>
      </c>
      <c r="D18" s="1075">
        <v>0.61212197390254497</v>
      </c>
      <c r="E18" s="1075">
        <v>0.53307809047368282</v>
      </c>
      <c r="F18" s="1075">
        <v>0.30781105565973926</v>
      </c>
      <c r="G18" s="1075">
        <v>0.1383753939114824</v>
      </c>
      <c r="H18" s="55"/>
      <c r="I18" s="56">
        <v>1.41E-2</v>
      </c>
      <c r="J18" s="56">
        <v>1.2699999999999999E-2</v>
      </c>
      <c r="K18" s="57"/>
    </row>
    <row r="19" spans="1:11" ht="14.1" customHeight="1" x14ac:dyDescent="0.3">
      <c r="A19" s="1076" t="s">
        <v>82</v>
      </c>
      <c r="B19" s="1078">
        <v>-19.740524479999998</v>
      </c>
      <c r="C19" s="1074">
        <v>0</v>
      </c>
      <c r="D19" s="1077" t="s">
        <v>83</v>
      </c>
      <c r="E19" s="1077" t="s">
        <v>83</v>
      </c>
      <c r="F19" s="1077" t="s">
        <v>83</v>
      </c>
      <c r="G19" s="1077" t="s">
        <v>83</v>
      </c>
      <c r="H19" s="55"/>
      <c r="I19" s="55" t="s">
        <v>84</v>
      </c>
      <c r="J19" s="55" t="s">
        <v>83</v>
      </c>
      <c r="K19" s="57"/>
    </row>
    <row r="20" spans="1:11" ht="14.1" customHeight="1" x14ac:dyDescent="0.3">
      <c r="A20" s="1073" t="s">
        <v>85</v>
      </c>
      <c r="B20" s="1077">
        <v>0</v>
      </c>
      <c r="C20" s="1074">
        <v>0</v>
      </c>
      <c r="D20" s="1077" t="s">
        <v>83</v>
      </c>
      <c r="E20" s="1077" t="s">
        <v>83</v>
      </c>
      <c r="F20" s="1077" t="s">
        <v>83</v>
      </c>
      <c r="G20" s="1077" t="s">
        <v>83</v>
      </c>
      <c r="H20" s="55"/>
      <c r="I20" s="55" t="s">
        <v>83</v>
      </c>
      <c r="J20" s="55" t="s">
        <v>83</v>
      </c>
      <c r="K20" s="57"/>
    </row>
    <row r="21" spans="1:11" ht="14.1" customHeight="1" x14ac:dyDescent="0.3">
      <c r="A21" s="1076"/>
      <c r="B21" s="1074"/>
      <c r="C21" s="1074"/>
      <c r="D21" s="1074"/>
      <c r="E21" s="1074"/>
      <c r="F21" s="1074"/>
      <c r="G21" s="1074"/>
      <c r="H21" s="53"/>
      <c r="I21" s="58"/>
      <c r="J21" s="58"/>
      <c r="K21" s="57"/>
    </row>
    <row r="22" spans="1:11" ht="14.1" customHeight="1" x14ac:dyDescent="0.3">
      <c r="A22" s="1072">
        <v>2015</v>
      </c>
      <c r="B22" s="1077"/>
      <c r="C22" s="1077"/>
      <c r="D22" s="1077"/>
      <c r="E22" s="1077"/>
      <c r="F22" s="1077"/>
      <c r="G22" s="1077"/>
      <c r="H22" s="55"/>
      <c r="I22" s="61"/>
      <c r="J22" s="61"/>
      <c r="K22" s="57"/>
    </row>
    <row r="23" spans="1:11" ht="14.1" customHeight="1" x14ac:dyDescent="0.3">
      <c r="A23" s="1073" t="s">
        <v>80</v>
      </c>
      <c r="B23" s="1078">
        <v>-268.11597383000003</v>
      </c>
      <c r="C23" s="1074">
        <v>-144</v>
      </c>
      <c r="D23" s="1075">
        <v>0.55777291929698336</v>
      </c>
      <c r="E23" s="1075">
        <v>0.49468649458841268</v>
      </c>
      <c r="F23" s="1075">
        <v>0.17199999999999999</v>
      </c>
      <c r="G23" s="1075">
        <v>9.822784083612103E-2</v>
      </c>
      <c r="H23" s="55"/>
      <c r="I23" s="56">
        <v>1.3899999999999999E-2</v>
      </c>
      <c r="J23" s="56">
        <v>1.0670000000000001E-2</v>
      </c>
      <c r="K23" s="57"/>
    </row>
    <row r="24" spans="1:11" ht="14.1" customHeight="1" x14ac:dyDescent="0.3">
      <c r="A24" s="1073" t="s">
        <v>81</v>
      </c>
      <c r="B24" s="1078">
        <v>-99.745541450000005</v>
      </c>
      <c r="C24" s="1074">
        <v>-48.849574570145982</v>
      </c>
      <c r="D24" s="1075">
        <v>0.42799999999999999</v>
      </c>
      <c r="E24" s="1075">
        <v>0.39200000000000002</v>
      </c>
      <c r="F24" s="1075">
        <v>0.13900000000000001</v>
      </c>
      <c r="G24" s="1075">
        <v>7.0000000000000007E-2</v>
      </c>
      <c r="H24" s="55"/>
      <c r="I24" s="56">
        <v>8.8900000000000003E-3</v>
      </c>
      <c r="J24" s="56">
        <v>6.2700000000000004E-3</v>
      </c>
      <c r="K24" s="57"/>
    </row>
    <row r="25" spans="1:11" ht="14.1" customHeight="1" x14ac:dyDescent="0.3">
      <c r="A25" s="1073" t="s">
        <v>69</v>
      </c>
      <c r="B25" s="1078">
        <v>-168.37043238000001</v>
      </c>
      <c r="C25" s="1074">
        <v>-94.538159731394799</v>
      </c>
      <c r="D25" s="1075">
        <v>0.59499999999999997</v>
      </c>
      <c r="E25" s="1075">
        <v>0.52500000000000002</v>
      </c>
      <c r="F25" s="1075">
        <v>0.314</v>
      </c>
      <c r="G25" s="1075">
        <v>0.22</v>
      </c>
      <c r="H25" s="55"/>
      <c r="I25" s="56">
        <v>1.503E-2</v>
      </c>
      <c r="J25" s="56">
        <v>1.1599999999999999E-2</v>
      </c>
      <c r="K25" s="57"/>
    </row>
    <row r="26" spans="1:11" ht="14.1" customHeight="1" x14ac:dyDescent="0.3">
      <c r="A26" s="1073" t="s">
        <v>1600</v>
      </c>
      <c r="B26" s="1078">
        <v>-294.67182572999997</v>
      </c>
      <c r="C26" s="1074">
        <v>-345</v>
      </c>
      <c r="D26" s="1075">
        <v>0.60399999999999998</v>
      </c>
      <c r="E26" s="1075">
        <v>0.53900000000000003</v>
      </c>
      <c r="F26" s="1075" t="s">
        <v>1601</v>
      </c>
      <c r="G26" s="1075">
        <v>0.14299999999999999</v>
      </c>
      <c r="H26" s="54"/>
      <c r="I26" s="56">
        <v>1.4500000000000001E-2</v>
      </c>
      <c r="J26" s="56">
        <v>1.2699999999999999E-2</v>
      </c>
      <c r="K26" s="57"/>
    </row>
    <row r="27" spans="1:11" ht="14.1" customHeight="1" x14ac:dyDescent="0.3">
      <c r="A27" s="1076" t="s">
        <v>82</v>
      </c>
      <c r="B27" s="1078">
        <v>-19.648539910000004</v>
      </c>
      <c r="C27" s="1074">
        <v>10</v>
      </c>
      <c r="D27" s="1077" t="s">
        <v>83</v>
      </c>
      <c r="E27" s="1077" t="s">
        <v>83</v>
      </c>
      <c r="F27" s="1077" t="s">
        <v>83</v>
      </c>
      <c r="G27" s="1077" t="s">
        <v>83</v>
      </c>
      <c r="H27" s="55"/>
      <c r="I27" s="61" t="s">
        <v>84</v>
      </c>
      <c r="J27" s="61" t="s">
        <v>83</v>
      </c>
      <c r="K27" s="57"/>
    </row>
    <row r="28" spans="1:11" ht="14.1" customHeight="1" x14ac:dyDescent="0.3">
      <c r="A28" s="1073" t="s">
        <v>85</v>
      </c>
      <c r="B28" s="1077">
        <v>0</v>
      </c>
      <c r="C28" s="1078">
        <v>2.4139257377474438E-2</v>
      </c>
      <c r="D28" s="1077" t="s">
        <v>83</v>
      </c>
      <c r="E28" s="1077" t="s">
        <v>83</v>
      </c>
      <c r="F28" s="1077" t="s">
        <v>83</v>
      </c>
      <c r="G28" s="1077" t="s">
        <v>83</v>
      </c>
      <c r="H28" s="55"/>
      <c r="I28" s="61" t="s">
        <v>83</v>
      </c>
      <c r="J28" s="61" t="s">
        <v>83</v>
      </c>
      <c r="K28" s="57"/>
    </row>
    <row r="29" spans="1:11" ht="21.75" customHeight="1" x14ac:dyDescent="0.3">
      <c r="A29" s="1086" t="s">
        <v>86</v>
      </c>
      <c r="B29" s="1076"/>
      <c r="C29" s="1087"/>
      <c r="D29" s="1087"/>
      <c r="E29" s="1087"/>
      <c r="F29" s="1077"/>
      <c r="G29" s="1077"/>
      <c r="H29" s="55"/>
      <c r="I29" s="52"/>
      <c r="J29" s="52"/>
    </row>
    <row r="30" spans="1:11" ht="16.5" x14ac:dyDescent="0.3">
      <c r="A30" s="58"/>
      <c r="B30" s="58"/>
      <c r="C30" s="62"/>
      <c r="D30" s="63"/>
      <c r="E30" s="63"/>
      <c r="F30" s="55"/>
      <c r="G30" s="55"/>
      <c r="H30" s="55"/>
      <c r="I30" s="52"/>
      <c r="J30" s="52"/>
    </row>
    <row r="31" spans="1:11" ht="16.5" x14ac:dyDescent="0.3">
      <c r="A31" s="58"/>
      <c r="B31" s="58"/>
      <c r="C31" s="62"/>
      <c r="D31" s="63"/>
      <c r="E31" s="63"/>
      <c r="F31" s="55"/>
      <c r="G31" s="55"/>
      <c r="H31" s="55"/>
      <c r="I31" s="52"/>
      <c r="J31" s="52"/>
    </row>
    <row r="32" spans="1:11" ht="16.5" x14ac:dyDescent="0.3">
      <c r="A32" s="58"/>
      <c r="B32" s="58"/>
      <c r="C32" s="62"/>
      <c r="D32" s="63"/>
      <c r="E32" s="63"/>
      <c r="F32" s="55"/>
      <c r="G32" s="55"/>
      <c r="H32" s="55"/>
      <c r="I32" s="52"/>
      <c r="J32" s="52"/>
    </row>
    <row r="33" spans="1:10" ht="16.5" x14ac:dyDescent="0.3">
      <c r="A33" s="58"/>
      <c r="B33" s="58"/>
      <c r="C33" s="62"/>
      <c r="D33" s="63"/>
      <c r="E33" s="63"/>
      <c r="F33" s="55"/>
      <c r="G33" s="55"/>
      <c r="H33" s="55"/>
      <c r="I33" s="52"/>
      <c r="J33" s="52"/>
    </row>
    <row r="34" spans="1:10" x14ac:dyDescent="0.25">
      <c r="J34" s="64"/>
    </row>
  </sheetData>
  <mergeCells count="6">
    <mergeCell ref="A1:G2"/>
    <mergeCell ref="A3:J3"/>
    <mergeCell ref="B4:C4"/>
    <mergeCell ref="D4:E4"/>
    <mergeCell ref="F4:G4"/>
    <mergeCell ref="I4:J4"/>
  </mergeCells>
  <pageMargins left="0.43307086614173229" right="0.23622047244094491" top="0.74803149606299213" bottom="0.74803149606299213" header="0.31496062992125984" footer="0.31496062992125984"/>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70C0"/>
  </sheetPr>
  <dimension ref="A1:Q17"/>
  <sheetViews>
    <sheetView showGridLines="0" zoomScale="84" zoomScaleNormal="84" workbookViewId="0">
      <selection activeCell="S14" sqref="S14"/>
    </sheetView>
  </sheetViews>
  <sheetFormatPr defaultRowHeight="14.25" x14ac:dyDescent="0.3"/>
  <cols>
    <col min="1" max="1" width="15.85546875" style="171" customWidth="1"/>
    <col min="2" max="17" width="6.140625" style="217" customWidth="1"/>
    <col min="18" max="27" width="17.85546875" style="171" customWidth="1"/>
    <col min="28" max="16384" width="9.140625" style="171"/>
  </cols>
  <sheetData>
    <row r="1" spans="1:17" ht="15.75" x14ac:dyDescent="0.3">
      <c r="A1" s="1391" t="s">
        <v>1602</v>
      </c>
      <c r="B1" s="1313"/>
      <c r="C1" s="1313"/>
      <c r="D1" s="1313"/>
      <c r="E1" s="1313"/>
      <c r="F1" s="1313"/>
      <c r="G1" s="1313"/>
      <c r="H1" s="1313"/>
      <c r="I1" s="1313"/>
      <c r="J1" s="1313"/>
      <c r="K1" s="1313"/>
      <c r="L1" s="1313"/>
      <c r="M1" s="1313"/>
      <c r="N1" s="1313"/>
      <c r="O1" s="1313"/>
      <c r="P1" s="1313"/>
      <c r="Q1" s="1313"/>
    </row>
    <row r="2" spans="1:17" ht="88.5" customHeight="1" x14ac:dyDescent="0.3">
      <c r="A2" s="1307" t="s">
        <v>1604</v>
      </c>
      <c r="B2" s="1307"/>
      <c r="C2" s="1307"/>
      <c r="D2" s="1307"/>
      <c r="E2" s="1307"/>
      <c r="F2" s="1307"/>
      <c r="G2" s="1307"/>
      <c r="H2" s="1394"/>
      <c r="I2" s="1394"/>
      <c r="J2" s="1394"/>
      <c r="K2" s="1394"/>
      <c r="L2" s="1394"/>
      <c r="M2" s="1394"/>
      <c r="N2" s="1394"/>
      <c r="O2" s="1394"/>
      <c r="P2" s="1394"/>
      <c r="Q2" s="1394"/>
    </row>
    <row r="3" spans="1:17" ht="30" customHeight="1" x14ac:dyDescent="0.3">
      <c r="A3" s="230"/>
      <c r="B3" s="1392" t="s">
        <v>492</v>
      </c>
      <c r="C3" s="1393"/>
      <c r="D3" s="1392" t="s">
        <v>491</v>
      </c>
      <c r="E3" s="1393"/>
      <c r="F3" s="1392" t="s">
        <v>490</v>
      </c>
      <c r="G3" s="1393"/>
      <c r="H3" s="1392" t="s">
        <v>489</v>
      </c>
      <c r="I3" s="1393"/>
      <c r="J3" s="1392" t="s">
        <v>368</v>
      </c>
      <c r="K3" s="1393"/>
      <c r="L3" s="1392" t="s">
        <v>367</v>
      </c>
      <c r="M3" s="1393"/>
      <c r="N3" s="1392" t="s">
        <v>539</v>
      </c>
      <c r="O3" s="1393"/>
      <c r="P3" s="1392" t="s">
        <v>160</v>
      </c>
      <c r="Q3" s="1393"/>
    </row>
    <row r="4" spans="1:17" x14ac:dyDescent="0.3">
      <c r="A4" s="230"/>
      <c r="B4" s="484"/>
      <c r="C4" s="484"/>
      <c r="D4" s="484"/>
      <c r="E4" s="484"/>
      <c r="F4" s="484"/>
      <c r="G4" s="484"/>
      <c r="H4" s="484"/>
      <c r="I4" s="484"/>
      <c r="J4" s="484"/>
      <c r="K4" s="484"/>
      <c r="L4" s="484"/>
      <c r="M4" s="484"/>
      <c r="N4" s="484"/>
      <c r="O4" s="484"/>
      <c r="P4" s="484"/>
      <c r="Q4" s="484"/>
    </row>
    <row r="5" spans="1:17" x14ac:dyDescent="0.3">
      <c r="A5" s="1079" t="s">
        <v>87</v>
      </c>
      <c r="B5" s="1080" t="s">
        <v>76</v>
      </c>
      <c r="C5" s="1080" t="s">
        <v>75</v>
      </c>
      <c r="D5" s="1080" t="s">
        <v>76</v>
      </c>
      <c r="E5" s="1080" t="s">
        <v>75</v>
      </c>
      <c r="F5" s="1080" t="s">
        <v>76</v>
      </c>
      <c r="G5" s="1080" t="s">
        <v>75</v>
      </c>
      <c r="H5" s="1080" t="s">
        <v>76</v>
      </c>
      <c r="I5" s="1080" t="s">
        <v>75</v>
      </c>
      <c r="J5" s="1080" t="s">
        <v>76</v>
      </c>
      <c r="K5" s="1080" t="s">
        <v>75</v>
      </c>
      <c r="L5" s="1080" t="s">
        <v>76</v>
      </c>
      <c r="M5" s="1080" t="s">
        <v>75</v>
      </c>
      <c r="N5" s="1080" t="s">
        <v>76</v>
      </c>
      <c r="O5" s="1080" t="s">
        <v>75</v>
      </c>
      <c r="P5" s="1080" t="s">
        <v>76</v>
      </c>
      <c r="Q5" s="1080" t="s">
        <v>75</v>
      </c>
    </row>
    <row r="6" spans="1:17" x14ac:dyDescent="0.3">
      <c r="A6" s="483" t="s">
        <v>303</v>
      </c>
      <c r="B6" s="479">
        <v>2.9882525421430898E-5</v>
      </c>
      <c r="C6" s="478">
        <v>0.44969278451938338</v>
      </c>
      <c r="D6" s="479">
        <v>2.1433731463810365E-5</v>
      </c>
      <c r="E6" s="478">
        <v>0.44948067351536164</v>
      </c>
      <c r="F6" s="479">
        <v>2.3865679953327762E-5</v>
      </c>
      <c r="G6" s="478">
        <v>0.44974822240775836</v>
      </c>
      <c r="H6" s="479">
        <v>1.1898750589112694E-4</v>
      </c>
      <c r="I6" s="478">
        <v>0.44861288654983639</v>
      </c>
      <c r="J6" s="479">
        <v>1.4819660650433947E-4</v>
      </c>
      <c r="K6" s="478">
        <v>0.44999999491897352</v>
      </c>
      <c r="L6" s="479">
        <v>2.8945277121606113E-3</v>
      </c>
      <c r="M6" s="478">
        <v>0.45000000002394674</v>
      </c>
      <c r="N6" s="479">
        <v>2.1816520927170445E-5</v>
      </c>
      <c r="O6" s="478">
        <v>0.45000000000070556</v>
      </c>
      <c r="P6" s="479">
        <v>4.8098517953024366E-4</v>
      </c>
      <c r="Q6" s="478">
        <v>0.45000000000643231</v>
      </c>
    </row>
    <row r="7" spans="1:17" x14ac:dyDescent="0.3">
      <c r="A7" s="480" t="s">
        <v>82</v>
      </c>
      <c r="B7" s="479">
        <v>8.7541177542202193E-4</v>
      </c>
      <c r="C7" s="478">
        <v>0.12040692690651045</v>
      </c>
      <c r="D7" s="479">
        <v>1.4344334147804467E-3</v>
      </c>
      <c r="E7" s="478">
        <v>0.26127821173429783</v>
      </c>
      <c r="F7" s="479">
        <v>7.8015259418085544E-4</v>
      </c>
      <c r="G7" s="478">
        <v>0.16468355783334401</v>
      </c>
      <c r="H7" s="479">
        <v>4.8654755866930628E-4</v>
      </c>
      <c r="I7" s="478">
        <v>0.15941544870335003</v>
      </c>
      <c r="J7" s="479">
        <v>1.1477696154545047E-3</v>
      </c>
      <c r="K7" s="478">
        <v>0.44999999738994978</v>
      </c>
      <c r="L7" s="479">
        <v>3.8204120721075405E-4</v>
      </c>
      <c r="M7" s="478">
        <v>0.45000003234485098</v>
      </c>
      <c r="N7" s="479">
        <v>9.5493053287338842E-4</v>
      </c>
      <c r="O7" s="478">
        <v>0.45000000002672469</v>
      </c>
      <c r="P7" s="479">
        <v>1.9178012718863954E-3</v>
      </c>
      <c r="Q7" s="478">
        <v>0.43070337426756466</v>
      </c>
    </row>
    <row r="8" spans="1:17" x14ac:dyDescent="0.3">
      <c r="A8" s="480" t="s">
        <v>292</v>
      </c>
      <c r="B8" s="479">
        <v>6.7391946115769197E-3</v>
      </c>
      <c r="C8" s="478">
        <v>0.28429638733789336</v>
      </c>
      <c r="D8" s="479">
        <v>7.5847789513959624E-3</v>
      </c>
      <c r="E8" s="478">
        <v>0.30065162407285823</v>
      </c>
      <c r="F8" s="479">
        <v>6.3367174771651793E-3</v>
      </c>
      <c r="G8" s="478">
        <v>0.30497736444303908</v>
      </c>
      <c r="H8" s="479">
        <v>4.5215944326280561E-3</v>
      </c>
      <c r="I8" s="478">
        <v>0.29948953671226719</v>
      </c>
      <c r="J8" s="479">
        <v>3.3180020064851328E-3</v>
      </c>
      <c r="K8" s="478">
        <v>0.43047678163784719</v>
      </c>
      <c r="L8" s="479">
        <v>3.4396182931960085E-3</v>
      </c>
      <c r="M8" s="478">
        <v>0.42316244787625118</v>
      </c>
      <c r="N8" s="479">
        <v>2.7073378625920128E-3</v>
      </c>
      <c r="O8" s="478">
        <v>0.31479888697635794</v>
      </c>
      <c r="P8" s="479">
        <v>8.2926106012953735E-3</v>
      </c>
      <c r="Q8" s="478">
        <v>0.32022492889554993</v>
      </c>
    </row>
    <row r="9" spans="1:17" x14ac:dyDescent="0.3">
      <c r="A9" s="1188" t="s">
        <v>1545</v>
      </c>
      <c r="B9" s="479">
        <v>6.9114246044953385E-3</v>
      </c>
      <c r="C9" s="478">
        <v>0.26628016083447881</v>
      </c>
      <c r="D9" s="479">
        <v>7.3382635161964287E-3</v>
      </c>
      <c r="E9" s="478">
        <v>0.27844137818867898</v>
      </c>
      <c r="F9" s="479">
        <v>6.3659949210544929E-3</v>
      </c>
      <c r="G9" s="478">
        <v>0.28911665160927918</v>
      </c>
      <c r="H9" s="479">
        <v>4.4367801071029094E-3</v>
      </c>
      <c r="I9" s="478">
        <v>0.27143040290445841</v>
      </c>
      <c r="J9" s="479">
        <v>5.5551422741727686E-3</v>
      </c>
      <c r="K9" s="478">
        <v>0.30393794270770941</v>
      </c>
      <c r="L9" s="479">
        <v>3.41935517654832E-3</v>
      </c>
      <c r="M9" s="478">
        <v>0.34449906096188188</v>
      </c>
      <c r="N9" s="479">
        <v>2.6243743958226221E-3</v>
      </c>
      <c r="O9" s="478">
        <v>0.31362969873446744</v>
      </c>
      <c r="P9" s="479">
        <v>7.9096778325896643E-3</v>
      </c>
      <c r="Q9" s="478">
        <v>0.30642029528994741</v>
      </c>
    </row>
    <row r="10" spans="1:17" x14ac:dyDescent="0.3">
      <c r="A10" s="480" t="s">
        <v>80</v>
      </c>
      <c r="B10" s="479">
        <v>6.4594130109003039E-3</v>
      </c>
      <c r="C10" s="478">
        <v>0.20265910966260872</v>
      </c>
      <c r="D10" s="479">
        <v>1.290727078653855E-2</v>
      </c>
      <c r="E10" s="478">
        <v>0.1725181905582559</v>
      </c>
      <c r="F10" s="479">
        <v>5.0634972670704189E-3</v>
      </c>
      <c r="G10" s="478">
        <v>0.20663838682904331</v>
      </c>
      <c r="H10" s="479">
        <v>2.5707793214693867E-3</v>
      </c>
      <c r="I10" s="478">
        <v>0.12380925312365243</v>
      </c>
      <c r="J10" s="479">
        <v>1.3066335402536176E-2</v>
      </c>
      <c r="K10" s="478">
        <v>0.2055846711904242</v>
      </c>
      <c r="L10" s="479">
        <v>1.4566845623255657E-2</v>
      </c>
      <c r="M10" s="478">
        <v>0.15629691875565349</v>
      </c>
      <c r="N10" s="479">
        <v>8.5672649190177211E-3</v>
      </c>
      <c r="O10" s="478">
        <v>0.15915055706104203</v>
      </c>
      <c r="P10" s="479">
        <v>8.4094848708420305E-3</v>
      </c>
      <c r="Q10" s="478">
        <v>0.16921616534049977</v>
      </c>
    </row>
    <row r="11" spans="1:17" x14ac:dyDescent="0.3">
      <c r="A11" s="1189" t="s">
        <v>2127</v>
      </c>
      <c r="B11" s="479">
        <v>5.3000639256647313E-3</v>
      </c>
      <c r="C11" s="478">
        <v>0.16922710026555893</v>
      </c>
      <c r="D11" s="479">
        <v>6.0217834771081301E-3</v>
      </c>
      <c r="E11" s="478">
        <v>0.13855086621877849</v>
      </c>
      <c r="F11" s="479">
        <v>1.8191783128868905E-3</v>
      </c>
      <c r="G11" s="478">
        <v>0.19740511348075201</v>
      </c>
      <c r="H11" s="479">
        <v>2.0653481524893227E-3</v>
      </c>
      <c r="I11" s="478">
        <v>9.9480588926347785E-2</v>
      </c>
      <c r="J11" s="479">
        <v>4.3066586567595414E-3</v>
      </c>
      <c r="K11" s="478">
        <v>0.13274863274682966</v>
      </c>
      <c r="L11" s="479">
        <v>7.2131272125647789E-3</v>
      </c>
      <c r="M11" s="478">
        <v>0.12156217782648605</v>
      </c>
      <c r="N11" s="479">
        <v>4.3004183215201372E-3</v>
      </c>
      <c r="O11" s="478">
        <v>0.1305320082182945</v>
      </c>
      <c r="P11" s="479">
        <v>4.4975075581060505E-3</v>
      </c>
      <c r="Q11" s="478">
        <v>0.1307769265502059</v>
      </c>
    </row>
    <row r="12" spans="1:17" ht="28.5" x14ac:dyDescent="0.3">
      <c r="A12" s="482" t="s">
        <v>2128</v>
      </c>
      <c r="B12" s="479"/>
      <c r="C12" s="478"/>
      <c r="D12" s="479"/>
      <c r="E12" s="478"/>
      <c r="F12" s="479"/>
      <c r="G12" s="478"/>
      <c r="H12" s="479"/>
      <c r="I12" s="478"/>
      <c r="J12" s="479"/>
      <c r="K12" s="478"/>
      <c r="L12" s="479"/>
      <c r="M12" s="478"/>
      <c r="N12" s="479"/>
      <c r="O12" s="478"/>
      <c r="P12" s="479"/>
      <c r="Q12" s="478"/>
    </row>
    <row r="13" spans="1:17" ht="28.5" x14ac:dyDescent="0.3">
      <c r="A13" s="481" t="s">
        <v>335</v>
      </c>
      <c r="B13" s="479">
        <v>1.1096110763282933E-2</v>
      </c>
      <c r="C13" s="478">
        <v>0.35067056130802687</v>
      </c>
      <c r="D13" s="479">
        <v>2.7915450764449196E-2</v>
      </c>
      <c r="E13" s="478">
        <v>0.24909851575605582</v>
      </c>
      <c r="F13" s="479">
        <v>1.9287962096638651E-2</v>
      </c>
      <c r="G13" s="478">
        <v>0.24618373930099469</v>
      </c>
      <c r="H13" s="479">
        <v>5.8222588691337349E-3</v>
      </c>
      <c r="I13" s="478">
        <v>0.32615546174290616</v>
      </c>
      <c r="J13" s="479">
        <v>2.2417333911125183E-2</v>
      </c>
      <c r="K13" s="478">
        <v>0.23287313051576758</v>
      </c>
      <c r="L13" s="479">
        <v>3.5838259489138616E-2</v>
      </c>
      <c r="M13" s="478">
        <v>0.23074438202186984</v>
      </c>
      <c r="N13" s="479">
        <v>2.8149423264903113E-2</v>
      </c>
      <c r="O13" s="478">
        <v>0.29297213261026089</v>
      </c>
      <c r="P13" s="479">
        <v>1.9285319050320843E-2</v>
      </c>
      <c r="Q13" s="478">
        <v>0.27251024759548204</v>
      </c>
    </row>
    <row r="14" spans="1:17" x14ac:dyDescent="0.3">
      <c r="A14" s="481" t="s">
        <v>334</v>
      </c>
      <c r="B14" s="479">
        <v>2.1431638084768147E-2</v>
      </c>
      <c r="C14" s="478">
        <v>0.22046784314937945</v>
      </c>
      <c r="D14" s="479">
        <v>2.6053786398384939E-2</v>
      </c>
      <c r="E14" s="478">
        <v>0.22158013243991989</v>
      </c>
      <c r="F14" s="479">
        <v>2.6570115146729432E-2</v>
      </c>
      <c r="G14" s="478">
        <v>0.28451159157036854</v>
      </c>
      <c r="H14" s="479">
        <v>1.9230543637619443E-2</v>
      </c>
      <c r="I14" s="478">
        <v>0.29903943414288131</v>
      </c>
      <c r="J14" s="479">
        <v>2.1534006127629474E-2</v>
      </c>
      <c r="K14" s="478">
        <v>0.37278617419360749</v>
      </c>
      <c r="L14" s="479">
        <v>1.8931169753530909E-2</v>
      </c>
      <c r="M14" s="478">
        <v>0.3446837007110985</v>
      </c>
      <c r="N14" s="479">
        <v>3.8289273881218153E-2</v>
      </c>
      <c r="O14" s="478">
        <v>0.32090734103397206</v>
      </c>
      <c r="P14" s="479">
        <v>2.1243707227361134E-2</v>
      </c>
      <c r="Q14" s="478">
        <v>0.32316071357737713</v>
      </c>
    </row>
    <row r="15" spans="1:17" ht="28.5" x14ac:dyDescent="0.3">
      <c r="A15" s="480" t="s">
        <v>298</v>
      </c>
      <c r="B15" s="479">
        <v>2.2573373486058035E-2</v>
      </c>
      <c r="C15" s="478">
        <v>0.43546004537358918</v>
      </c>
      <c r="D15" s="479">
        <v>2.3921408998761086E-2</v>
      </c>
      <c r="E15" s="478">
        <v>0.43282835654414259</v>
      </c>
      <c r="F15" s="479">
        <v>1.8812195646505662E-2</v>
      </c>
      <c r="G15" s="478">
        <v>0.38521485467888233</v>
      </c>
      <c r="H15" s="479">
        <v>2.3221658805623751E-2</v>
      </c>
      <c r="I15" s="478">
        <v>0.44117076085855561</v>
      </c>
      <c r="J15" s="479" t="s">
        <v>22</v>
      </c>
      <c r="K15" s="478" t="s">
        <v>22</v>
      </c>
      <c r="L15" s="479">
        <v>5.188187850189771E-2</v>
      </c>
      <c r="M15" s="478">
        <v>0.44999999994413054</v>
      </c>
      <c r="N15" s="479">
        <v>2.4999999963162135E-2</v>
      </c>
      <c r="O15" s="478">
        <v>0.44999999997411388</v>
      </c>
      <c r="P15" s="479">
        <v>2.4999999346376318E-2</v>
      </c>
      <c r="Q15" s="478">
        <v>0.44809376915198806</v>
      </c>
    </row>
    <row r="16" spans="1:17" ht="28.5" x14ac:dyDescent="0.3">
      <c r="A16" s="477" t="s">
        <v>1603</v>
      </c>
      <c r="B16" s="476">
        <v>5.5064179028021121E-3</v>
      </c>
      <c r="C16" s="475">
        <v>0.23572995358223295</v>
      </c>
      <c r="D16" s="476">
        <v>8.0187195680988324E-3</v>
      </c>
      <c r="E16" s="475">
        <v>0.28290736418877266</v>
      </c>
      <c r="F16" s="476">
        <v>4.9455243305483966E-3</v>
      </c>
      <c r="G16" s="475">
        <v>0.25527924309062971</v>
      </c>
      <c r="H16" s="476">
        <v>2.863296844847216E-3</v>
      </c>
      <c r="I16" s="475">
        <v>0.20985797065029335</v>
      </c>
      <c r="J16" s="476">
        <v>3.5467192145712603E-3</v>
      </c>
      <c r="K16" s="475">
        <v>0.42516734371779691</v>
      </c>
      <c r="L16" s="476">
        <v>4.4519658996684929E-3</v>
      </c>
      <c r="M16" s="475">
        <v>0.42493009925209518</v>
      </c>
      <c r="N16" s="476">
        <v>4.5443352702722337E-4</v>
      </c>
      <c r="O16" s="475">
        <v>0.44007096879021074</v>
      </c>
      <c r="P16" s="476">
        <v>4.7456889312911367E-3</v>
      </c>
      <c r="Q16" s="475">
        <v>0.3742166763875161</v>
      </c>
    </row>
    <row r="17" spans="1:17" ht="28.5" x14ac:dyDescent="0.3">
      <c r="A17" s="477" t="s">
        <v>538</v>
      </c>
      <c r="B17" s="476">
        <v>5.9207807078722552E-3</v>
      </c>
      <c r="C17" s="475">
        <v>0.2318804018412445</v>
      </c>
      <c r="D17" s="476">
        <v>1.2001419857945488E-2</v>
      </c>
      <c r="E17" s="475">
        <v>0.21213334990275654</v>
      </c>
      <c r="F17" s="476">
        <v>5.7605516353122447E-3</v>
      </c>
      <c r="G17" s="475">
        <v>0.24348975414540366</v>
      </c>
      <c r="H17" s="476">
        <v>2.8872592806362986E-3</v>
      </c>
      <c r="I17" s="475">
        <v>0.19640295866233465</v>
      </c>
      <c r="J17" s="476">
        <v>3.9478991416273491E-3</v>
      </c>
      <c r="K17" s="475">
        <v>0.39463692419682178</v>
      </c>
      <c r="L17" s="476">
        <v>5.1069849395552923E-3</v>
      </c>
      <c r="M17" s="475">
        <v>0.43707796996668258</v>
      </c>
      <c r="N17" s="476">
        <v>3.2891320768473442E-3</v>
      </c>
      <c r="O17" s="475">
        <v>0.36679594009152089</v>
      </c>
      <c r="P17" s="476">
        <v>7.6821369489189157E-3</v>
      </c>
      <c r="Q17" s="475">
        <v>0.35621318501126153</v>
      </c>
    </row>
  </sheetData>
  <mergeCells count="10">
    <mergeCell ref="A1:Q1"/>
    <mergeCell ref="L3:M3"/>
    <mergeCell ref="N3:O3"/>
    <mergeCell ref="P3:Q3"/>
    <mergeCell ref="B3:C3"/>
    <mergeCell ref="D3:E3"/>
    <mergeCell ref="F3:G3"/>
    <mergeCell ref="H3:I3"/>
    <mergeCell ref="J3:K3"/>
    <mergeCell ref="A2:Q2"/>
  </mergeCells>
  <pageMargins left="0.43307086614173229" right="0.23622047244094491" top="0.74803149606299213" bottom="0.74803149606299213" header="0.31496062992125984" footer="0.31496062992125984"/>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70C0"/>
  </sheetPr>
  <dimension ref="A1:D23"/>
  <sheetViews>
    <sheetView showGridLines="0" zoomScale="84" zoomScaleNormal="84" workbookViewId="0">
      <selection activeCell="I6" sqref="I6"/>
    </sheetView>
  </sheetViews>
  <sheetFormatPr defaultRowHeight="14.25" x14ac:dyDescent="0.3"/>
  <cols>
    <col min="1" max="1" width="30.7109375" style="171" customWidth="1"/>
    <col min="2" max="2" width="22" style="171" customWidth="1"/>
    <col min="3" max="3" width="15.7109375" style="171" customWidth="1"/>
    <col min="4" max="4" width="17.7109375" style="171" customWidth="1"/>
    <col min="5" max="22" width="17.85546875" style="171" customWidth="1"/>
    <col min="23" max="16384" width="9.140625" style="171"/>
  </cols>
  <sheetData>
    <row r="1" spans="1:4" ht="15.75" customHeight="1" x14ac:dyDescent="0.3">
      <c r="A1" s="1396" t="s">
        <v>1605</v>
      </c>
      <c r="B1" s="1323"/>
      <c r="C1" s="1323"/>
      <c r="D1" s="1323"/>
    </row>
    <row r="2" spans="1:4" x14ac:dyDescent="0.3">
      <c r="A2" s="1395" t="s">
        <v>620</v>
      </c>
      <c r="B2" s="1395"/>
      <c r="C2" s="1395"/>
      <c r="D2" s="1395"/>
    </row>
    <row r="3" spans="1:4" ht="40.5" customHeight="1" x14ac:dyDescent="0.3">
      <c r="A3" s="1395"/>
      <c r="B3" s="1395"/>
      <c r="C3" s="1395"/>
      <c r="D3" s="1395"/>
    </row>
    <row r="4" spans="1:4" ht="28.5" x14ac:dyDescent="0.3">
      <c r="A4" s="560" t="s">
        <v>116</v>
      </c>
      <c r="B4" s="559"/>
      <c r="C4" s="558" t="s">
        <v>619</v>
      </c>
      <c r="D4" s="558" t="s">
        <v>618</v>
      </c>
    </row>
    <row r="5" spans="1:4" x14ac:dyDescent="0.3">
      <c r="A5" s="557" t="s">
        <v>617</v>
      </c>
      <c r="B5" s="556"/>
      <c r="C5" s="556"/>
      <c r="D5" s="556"/>
    </row>
    <row r="6" spans="1:4" x14ac:dyDescent="0.3">
      <c r="A6" s="556" t="s">
        <v>615</v>
      </c>
      <c r="B6" s="556"/>
      <c r="C6" s="555">
        <v>1721.366965720001</v>
      </c>
      <c r="D6" s="555">
        <v>1721.366965720001</v>
      </c>
    </row>
    <row r="7" spans="1:4" x14ac:dyDescent="0.3">
      <c r="A7" s="556" t="s">
        <v>345</v>
      </c>
      <c r="B7" s="556"/>
      <c r="C7" s="555">
        <v>4306.5878434300002</v>
      </c>
      <c r="D7" s="555">
        <v>4306.5878434300002</v>
      </c>
    </row>
    <row r="8" spans="1:4" x14ac:dyDescent="0.3">
      <c r="A8" s="556" t="s">
        <v>614</v>
      </c>
      <c r="B8" s="556"/>
      <c r="C8" s="555">
        <v>1692.4633913799998</v>
      </c>
      <c r="D8" s="555">
        <v>1692.4633913799998</v>
      </c>
    </row>
    <row r="9" spans="1:4" x14ac:dyDescent="0.3">
      <c r="A9" s="556" t="s">
        <v>613</v>
      </c>
      <c r="B9" s="556"/>
      <c r="C9" s="555">
        <v>17.44508205</v>
      </c>
      <c r="D9" s="555">
        <v>17.44508205</v>
      </c>
    </row>
    <row r="10" spans="1:4" x14ac:dyDescent="0.3">
      <c r="A10" s="556" t="s">
        <v>612</v>
      </c>
      <c r="B10" s="556"/>
      <c r="C10" s="555">
        <v>4358.5198989099999</v>
      </c>
      <c r="D10" s="555">
        <v>4358.5198989099999</v>
      </c>
    </row>
    <row r="11" spans="1:4" x14ac:dyDescent="0.3">
      <c r="A11" s="556"/>
      <c r="B11" s="556"/>
      <c r="C11" s="555"/>
      <c r="D11" s="555"/>
    </row>
    <row r="12" spans="1:4" x14ac:dyDescent="0.3">
      <c r="A12" s="1085" t="s">
        <v>616</v>
      </c>
      <c r="B12" s="555"/>
      <c r="C12" s="555"/>
      <c r="D12" s="555"/>
    </row>
    <row r="13" spans="1:4" x14ac:dyDescent="0.3">
      <c r="A13" s="556" t="s">
        <v>614</v>
      </c>
      <c r="B13" s="556"/>
      <c r="C13" s="555">
        <v>16009.56236344</v>
      </c>
      <c r="D13" s="555">
        <v>14991.918790340002</v>
      </c>
    </row>
    <row r="14" spans="1:4" x14ac:dyDescent="0.3">
      <c r="A14" s="556" t="s">
        <v>613</v>
      </c>
      <c r="B14" s="556"/>
      <c r="C14" s="555">
        <v>211.26904673999999</v>
      </c>
      <c r="D14" s="555">
        <v>211.26904673999999</v>
      </c>
    </row>
    <row r="15" spans="1:4" x14ac:dyDescent="0.3">
      <c r="A15" s="556" t="s">
        <v>612</v>
      </c>
      <c r="B15" s="556"/>
      <c r="C15" s="555">
        <v>34514.619708459999</v>
      </c>
      <c r="D15" s="555">
        <v>31970.159551180001</v>
      </c>
    </row>
    <row r="16" spans="1:4" x14ac:dyDescent="0.3">
      <c r="A16" s="556" t="s">
        <v>611</v>
      </c>
      <c r="B16" s="556"/>
      <c r="C16" s="555">
        <v>226.14933921999997</v>
      </c>
      <c r="D16" s="555">
        <v>226.14933921999997</v>
      </c>
    </row>
    <row r="17" spans="1:4" x14ac:dyDescent="0.3">
      <c r="A17" s="556" t="s">
        <v>610</v>
      </c>
      <c r="B17" s="556"/>
      <c r="C17" s="555">
        <v>11451.77731618</v>
      </c>
      <c r="D17" s="555">
        <v>11451.77731618</v>
      </c>
    </row>
    <row r="18" spans="1:4" x14ac:dyDescent="0.3">
      <c r="A18" s="556" t="s">
        <v>609</v>
      </c>
      <c r="B18" s="556"/>
      <c r="C18" s="555">
        <v>798.69975626999997</v>
      </c>
      <c r="D18" s="555">
        <v>798.69975626999997</v>
      </c>
    </row>
    <row r="19" spans="1:4" x14ac:dyDescent="0.3">
      <c r="A19" s="556" t="s">
        <v>608</v>
      </c>
      <c r="B19" s="556"/>
      <c r="C19" s="555">
        <v>8375.3523785300004</v>
      </c>
      <c r="D19" s="555">
        <v>8375.3523785300004</v>
      </c>
    </row>
    <row r="20" spans="1:4" x14ac:dyDescent="0.3">
      <c r="A20" s="556" t="s">
        <v>607</v>
      </c>
      <c r="B20" s="556"/>
      <c r="C20" s="555">
        <v>2018.98497653</v>
      </c>
      <c r="D20" s="555">
        <v>2018.98497653</v>
      </c>
    </row>
    <row r="21" spans="1:4" x14ac:dyDescent="0.3">
      <c r="A21" s="1084" t="s">
        <v>288</v>
      </c>
      <c r="B21" s="1084"/>
      <c r="C21" s="1084">
        <v>85702.798066859992</v>
      </c>
      <c r="D21" s="1084">
        <v>82140.69433648001</v>
      </c>
    </row>
    <row r="23" spans="1:4" x14ac:dyDescent="0.3">
      <c r="D23" s="227"/>
    </row>
  </sheetData>
  <mergeCells count="2">
    <mergeCell ref="A2:D3"/>
    <mergeCell ref="A1:D1"/>
  </mergeCells>
  <pageMargins left="0.43307086614173229" right="0.23622047244094491" top="0.74803149606299213" bottom="0.74803149606299213" header="0.31496062992125984" footer="0.31496062992125984"/>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70C0"/>
  </sheetPr>
  <dimension ref="A1:I25"/>
  <sheetViews>
    <sheetView showGridLines="0" zoomScale="84" zoomScaleNormal="84" workbookViewId="0">
      <selection activeCell="I6" sqref="I6"/>
    </sheetView>
  </sheetViews>
  <sheetFormatPr defaultRowHeight="14.25" x14ac:dyDescent="0.3"/>
  <cols>
    <col min="1" max="1" width="30.7109375" style="100" customWidth="1"/>
    <col min="2" max="2" width="10.85546875" style="101" customWidth="1"/>
    <col min="3" max="7" width="10.85546875" style="100" customWidth="1"/>
    <col min="8" max="10" width="9.140625" style="100"/>
    <col min="11" max="11" width="34.7109375" style="100" customWidth="1"/>
    <col min="12" max="12" width="10.42578125" style="100" customWidth="1"/>
    <col min="13" max="13" width="12.5703125" style="100" customWidth="1"/>
    <col min="14" max="16384" width="9.140625" style="100"/>
  </cols>
  <sheetData>
    <row r="1" spans="1:9" x14ac:dyDescent="0.3">
      <c r="A1" s="1397" t="s">
        <v>1606</v>
      </c>
      <c r="B1" s="1398"/>
      <c r="C1" s="1398"/>
      <c r="D1" s="1275"/>
      <c r="E1" s="1275"/>
      <c r="F1" s="1275"/>
      <c r="G1" s="1275"/>
      <c r="I1" s="485"/>
    </row>
    <row r="2" spans="1:9" x14ac:dyDescent="0.3">
      <c r="A2" s="1398"/>
      <c r="B2" s="1398"/>
      <c r="C2" s="1398"/>
      <c r="D2" s="1275"/>
      <c r="E2" s="1275"/>
      <c r="F2" s="1275"/>
      <c r="G2" s="1275"/>
    </row>
    <row r="3" spans="1:9" x14ac:dyDescent="0.3">
      <c r="A3" s="1398"/>
      <c r="B3" s="1398"/>
      <c r="C3" s="1398"/>
      <c r="D3" s="1275"/>
      <c r="E3" s="1275"/>
      <c r="F3" s="1275"/>
      <c r="G3" s="1275"/>
    </row>
    <row r="4" spans="1:9" ht="59.25" customHeight="1" x14ac:dyDescent="0.3">
      <c r="A4" s="1398"/>
      <c r="B4" s="1398"/>
      <c r="C4" s="1398"/>
      <c r="D4" s="1275"/>
      <c r="E4" s="1275"/>
      <c r="F4" s="1275"/>
      <c r="G4" s="1275"/>
    </row>
    <row r="5" spans="1:9" s="130" customFormat="1" ht="42.75" x14ac:dyDescent="0.3">
      <c r="A5" s="486" t="s">
        <v>116</v>
      </c>
      <c r="B5" s="487"/>
      <c r="C5" s="488"/>
      <c r="D5" s="488"/>
      <c r="E5" s="488"/>
      <c r="F5" s="489" t="s">
        <v>39</v>
      </c>
      <c r="G5" s="489" t="s">
        <v>540</v>
      </c>
    </row>
    <row r="6" spans="1:9" x14ac:dyDescent="0.3">
      <c r="A6" s="1081" t="s">
        <v>541</v>
      </c>
      <c r="B6" s="491"/>
      <c r="C6" s="490"/>
      <c r="D6" s="490"/>
      <c r="E6" s="490"/>
      <c r="F6" s="1082">
        <v>84627.198230430004</v>
      </c>
      <c r="G6" s="1082">
        <v>6770.1758584344007</v>
      </c>
    </row>
    <row r="7" spans="1:9" x14ac:dyDescent="0.3">
      <c r="A7" s="100" t="s">
        <v>542</v>
      </c>
      <c r="F7" s="350">
        <v>-2302.0149128840371</v>
      </c>
      <c r="G7" s="350">
        <v>-184.16119303072298</v>
      </c>
    </row>
    <row r="8" spans="1:9" x14ac:dyDescent="0.3">
      <c r="A8" s="100" t="s">
        <v>543</v>
      </c>
      <c r="F8" s="350">
        <v>-2233.1188559213761</v>
      </c>
      <c r="G8" s="350">
        <v>-178.64950847371009</v>
      </c>
    </row>
    <row r="9" spans="1:9" x14ac:dyDescent="0.3">
      <c r="A9" s="100" t="s">
        <v>544</v>
      </c>
      <c r="F9" s="350">
        <v>6160.6440645973726</v>
      </c>
      <c r="G9" s="350">
        <v>492.85152516778982</v>
      </c>
    </row>
    <row r="10" spans="1:9" x14ac:dyDescent="0.3">
      <c r="A10" s="100" t="s">
        <v>545</v>
      </c>
      <c r="F10" s="350">
        <v>0</v>
      </c>
      <c r="G10" s="350">
        <v>0</v>
      </c>
    </row>
    <row r="11" spans="1:9" x14ac:dyDescent="0.3">
      <c r="A11" s="100" t="s">
        <v>546</v>
      </c>
      <c r="F11" s="350">
        <v>-1170.3843999999999</v>
      </c>
      <c r="G11" s="350">
        <v>-93.630752000000001</v>
      </c>
    </row>
    <row r="12" spans="1:9" x14ac:dyDescent="0.3">
      <c r="A12" s="100" t="s">
        <v>547</v>
      </c>
      <c r="F12" s="350">
        <v>-3097.1478491131702</v>
      </c>
      <c r="G12" s="350">
        <v>-247.77182792905361</v>
      </c>
    </row>
    <row r="13" spans="1:9" x14ac:dyDescent="0.3">
      <c r="A13" s="100" t="s">
        <v>160</v>
      </c>
      <c r="F13" s="350">
        <v>155.51805937119934</v>
      </c>
      <c r="G13" s="350">
        <v>12.441444749695947</v>
      </c>
    </row>
    <row r="14" spans="1:9" x14ac:dyDescent="0.3">
      <c r="A14" s="1081" t="s">
        <v>548</v>
      </c>
      <c r="B14" s="491"/>
      <c r="C14" s="490"/>
      <c r="D14" s="490"/>
      <c r="E14" s="490"/>
      <c r="F14" s="1082">
        <v>82140.694336479995</v>
      </c>
      <c r="G14" s="1082">
        <v>6571.2555469183999</v>
      </c>
    </row>
    <row r="16" spans="1:9" ht="42.75" x14ac:dyDescent="0.3">
      <c r="A16" s="492"/>
      <c r="B16" s="493"/>
      <c r="C16" s="110"/>
      <c r="D16" s="110"/>
      <c r="E16" s="110"/>
      <c r="F16" s="488" t="s">
        <v>39</v>
      </c>
      <c r="G16" s="488" t="s">
        <v>540</v>
      </c>
    </row>
    <row r="17" spans="1:7" x14ac:dyDescent="0.3">
      <c r="A17" s="1081" t="s">
        <v>549</v>
      </c>
      <c r="B17" s="1083"/>
      <c r="C17" s="1081"/>
      <c r="D17" s="1081"/>
      <c r="E17" s="1081"/>
      <c r="F17" s="1082">
        <v>87368.798426869995</v>
      </c>
      <c r="G17" s="1082">
        <v>6989.5038741496001</v>
      </c>
    </row>
    <row r="18" spans="1:7" x14ac:dyDescent="0.3">
      <c r="A18" s="100" t="s">
        <v>542</v>
      </c>
      <c r="F18" s="350">
        <v>-834.26522334663503</v>
      </c>
      <c r="G18" s="350">
        <v>-66.741217867730796</v>
      </c>
    </row>
    <row r="19" spans="1:7" x14ac:dyDescent="0.3">
      <c r="A19" s="100" t="s">
        <v>543</v>
      </c>
      <c r="F19" s="350">
        <v>-1487.5064979733859</v>
      </c>
      <c r="G19" s="350">
        <v>-119.00051983787087</v>
      </c>
    </row>
    <row r="20" spans="1:7" x14ac:dyDescent="0.3">
      <c r="A20" s="100" t="s">
        <v>544</v>
      </c>
      <c r="F20" s="350">
        <v>0</v>
      </c>
      <c r="G20" s="350">
        <v>0</v>
      </c>
    </row>
    <row r="21" spans="1:7" x14ac:dyDescent="0.3">
      <c r="A21" s="100" t="s">
        <v>545</v>
      </c>
      <c r="F21" s="350">
        <v>0</v>
      </c>
      <c r="G21" s="350">
        <v>0</v>
      </c>
    </row>
    <row r="22" spans="1:7" x14ac:dyDescent="0.3">
      <c r="A22" s="100" t="s">
        <v>546</v>
      </c>
      <c r="F22" s="350">
        <v>-1170.3843999999999</v>
      </c>
      <c r="G22" s="350">
        <v>-93.630752000000001</v>
      </c>
    </row>
    <row r="23" spans="1:7" x14ac:dyDescent="0.3">
      <c r="A23" s="100" t="s">
        <v>547</v>
      </c>
      <c r="F23" s="350">
        <v>-998.36835065998025</v>
      </c>
      <c r="G23" s="350">
        <v>-79.869468052798425</v>
      </c>
    </row>
    <row r="24" spans="1:7" x14ac:dyDescent="0.3">
      <c r="A24" s="100" t="s">
        <v>160</v>
      </c>
      <c r="F24" s="350">
        <v>-737.6796184100001</v>
      </c>
      <c r="G24" s="350">
        <v>-59.014369472800013</v>
      </c>
    </row>
    <row r="25" spans="1:7" x14ac:dyDescent="0.3">
      <c r="A25" s="1081" t="s">
        <v>548</v>
      </c>
      <c r="B25" s="1083"/>
      <c r="C25" s="1081"/>
      <c r="D25" s="1081"/>
      <c r="E25" s="1081"/>
      <c r="F25" s="1082">
        <v>82140.694336479995</v>
      </c>
      <c r="G25" s="1082">
        <v>6571.2555469183999</v>
      </c>
    </row>
  </sheetData>
  <mergeCells count="1">
    <mergeCell ref="A1:G4"/>
  </mergeCells>
  <pageMargins left="0.43307086614173229" right="0.23622047244094491" top="0.74803149606299213" bottom="0.74803149606299213" header="0.31496062992125984" footer="0.31496062992125984"/>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70C0"/>
  </sheetPr>
  <dimension ref="A1:I13"/>
  <sheetViews>
    <sheetView showGridLines="0" zoomScale="84" zoomScaleNormal="84" workbookViewId="0">
      <selection activeCell="I6" sqref="I6"/>
    </sheetView>
  </sheetViews>
  <sheetFormatPr defaultRowHeight="15" x14ac:dyDescent="0.25"/>
  <cols>
    <col min="1" max="1" width="30.7109375" style="496" customWidth="1"/>
    <col min="2" max="6" width="12.7109375" style="496" customWidth="1"/>
    <col min="7" max="9" width="20.42578125" style="496" customWidth="1"/>
    <col min="10" max="16384" width="9.140625" style="496"/>
  </cols>
  <sheetData>
    <row r="1" spans="1:9" x14ac:dyDescent="0.25">
      <c r="A1" s="1089" t="s">
        <v>1608</v>
      </c>
      <c r="B1" s="494"/>
      <c r="C1" s="494"/>
      <c r="D1" s="494"/>
      <c r="E1" s="494"/>
      <c r="F1" s="495"/>
      <c r="G1" s="495"/>
      <c r="H1" s="495"/>
      <c r="I1" s="495"/>
    </row>
    <row r="2" spans="1:9" x14ac:dyDescent="0.25">
      <c r="A2" s="1399" t="s">
        <v>1609</v>
      </c>
      <c r="B2" s="1399"/>
      <c r="C2" s="1399"/>
      <c r="D2" s="1399"/>
      <c r="E2" s="1399"/>
      <c r="F2" s="1399"/>
      <c r="G2" s="495"/>
      <c r="H2" s="495"/>
      <c r="I2" s="495"/>
    </row>
    <row r="3" spans="1:9" x14ac:dyDescent="0.25">
      <c r="A3" s="1399"/>
      <c r="B3" s="1399"/>
      <c r="C3" s="1399"/>
      <c r="D3" s="1399"/>
      <c r="E3" s="1399"/>
      <c r="F3" s="1399"/>
      <c r="G3" s="495"/>
      <c r="H3" s="497"/>
      <c r="I3" s="495"/>
    </row>
    <row r="4" spans="1:9" x14ac:dyDescent="0.25">
      <c r="A4" s="1399"/>
      <c r="B4" s="1399"/>
      <c r="C4" s="1399"/>
      <c r="D4" s="1399"/>
      <c r="E4" s="1399"/>
      <c r="F4" s="1399"/>
      <c r="G4" s="498"/>
      <c r="H4" s="498"/>
      <c r="I4" s="498"/>
    </row>
    <row r="5" spans="1:9" ht="28.5" x14ac:dyDescent="0.3">
      <c r="A5" s="472"/>
      <c r="B5" s="472"/>
      <c r="C5" s="472"/>
      <c r="D5" s="472"/>
      <c r="E5" s="472" t="s">
        <v>550</v>
      </c>
      <c r="F5" s="472" t="s">
        <v>551</v>
      </c>
    </row>
    <row r="6" spans="1:9" ht="15.75" x14ac:dyDescent="0.3">
      <c r="A6" s="499" t="s">
        <v>552</v>
      </c>
      <c r="B6" s="499"/>
      <c r="C6" s="499"/>
      <c r="D6" s="499"/>
      <c r="E6" s="500">
        <v>1.2384376391065951E-2</v>
      </c>
      <c r="F6" s="500">
        <v>1.4E-2</v>
      </c>
    </row>
    <row r="7" spans="1:9" ht="15.75" x14ac:dyDescent="0.3">
      <c r="A7" s="499" t="s">
        <v>553</v>
      </c>
      <c r="B7" s="499"/>
      <c r="C7" s="499"/>
      <c r="D7" s="499"/>
      <c r="E7" s="500">
        <v>8.5189231337398676E-3</v>
      </c>
      <c r="F7" s="500">
        <v>0.01</v>
      </c>
    </row>
    <row r="8" spans="1:9" ht="15.75" x14ac:dyDescent="0.3">
      <c r="A8" s="499" t="s">
        <v>554</v>
      </c>
      <c r="B8" s="499"/>
      <c r="C8" s="499"/>
      <c r="D8" s="499"/>
      <c r="E8" s="500">
        <v>0.73631442242064182</v>
      </c>
      <c r="F8" s="500">
        <v>0.71899999999999997</v>
      </c>
    </row>
    <row r="9" spans="1:9" ht="15.75" x14ac:dyDescent="0.3">
      <c r="A9" s="1090" t="s">
        <v>555</v>
      </c>
      <c r="B9" s="1090"/>
      <c r="C9" s="1090"/>
      <c r="D9" s="1090"/>
      <c r="E9" s="1091">
        <v>0.166463341171384</v>
      </c>
      <c r="F9" s="1091">
        <v>0.17799999999999999</v>
      </c>
    </row>
    <row r="10" spans="1:9" ht="15.75" x14ac:dyDescent="0.3">
      <c r="A10" s="1090" t="s">
        <v>556</v>
      </c>
      <c r="B10" s="1090"/>
      <c r="C10" s="1090"/>
      <c r="D10" s="1090"/>
      <c r="E10" s="1091">
        <v>7.6318936883168459E-2</v>
      </c>
      <c r="F10" s="1091">
        <v>0.08</v>
      </c>
    </row>
    <row r="11" spans="1:9" x14ac:dyDescent="0.25">
      <c r="A11" s="1092" t="s">
        <v>288</v>
      </c>
      <c r="B11" s="1092"/>
      <c r="C11" s="1092"/>
      <c r="D11" s="1092"/>
      <c r="E11" s="1093">
        <v>1.0000000000000002</v>
      </c>
      <c r="F11" s="1093">
        <v>1</v>
      </c>
    </row>
    <row r="12" spans="1:9" x14ac:dyDescent="0.25">
      <c r="A12" s="1094"/>
      <c r="B12" s="1094"/>
      <c r="C12" s="1094"/>
      <c r="D12" s="1094"/>
      <c r="E12" s="1094"/>
      <c r="F12" s="1094"/>
    </row>
    <row r="13" spans="1:9" x14ac:dyDescent="0.25">
      <c r="A13" s="501"/>
      <c r="B13" s="501"/>
      <c r="C13" s="501"/>
      <c r="D13" s="501"/>
      <c r="E13" s="501"/>
      <c r="F13" s="501"/>
    </row>
  </sheetData>
  <mergeCells count="1">
    <mergeCell ref="A2:F4"/>
  </mergeCells>
  <conditionalFormatting sqref="E6:F10">
    <cfRule type="cellIs" dxfId="0" priority="1" operator="lessThan">
      <formula>0</formula>
    </cfRule>
  </conditionalFormatting>
  <pageMargins left="0.43307086614173229"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19"/>
  <sheetViews>
    <sheetView showGridLines="0" zoomScale="84" zoomScaleNormal="84" zoomScaleSheetLayoutView="100" zoomScalePageLayoutView="130" workbookViewId="0">
      <selection activeCell="I6" sqref="I6"/>
    </sheetView>
  </sheetViews>
  <sheetFormatPr defaultRowHeight="15" x14ac:dyDescent="0.25"/>
  <cols>
    <col min="1" max="1" width="95.7109375" customWidth="1"/>
  </cols>
  <sheetData>
    <row r="1" spans="1:1" ht="26.25" x14ac:dyDescent="0.4">
      <c r="A1" s="1163" t="s">
        <v>1664</v>
      </c>
    </row>
    <row r="2" spans="1:1" ht="14.1" customHeight="1" x14ac:dyDescent="0.4">
      <c r="A2" s="1162"/>
    </row>
    <row r="3" spans="1:1" ht="14.1" customHeight="1" x14ac:dyDescent="0.25">
      <c r="A3" s="1165" t="s">
        <v>1492</v>
      </c>
    </row>
    <row r="4" spans="1:1" ht="14.1" customHeight="1" x14ac:dyDescent="0.25">
      <c r="A4" s="1165" t="s">
        <v>1665</v>
      </c>
    </row>
    <row r="5" spans="1:1" ht="14.1" customHeight="1" x14ac:dyDescent="0.25">
      <c r="A5" s="1165" t="s">
        <v>1493</v>
      </c>
    </row>
    <row r="6" spans="1:1" ht="14.1" customHeight="1" x14ac:dyDescent="0.25">
      <c r="A6" s="1165" t="s">
        <v>1666</v>
      </c>
    </row>
    <row r="7" spans="1:1" ht="14.1" customHeight="1" x14ac:dyDescent="0.25">
      <c r="A7" s="1165" t="s">
        <v>1667</v>
      </c>
    </row>
    <row r="8" spans="1:1" ht="14.1" customHeight="1" x14ac:dyDescent="0.25">
      <c r="A8" s="1165" t="s">
        <v>1668</v>
      </c>
    </row>
    <row r="9" spans="1:1" ht="14.1" customHeight="1" x14ac:dyDescent="0.25">
      <c r="A9" s="1165" t="s">
        <v>1500</v>
      </c>
    </row>
    <row r="10" spans="1:1" ht="14.1" customHeight="1" x14ac:dyDescent="0.25">
      <c r="A10" s="1165" t="s">
        <v>1669</v>
      </c>
    </row>
    <row r="11" spans="1:1" ht="14.1" customHeight="1" x14ac:dyDescent="0.25">
      <c r="A11" s="1165" t="s">
        <v>1670</v>
      </c>
    </row>
    <row r="12" spans="1:1" ht="14.1" customHeight="1" x14ac:dyDescent="0.25">
      <c r="A12" s="1165"/>
    </row>
    <row r="13" spans="1:1" ht="14.1" customHeight="1" x14ac:dyDescent="0.25">
      <c r="A13" s="1165"/>
    </row>
    <row r="14" spans="1:1" ht="14.1" customHeight="1" x14ac:dyDescent="0.25">
      <c r="A14" s="1165"/>
    </row>
    <row r="15" spans="1:1" ht="14.1" customHeight="1" x14ac:dyDescent="0.25">
      <c r="A15" s="1165"/>
    </row>
    <row r="16" spans="1:1" ht="14.1" customHeight="1" x14ac:dyDescent="0.25">
      <c r="A16" s="1165"/>
    </row>
    <row r="17" spans="1:1" ht="14.1" customHeight="1" x14ac:dyDescent="0.25">
      <c r="A17" s="1165"/>
    </row>
    <row r="18" spans="1:1" ht="14.1" customHeight="1" x14ac:dyDescent="0.25">
      <c r="A18" s="1165"/>
    </row>
    <row r="19" spans="1:1" ht="14.1" customHeight="1" x14ac:dyDescent="0.25">
      <c r="A19" s="1165"/>
    </row>
  </sheetData>
  <pageMargins left="0.43307086614173229" right="0.23622047244094491" top="0.74803149606299213" bottom="0.74803149606299213" header="0.31496062992125984" footer="0.31496062992125984"/>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C000"/>
  </sheetPr>
  <dimension ref="A1:A48"/>
  <sheetViews>
    <sheetView showGridLines="0" zoomScale="84" zoomScaleNormal="84" zoomScaleSheetLayoutView="100" zoomScalePageLayoutView="85" workbookViewId="0">
      <selection activeCell="I6" sqref="I6"/>
    </sheetView>
  </sheetViews>
  <sheetFormatPr defaultRowHeight="15" x14ac:dyDescent="0.25"/>
  <cols>
    <col min="1" max="1" width="95.28515625" style="1145" customWidth="1"/>
  </cols>
  <sheetData>
    <row r="1" spans="1:1" ht="26.25" x14ac:dyDescent="0.4">
      <c r="A1" s="1166" t="s">
        <v>1690</v>
      </c>
    </row>
    <row r="2" spans="1:1" ht="14.1" customHeight="1" x14ac:dyDescent="0.4">
      <c r="A2" s="1166"/>
    </row>
    <row r="3" spans="1:1" ht="15" customHeight="1" x14ac:dyDescent="0.25">
      <c r="A3" s="1164" t="s">
        <v>1504</v>
      </c>
    </row>
    <row r="4" spans="1:1" x14ac:dyDescent="0.25">
      <c r="A4" s="1164" t="s">
        <v>1691</v>
      </c>
    </row>
    <row r="5" spans="1:1" ht="14.1" customHeight="1" x14ac:dyDescent="0.25">
      <c r="A5" s="1164" t="s">
        <v>1692</v>
      </c>
    </row>
    <row r="6" spans="1:1" x14ac:dyDescent="0.25">
      <c r="A6" s="1164" t="s">
        <v>1693</v>
      </c>
    </row>
    <row r="7" spans="1:1" ht="14.1" customHeight="1" x14ac:dyDescent="0.25">
      <c r="A7" s="1164" t="s">
        <v>1694</v>
      </c>
    </row>
    <row r="8" spans="1:1" ht="14.1" customHeight="1" x14ac:dyDescent="0.25">
      <c r="A8" s="1164" t="s">
        <v>1695</v>
      </c>
    </row>
    <row r="9" spans="1:1" ht="14.1" customHeight="1" x14ac:dyDescent="0.25">
      <c r="A9" s="1164" t="s">
        <v>1696</v>
      </c>
    </row>
    <row r="10" spans="1:1" ht="14.1" customHeight="1" x14ac:dyDescent="0.25">
      <c r="A10" s="1164" t="s">
        <v>1697</v>
      </c>
    </row>
    <row r="11" spans="1:1" ht="14.1" customHeight="1" x14ac:dyDescent="0.25">
      <c r="A11" s="1164" t="s">
        <v>1698</v>
      </c>
    </row>
    <row r="12" spans="1:1" ht="14.1" customHeight="1" x14ac:dyDescent="0.25">
      <c r="A12" s="1164" t="s">
        <v>1512</v>
      </c>
    </row>
    <row r="13" spans="1:1" ht="14.1" customHeight="1" x14ac:dyDescent="0.25">
      <c r="A13" s="1164"/>
    </row>
    <row r="14" spans="1:1" ht="14.1" customHeight="1" x14ac:dyDescent="0.25">
      <c r="A14" s="1164"/>
    </row>
    <row r="15" spans="1:1" ht="14.1" customHeight="1" x14ac:dyDescent="0.25">
      <c r="A15" s="1164"/>
    </row>
    <row r="16" spans="1:1" ht="14.1" customHeight="1" x14ac:dyDescent="0.25">
      <c r="A16" s="1164"/>
    </row>
    <row r="17" spans="1:1" ht="14.1" customHeight="1" x14ac:dyDescent="0.25">
      <c r="A17" s="1164"/>
    </row>
    <row r="18" spans="1:1" ht="14.1" customHeight="1" x14ac:dyDescent="0.25">
      <c r="A18" s="1164"/>
    </row>
    <row r="19" spans="1:1" ht="14.1" customHeight="1" x14ac:dyDescent="0.25">
      <c r="A19" s="1164"/>
    </row>
    <row r="20" spans="1:1" ht="14.1" customHeight="1" x14ac:dyDescent="0.25">
      <c r="A20" s="1164"/>
    </row>
    <row r="21" spans="1:1" x14ac:dyDescent="0.25">
      <c r="A21" s="1164"/>
    </row>
    <row r="22" spans="1:1" x14ac:dyDescent="0.25">
      <c r="A22" s="1164"/>
    </row>
    <row r="23" spans="1:1" x14ac:dyDescent="0.25">
      <c r="A23" s="1164"/>
    </row>
    <row r="24" spans="1:1" x14ac:dyDescent="0.25">
      <c r="A24" s="1167"/>
    </row>
    <row r="25" spans="1:1" x14ac:dyDescent="0.25">
      <c r="A25" s="1164"/>
    </row>
    <row r="26" spans="1:1" x14ac:dyDescent="0.25">
      <c r="A26" s="1164"/>
    </row>
    <row r="27" spans="1:1" ht="15" customHeight="1" x14ac:dyDescent="0.25">
      <c r="A27" s="1164"/>
    </row>
    <row r="28" spans="1:1" x14ac:dyDescent="0.25">
      <c r="A28" s="1164"/>
    </row>
    <row r="29" spans="1:1" x14ac:dyDescent="0.25">
      <c r="A29" s="1164"/>
    </row>
    <row r="30" spans="1:1" x14ac:dyDescent="0.25">
      <c r="A30" s="1164"/>
    </row>
    <row r="31" spans="1:1" x14ac:dyDescent="0.25">
      <c r="A31" s="1164"/>
    </row>
    <row r="32" spans="1:1" x14ac:dyDescent="0.25">
      <c r="A32" s="1164"/>
    </row>
    <row r="33" spans="1:1" x14ac:dyDescent="0.25">
      <c r="A33" s="1164"/>
    </row>
    <row r="34" spans="1:1" x14ac:dyDescent="0.25">
      <c r="A34" s="1164"/>
    </row>
    <row r="35" spans="1:1" x14ac:dyDescent="0.25">
      <c r="A35" s="1164"/>
    </row>
    <row r="36" spans="1:1" x14ac:dyDescent="0.25">
      <c r="A36" s="1164"/>
    </row>
    <row r="37" spans="1:1" x14ac:dyDescent="0.25">
      <c r="A37" s="1164"/>
    </row>
    <row r="38" spans="1:1" x14ac:dyDescent="0.25">
      <c r="A38" s="1164"/>
    </row>
    <row r="39" spans="1:1" x14ac:dyDescent="0.25">
      <c r="A39" s="1164"/>
    </row>
    <row r="40" spans="1:1" x14ac:dyDescent="0.25">
      <c r="A40" s="1164"/>
    </row>
    <row r="41" spans="1:1" x14ac:dyDescent="0.25">
      <c r="A41" s="1164"/>
    </row>
    <row r="42" spans="1:1" x14ac:dyDescent="0.25">
      <c r="A42" s="1164"/>
    </row>
    <row r="43" spans="1:1" x14ac:dyDescent="0.25">
      <c r="A43" s="1164"/>
    </row>
    <row r="44" spans="1:1" x14ac:dyDescent="0.25">
      <c r="A44" s="1164"/>
    </row>
    <row r="45" spans="1:1" x14ac:dyDescent="0.25">
      <c r="A45" s="1164"/>
    </row>
    <row r="46" spans="1:1" x14ac:dyDescent="0.25">
      <c r="A46" s="1164"/>
    </row>
    <row r="47" spans="1:1" x14ac:dyDescent="0.25">
      <c r="A47" s="1164"/>
    </row>
    <row r="48" spans="1:1" x14ac:dyDescent="0.25">
      <c r="A48" s="1164"/>
    </row>
  </sheetData>
  <pageMargins left="0.43307086614173229" right="0.23622047244094491"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sheetPr>
  <dimension ref="A1:E27"/>
  <sheetViews>
    <sheetView showGridLines="0" zoomScale="84" zoomScaleNormal="84" workbookViewId="0">
      <selection activeCell="I6" sqref="I6"/>
    </sheetView>
  </sheetViews>
  <sheetFormatPr defaultColWidth="8.5703125" defaultRowHeight="14.25" x14ac:dyDescent="0.3"/>
  <cols>
    <col min="1" max="1" width="39.28515625" style="171" customWidth="1"/>
    <col min="2" max="5" width="14.140625" style="171" customWidth="1"/>
    <col min="6" max="26" width="17.85546875" style="171" customWidth="1"/>
    <col min="27" max="16384" width="8.5703125" style="171"/>
  </cols>
  <sheetData>
    <row r="1" spans="1:5" x14ac:dyDescent="0.3">
      <c r="A1" s="890" t="s">
        <v>1504</v>
      </c>
      <c r="B1" s="511"/>
      <c r="C1" s="511"/>
      <c r="D1" s="511"/>
      <c r="E1" s="511"/>
    </row>
    <row r="2" spans="1:5" ht="86.25" customHeight="1" x14ac:dyDescent="0.3">
      <c r="A2" s="1307" t="s">
        <v>1503</v>
      </c>
      <c r="B2" s="1372"/>
      <c r="C2" s="1372"/>
      <c r="D2" s="1372"/>
      <c r="E2" s="1372"/>
    </row>
    <row r="3" spans="1:5" x14ac:dyDescent="0.3">
      <c r="A3" s="230"/>
      <c r="B3" s="234"/>
      <c r="C3" s="234"/>
      <c r="D3" s="234"/>
      <c r="E3" s="234"/>
    </row>
    <row r="4" spans="1:5" x14ac:dyDescent="0.3">
      <c r="A4" s="231"/>
      <c r="B4" s="570" t="s">
        <v>550</v>
      </c>
      <c r="C4" s="570"/>
      <c r="D4" s="570" t="s">
        <v>551</v>
      </c>
      <c r="E4" s="570"/>
    </row>
    <row r="5" spans="1:5" x14ac:dyDescent="0.3">
      <c r="A5" s="172" t="s">
        <v>116</v>
      </c>
      <c r="B5" s="571" t="s">
        <v>40</v>
      </c>
      <c r="C5" s="571" t="s">
        <v>39</v>
      </c>
      <c r="D5" s="571" t="s">
        <v>40</v>
      </c>
      <c r="E5" s="571" t="s">
        <v>39</v>
      </c>
    </row>
    <row r="6" spans="1:5" x14ac:dyDescent="0.3">
      <c r="A6" s="232" t="s">
        <v>304</v>
      </c>
      <c r="B6" s="234"/>
      <c r="C6" s="234"/>
      <c r="D6" s="234"/>
      <c r="E6" s="234"/>
    </row>
    <row r="7" spans="1:5" x14ac:dyDescent="0.3">
      <c r="A7" s="230" t="s">
        <v>303</v>
      </c>
      <c r="B7" s="229">
        <v>5631.3921391799995</v>
      </c>
      <c r="C7" s="229">
        <v>147.47888348000001</v>
      </c>
      <c r="D7" s="229" t="s">
        <v>22</v>
      </c>
      <c r="E7" s="229" t="s">
        <v>22</v>
      </c>
    </row>
    <row r="8" spans="1:5" x14ac:dyDescent="0.3">
      <c r="A8" s="230" t="s">
        <v>82</v>
      </c>
      <c r="B8" s="229">
        <v>5841.6765763099993</v>
      </c>
      <c r="C8" s="229">
        <v>1856.6066702700002</v>
      </c>
      <c r="D8" s="229">
        <v>6226.7774144199993</v>
      </c>
      <c r="E8" s="229">
        <v>2215.1409903399999</v>
      </c>
    </row>
    <row r="9" spans="1:5" x14ac:dyDescent="0.3">
      <c r="A9" s="230" t="s">
        <v>292</v>
      </c>
      <c r="B9" s="229">
        <v>9029.6360839200006</v>
      </c>
      <c r="C9" s="229">
        <v>3762.35210001</v>
      </c>
      <c r="D9" s="229">
        <v>14541.63542572</v>
      </c>
      <c r="E9" s="229">
        <v>6253.6099554299999</v>
      </c>
    </row>
    <row r="10" spans="1:5" x14ac:dyDescent="0.3">
      <c r="A10" s="225" t="s">
        <v>80</v>
      </c>
      <c r="B10" s="224">
        <v>79.156639100000007</v>
      </c>
      <c r="C10" s="224">
        <v>36.144396319999998</v>
      </c>
      <c r="D10" s="224">
        <v>84.440521579999995</v>
      </c>
      <c r="E10" s="224">
        <v>34.033430320000001</v>
      </c>
    </row>
    <row r="11" spans="1:5" x14ac:dyDescent="0.3">
      <c r="A11" s="225" t="s">
        <v>298</v>
      </c>
      <c r="B11" s="224">
        <v>14.967333889999999</v>
      </c>
      <c r="C11" s="224">
        <v>14.967333889999999</v>
      </c>
      <c r="D11" s="224" t="s">
        <v>22</v>
      </c>
      <c r="E11" s="224" t="s">
        <v>22</v>
      </c>
    </row>
    <row r="12" spans="1:5" x14ac:dyDescent="0.3">
      <c r="A12" s="891" t="s">
        <v>297</v>
      </c>
      <c r="B12" s="892">
        <v>20596.8287724</v>
      </c>
      <c r="C12" s="892">
        <v>5817.5493839700002</v>
      </c>
      <c r="D12" s="892">
        <v>20852.853361720001</v>
      </c>
      <c r="E12" s="892">
        <v>8502.7843760899996</v>
      </c>
    </row>
    <row r="13" spans="1:5" x14ac:dyDescent="0.3">
      <c r="A13" s="225"/>
      <c r="B13" s="224"/>
      <c r="C13" s="224"/>
      <c r="D13" s="224"/>
      <c r="E13" s="224"/>
    </row>
    <row r="14" spans="1:5" x14ac:dyDescent="0.3">
      <c r="A14" s="226" t="s">
        <v>296</v>
      </c>
      <c r="B14" s="224"/>
      <c r="C14" s="224"/>
      <c r="D14" s="224"/>
      <c r="E14" s="224"/>
    </row>
    <row r="15" spans="1:5" x14ac:dyDescent="0.3">
      <c r="A15" s="225" t="s">
        <v>295</v>
      </c>
      <c r="B15" s="224">
        <v>6.7683997920000003</v>
      </c>
      <c r="C15" s="224" t="s">
        <v>22</v>
      </c>
      <c r="D15" s="224">
        <v>3582.4278182800003</v>
      </c>
      <c r="E15" s="224">
        <v>59.47829265</v>
      </c>
    </row>
    <row r="16" spans="1:5" x14ac:dyDescent="0.3">
      <c r="A16" s="225" t="s">
        <v>640</v>
      </c>
      <c r="B16" s="224" t="s">
        <v>22</v>
      </c>
      <c r="C16" s="224" t="s">
        <v>22</v>
      </c>
      <c r="D16" s="224">
        <v>2194.3253896100005</v>
      </c>
      <c r="E16" s="224">
        <v>157.12848855000001</v>
      </c>
    </row>
    <row r="17" spans="1:5" x14ac:dyDescent="0.3">
      <c r="A17" s="225" t="s">
        <v>160</v>
      </c>
      <c r="B17" s="224">
        <v>2226.8941863777563</v>
      </c>
      <c r="C17" s="224">
        <v>278.22084953183321</v>
      </c>
      <c r="D17" s="224">
        <v>6998.3832228000028</v>
      </c>
      <c r="E17" s="224">
        <v>769.71869406000008</v>
      </c>
    </row>
    <row r="18" spans="1:5" x14ac:dyDescent="0.3">
      <c r="A18" s="225" t="s">
        <v>641</v>
      </c>
      <c r="B18" s="224">
        <v>2024.5354676500001</v>
      </c>
      <c r="C18" s="224">
        <v>94.85526016</v>
      </c>
      <c r="D18" s="224">
        <v>6058.8740316200001</v>
      </c>
      <c r="E18" s="224">
        <v>456.78092547</v>
      </c>
    </row>
    <row r="19" spans="1:5" x14ac:dyDescent="0.3">
      <c r="A19" s="891" t="s">
        <v>289</v>
      </c>
      <c r="B19" s="892">
        <v>2233.6625861697562</v>
      </c>
      <c r="C19" s="892">
        <v>278.22084953183321</v>
      </c>
      <c r="D19" s="892">
        <v>12775.136430690003</v>
      </c>
      <c r="E19" s="892">
        <v>986.32547526000008</v>
      </c>
    </row>
    <row r="20" spans="1:5" s="871" customFormat="1" x14ac:dyDescent="0.3">
      <c r="A20" s="893"/>
      <c r="B20" s="894"/>
      <c r="C20" s="894"/>
      <c r="D20" s="894"/>
      <c r="E20" s="894"/>
    </row>
    <row r="21" spans="1:5" x14ac:dyDescent="0.3">
      <c r="A21" s="891" t="s">
        <v>288</v>
      </c>
      <c r="B21" s="892">
        <v>22830.491358569758</v>
      </c>
      <c r="C21" s="892">
        <v>6095.770233501833</v>
      </c>
      <c r="D21" s="892">
        <v>33627.989792410008</v>
      </c>
      <c r="E21" s="892">
        <v>9489.1098513500001</v>
      </c>
    </row>
    <row r="22" spans="1:5" s="871" customFormat="1" x14ac:dyDescent="0.3">
      <c r="A22" s="893"/>
      <c r="B22" s="894"/>
      <c r="C22" s="894"/>
      <c r="D22" s="894"/>
      <c r="E22" s="894"/>
    </row>
    <row r="23" spans="1:5" x14ac:dyDescent="0.3">
      <c r="A23" s="504" t="s">
        <v>642</v>
      </c>
      <c r="B23" s="230"/>
      <c r="C23" s="230"/>
      <c r="D23" s="230"/>
      <c r="E23" s="230"/>
    </row>
    <row r="24" spans="1:5" x14ac:dyDescent="0.3">
      <c r="A24" s="504" t="s">
        <v>2216</v>
      </c>
      <c r="B24" s="234"/>
      <c r="C24" s="234"/>
      <c r="D24" s="234"/>
      <c r="E24" s="234"/>
    </row>
    <row r="26" spans="1:5" x14ac:dyDescent="0.3">
      <c r="B26" s="227"/>
      <c r="C26" s="572"/>
      <c r="E26" s="572"/>
    </row>
    <row r="27" spans="1:5" x14ac:dyDescent="0.3">
      <c r="E27" s="227"/>
    </row>
  </sheetData>
  <mergeCells count="1">
    <mergeCell ref="A2:E2"/>
  </mergeCells>
  <pageMargins left="0.43307086614173229" right="0.23622047244094491" top="0.74803149606299213" bottom="0.74803149606299213" header="0.31496062992125984" footer="0.31496062992125984"/>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70C0"/>
  </sheetPr>
  <dimension ref="A1:H18"/>
  <sheetViews>
    <sheetView showGridLines="0" zoomScale="84" zoomScaleNormal="84" workbookViewId="0">
      <selection activeCell="I6" sqref="I6"/>
    </sheetView>
  </sheetViews>
  <sheetFormatPr defaultRowHeight="14.25" x14ac:dyDescent="0.3"/>
  <cols>
    <col min="1" max="1" width="30.7109375" style="6" customWidth="1"/>
    <col min="2" max="7" width="9.140625" style="6" customWidth="1"/>
    <col min="8" max="16384" width="9.140625" style="6"/>
  </cols>
  <sheetData>
    <row r="1" spans="1:8" x14ac:dyDescent="0.3">
      <c r="A1" s="1400" t="s">
        <v>1505</v>
      </c>
      <c r="B1" s="1401"/>
      <c r="C1" s="1401"/>
      <c r="D1" s="1401"/>
      <c r="E1" s="1401"/>
      <c r="F1" s="1401"/>
      <c r="G1" s="1401"/>
      <c r="H1" s="1374"/>
    </row>
    <row r="2" spans="1:8" x14ac:dyDescent="0.3">
      <c r="A2" s="1401"/>
      <c r="B2" s="1401"/>
      <c r="C2" s="1401"/>
      <c r="D2" s="1401"/>
      <c r="E2" s="1401"/>
      <c r="F2" s="1401"/>
      <c r="G2" s="1401"/>
      <c r="H2" s="1374"/>
    </row>
    <row r="3" spans="1:8" x14ac:dyDescent="0.3">
      <c r="A3" s="1401"/>
      <c r="B3" s="1401"/>
      <c r="C3" s="1401"/>
      <c r="D3" s="1401"/>
      <c r="E3" s="1401"/>
      <c r="F3" s="1401"/>
      <c r="G3" s="1401"/>
      <c r="H3" s="1374"/>
    </row>
    <row r="4" spans="1:8" ht="30" customHeight="1" x14ac:dyDescent="0.3">
      <c r="A4" s="1401"/>
      <c r="B4" s="1401"/>
      <c r="C4" s="1401"/>
      <c r="D4" s="1401"/>
      <c r="E4" s="1401"/>
      <c r="F4" s="1401"/>
      <c r="G4" s="1401"/>
      <c r="H4" s="1374"/>
    </row>
    <row r="5" spans="1:8" ht="85.5" x14ac:dyDescent="0.3">
      <c r="A5" s="393" t="s">
        <v>116</v>
      </c>
      <c r="B5" s="263" t="s">
        <v>818</v>
      </c>
      <c r="C5" s="263" t="s">
        <v>817</v>
      </c>
      <c r="D5" s="263" t="s">
        <v>816</v>
      </c>
      <c r="E5" s="263" t="s">
        <v>815</v>
      </c>
      <c r="F5" s="263" t="s">
        <v>814</v>
      </c>
      <c r="G5" s="263" t="s">
        <v>813</v>
      </c>
      <c r="H5" s="263" t="s">
        <v>39</v>
      </c>
    </row>
    <row r="6" spans="1:8" x14ac:dyDescent="0.3">
      <c r="A6" s="895" t="s">
        <v>812</v>
      </c>
      <c r="B6" s="645"/>
      <c r="C6" s="645" t="s">
        <v>811</v>
      </c>
      <c r="D6" s="645" t="s">
        <v>810</v>
      </c>
      <c r="E6" s="645"/>
      <c r="F6" s="645"/>
      <c r="G6" s="645" t="s">
        <v>809</v>
      </c>
      <c r="H6" s="645" t="s">
        <v>808</v>
      </c>
    </row>
    <row r="7" spans="1:8" x14ac:dyDescent="0.3">
      <c r="A7" s="881" t="s">
        <v>341</v>
      </c>
      <c r="B7" s="896"/>
      <c r="C7" s="896"/>
      <c r="D7" s="896"/>
      <c r="E7" s="896"/>
      <c r="F7" s="896"/>
      <c r="G7" s="896"/>
      <c r="H7" s="896"/>
    </row>
    <row r="8" spans="1:8" x14ac:dyDescent="0.3">
      <c r="A8" s="881" t="s">
        <v>353</v>
      </c>
      <c r="B8" s="896"/>
      <c r="C8" s="896"/>
      <c r="D8" s="896"/>
      <c r="E8" s="896"/>
      <c r="F8" s="896"/>
      <c r="G8" s="896"/>
      <c r="H8" s="896"/>
    </row>
    <row r="9" spans="1:8" ht="28.5" x14ac:dyDescent="0.3">
      <c r="A9" s="881" t="s">
        <v>807</v>
      </c>
      <c r="B9" s="896"/>
      <c r="C9" s="896"/>
      <c r="D9" s="896" t="s">
        <v>804</v>
      </c>
      <c r="E9" s="896" t="s">
        <v>803</v>
      </c>
      <c r="F9" s="896" t="s">
        <v>802</v>
      </c>
      <c r="G9" s="896" t="s">
        <v>801</v>
      </c>
      <c r="H9" s="896" t="s">
        <v>800</v>
      </c>
    </row>
    <row r="10" spans="1:8" ht="28.5" x14ac:dyDescent="0.3">
      <c r="A10" s="881" t="s">
        <v>806</v>
      </c>
      <c r="B10" s="896"/>
      <c r="C10" s="896"/>
      <c r="D10" s="896"/>
      <c r="E10" s="896"/>
      <c r="F10" s="896"/>
      <c r="G10" s="896"/>
      <c r="H10" s="896"/>
    </row>
    <row r="11" spans="1:8" ht="28.5" x14ac:dyDescent="0.3">
      <c r="A11" s="881" t="s">
        <v>805</v>
      </c>
      <c r="B11" s="896"/>
      <c r="C11" s="896"/>
      <c r="D11" s="896" t="s">
        <v>804</v>
      </c>
      <c r="E11" s="896" t="s">
        <v>803</v>
      </c>
      <c r="F11" s="896" t="s">
        <v>802</v>
      </c>
      <c r="G11" s="896" t="s">
        <v>801</v>
      </c>
      <c r="H11" s="896" t="s">
        <v>800</v>
      </c>
    </row>
    <row r="12" spans="1:8" ht="28.5" x14ac:dyDescent="0.3">
      <c r="A12" s="881" t="s">
        <v>799</v>
      </c>
      <c r="B12" s="896"/>
      <c r="C12" s="896"/>
      <c r="D12" s="896"/>
      <c r="E12" s="896"/>
      <c r="F12" s="896"/>
      <c r="G12" s="896"/>
      <c r="H12" s="896"/>
    </row>
    <row r="13" spans="1:8" ht="28.5" x14ac:dyDescent="0.3">
      <c r="A13" s="881" t="s">
        <v>798</v>
      </c>
      <c r="B13" s="896"/>
      <c r="C13" s="896"/>
      <c r="D13" s="896"/>
      <c r="E13" s="896"/>
      <c r="F13" s="896"/>
      <c r="G13" s="896" t="s">
        <v>797</v>
      </c>
      <c r="H13" s="896" t="s">
        <v>796</v>
      </c>
    </row>
    <row r="14" spans="1:8" ht="28.5" x14ac:dyDescent="0.3">
      <c r="A14" s="881" t="s">
        <v>795</v>
      </c>
      <c r="B14" s="896"/>
      <c r="C14" s="896"/>
      <c r="D14" s="896"/>
      <c r="E14" s="896"/>
      <c r="F14" s="896"/>
      <c r="G14" s="896"/>
      <c r="H14" s="896"/>
    </row>
    <row r="15" spans="1:8" x14ac:dyDescent="0.3">
      <c r="A15" s="881" t="s">
        <v>794</v>
      </c>
      <c r="B15" s="896"/>
      <c r="C15" s="896"/>
      <c r="D15" s="896"/>
      <c r="E15" s="896"/>
      <c r="F15" s="896"/>
      <c r="G15" s="896"/>
      <c r="H15" s="896"/>
    </row>
    <row r="16" spans="1:8" x14ac:dyDescent="0.3">
      <c r="A16" s="897" t="s">
        <v>288</v>
      </c>
      <c r="B16" s="898"/>
      <c r="C16" s="898"/>
      <c r="D16" s="898"/>
      <c r="E16" s="898"/>
      <c r="F16" s="898"/>
      <c r="G16" s="898"/>
      <c r="H16" s="898" t="s">
        <v>793</v>
      </c>
    </row>
    <row r="18" spans="1:1" x14ac:dyDescent="0.3">
      <c r="A18" s="504" t="s">
        <v>2217</v>
      </c>
    </row>
  </sheetData>
  <mergeCells count="1">
    <mergeCell ref="A1:H4"/>
  </mergeCells>
  <pageMargins left="0.43307086614173229" right="0.23622047244094491" top="0.74803149606299213" bottom="0.74803149606299213" header="0.31496062992125984" footer="0.31496062992125984"/>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70C0"/>
  </sheetPr>
  <dimension ref="A1:D18"/>
  <sheetViews>
    <sheetView showGridLines="0" zoomScale="84" zoomScaleNormal="84" workbookViewId="0">
      <selection activeCell="I6" sqref="I6"/>
    </sheetView>
  </sheetViews>
  <sheetFormatPr defaultRowHeight="14.25" x14ac:dyDescent="0.3"/>
  <cols>
    <col min="1" max="1" width="67.85546875" style="6" customWidth="1"/>
    <col min="2" max="16384" width="9.140625" style="6"/>
  </cols>
  <sheetData>
    <row r="1" spans="1:4" ht="14.25" customHeight="1" x14ac:dyDescent="0.3">
      <c r="A1" s="1402" t="s">
        <v>2121</v>
      </c>
      <c r="B1" s="1264"/>
      <c r="C1" s="1264"/>
      <c r="D1" s="1264"/>
    </row>
    <row r="2" spans="1:4" ht="14.25" customHeight="1" x14ac:dyDescent="0.3">
      <c r="A2" s="1403"/>
      <c r="B2" s="1264"/>
      <c r="C2" s="1264"/>
      <c r="D2" s="1264"/>
    </row>
    <row r="3" spans="1:4" ht="14.25" customHeight="1" x14ac:dyDescent="0.3">
      <c r="A3" s="1403"/>
      <c r="B3" s="1264"/>
      <c r="C3" s="1264"/>
      <c r="D3" s="1264"/>
    </row>
    <row r="4" spans="1:4" ht="34.5" customHeight="1" x14ac:dyDescent="0.3">
      <c r="A4" s="1403"/>
      <c r="B4" s="1264"/>
      <c r="C4" s="1264"/>
      <c r="D4" s="1264"/>
    </row>
    <row r="5" spans="1:4" ht="31.5" customHeight="1" x14ac:dyDescent="0.3">
      <c r="A5" s="393" t="s">
        <v>116</v>
      </c>
      <c r="B5" s="263"/>
      <c r="C5" s="263" t="s">
        <v>643</v>
      </c>
      <c r="D5" s="263" t="s">
        <v>39</v>
      </c>
    </row>
    <row r="6" spans="1:4" x14ac:dyDescent="0.3">
      <c r="A6" s="895" t="s">
        <v>644</v>
      </c>
      <c r="B6" s="434"/>
      <c r="C6" s="434">
        <v>2965</v>
      </c>
      <c r="D6" s="434">
        <v>962.79440275268303</v>
      </c>
    </row>
    <row r="7" spans="1:4" x14ac:dyDescent="0.3">
      <c r="A7" s="895" t="s">
        <v>645</v>
      </c>
      <c r="B7" s="434"/>
      <c r="C7" s="434"/>
      <c r="D7" s="434">
        <v>188.13624755536088</v>
      </c>
    </row>
    <row r="8" spans="1:4" x14ac:dyDescent="0.3">
      <c r="A8" s="895" t="s">
        <v>646</v>
      </c>
      <c r="B8" s="434"/>
      <c r="C8" s="434"/>
      <c r="D8" s="434">
        <v>774.65815519732121</v>
      </c>
    </row>
    <row r="9" spans="1:4" x14ac:dyDescent="0.3">
      <c r="A9" s="895" t="s">
        <v>647</v>
      </c>
      <c r="B9" s="434"/>
      <c r="C9" s="434">
        <v>1653.7733754623841</v>
      </c>
      <c r="D9" s="434">
        <v>218.79601040752999</v>
      </c>
    </row>
    <row r="10" spans="1:4" x14ac:dyDescent="0.3">
      <c r="A10" s="895" t="s">
        <v>648</v>
      </c>
      <c r="B10" s="434"/>
      <c r="C10" s="434"/>
      <c r="D10" s="434"/>
    </row>
    <row r="11" spans="1:4" ht="14.85" customHeight="1" x14ac:dyDescent="0.3">
      <c r="A11" s="899" t="s">
        <v>649</v>
      </c>
      <c r="B11" s="900"/>
      <c r="C11" s="900">
        <v>4618.7733754623841</v>
      </c>
      <c r="D11" s="900">
        <v>1181.5904131602131</v>
      </c>
    </row>
    <row r="13" spans="1:4" x14ac:dyDescent="0.3">
      <c r="A13" s="504"/>
    </row>
    <row r="14" spans="1:4" x14ac:dyDescent="0.3">
      <c r="A14" s="1404"/>
      <c r="B14" s="1404"/>
      <c r="C14" s="1404"/>
      <c r="D14" s="1404"/>
    </row>
    <row r="15" spans="1:4" x14ac:dyDescent="0.3">
      <c r="A15" s="1404"/>
      <c r="B15" s="1404"/>
      <c r="C15" s="1404"/>
      <c r="D15" s="1404"/>
    </row>
    <row r="16" spans="1:4" x14ac:dyDescent="0.3">
      <c r="A16" s="1404"/>
      <c r="B16" s="1404"/>
      <c r="C16" s="1404"/>
      <c r="D16" s="1404"/>
    </row>
    <row r="17" spans="1:4" x14ac:dyDescent="0.3">
      <c r="A17" s="1404"/>
      <c r="B17" s="1404"/>
      <c r="C17" s="1404"/>
      <c r="D17" s="1404"/>
    </row>
    <row r="18" spans="1:4" x14ac:dyDescent="0.3">
      <c r="A18" s="1404"/>
      <c r="B18" s="1404"/>
      <c r="C18" s="1404"/>
      <c r="D18" s="1404"/>
    </row>
  </sheetData>
  <mergeCells count="2">
    <mergeCell ref="A1:D4"/>
    <mergeCell ref="A14:D18"/>
  </mergeCells>
  <pageMargins left="0.43307086614173229" right="0.23622047244094491" top="0.74803149606299213" bottom="0.74803149606299213" header="0.31496062992125984" footer="0.31496062992125984"/>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sheetPr>
  <dimension ref="A1:C22"/>
  <sheetViews>
    <sheetView showGridLines="0" zoomScale="84" zoomScaleNormal="84" workbookViewId="0">
      <selection activeCell="I6" sqref="I6"/>
    </sheetView>
  </sheetViews>
  <sheetFormatPr defaultRowHeight="14.25" x14ac:dyDescent="0.3"/>
  <cols>
    <col min="1" max="1" width="77.28515625" style="420" customWidth="1"/>
    <col min="2" max="16384" width="9.140625" style="428"/>
  </cols>
  <sheetData>
    <row r="1" spans="1:3" x14ac:dyDescent="0.3">
      <c r="A1" s="1405" t="s">
        <v>1506</v>
      </c>
      <c r="B1" s="1264"/>
      <c r="C1" s="1264"/>
    </row>
    <row r="2" spans="1:3" x14ac:dyDescent="0.3">
      <c r="A2" s="1403"/>
      <c r="B2" s="1264"/>
      <c r="C2" s="1264"/>
    </row>
    <row r="3" spans="1:3" x14ac:dyDescent="0.3">
      <c r="A3" s="1403"/>
      <c r="B3" s="1264"/>
      <c r="C3" s="1264"/>
    </row>
    <row r="4" spans="1:3" x14ac:dyDescent="0.3">
      <c r="A4" s="1403"/>
      <c r="B4" s="1264"/>
      <c r="C4" s="1264"/>
    </row>
    <row r="5" spans="1:3" ht="28.5" x14ac:dyDescent="0.3">
      <c r="A5" s="408" t="s">
        <v>116</v>
      </c>
      <c r="B5" s="880" t="s">
        <v>650</v>
      </c>
      <c r="C5" s="489" t="s">
        <v>39</v>
      </c>
    </row>
    <row r="6" spans="1:3" x14ac:dyDescent="0.3">
      <c r="A6" s="793" t="s">
        <v>651</v>
      </c>
      <c r="B6" s="679"/>
      <c r="C6" s="679">
        <v>95.064261680000271</v>
      </c>
    </row>
    <row r="7" spans="1:3" x14ac:dyDescent="0.3">
      <c r="A7" s="434" t="s">
        <v>652</v>
      </c>
      <c r="B7" s="428">
        <v>1904.7472758900003</v>
      </c>
      <c r="C7" s="428">
        <v>51.811300810000304</v>
      </c>
    </row>
    <row r="8" spans="1:3" x14ac:dyDescent="0.3">
      <c r="A8" s="420" t="s">
        <v>653</v>
      </c>
      <c r="B8" s="428">
        <v>330.04190819999997</v>
      </c>
      <c r="C8" s="428">
        <v>20.12909209</v>
      </c>
    </row>
    <row r="9" spans="1:3" x14ac:dyDescent="0.3">
      <c r="A9" s="420" t="s">
        <v>654</v>
      </c>
      <c r="B9" s="428">
        <v>352.02793000000003</v>
      </c>
      <c r="C9" s="428">
        <v>7.0405586099999997</v>
      </c>
    </row>
    <row r="10" spans="1:3" x14ac:dyDescent="0.3">
      <c r="A10" s="420" t="s">
        <v>655</v>
      </c>
      <c r="B10" s="428">
        <v>1222.6774376900003</v>
      </c>
      <c r="C10" s="428">
        <v>24.64165011000031</v>
      </c>
    </row>
    <row r="11" spans="1:3" x14ac:dyDescent="0.3">
      <c r="A11" s="420" t="s">
        <v>656</v>
      </c>
    </row>
    <row r="12" spans="1:3" x14ac:dyDescent="0.3">
      <c r="A12" s="420" t="s">
        <v>657</v>
      </c>
      <c r="B12" s="428">
        <v>638.13020968071703</v>
      </c>
    </row>
    <row r="13" spans="1:3" x14ac:dyDescent="0.3">
      <c r="A13" s="420" t="s">
        <v>658</v>
      </c>
    </row>
    <row r="14" spans="1:3" x14ac:dyDescent="0.3">
      <c r="A14" s="420" t="s">
        <v>659</v>
      </c>
      <c r="B14" s="428">
        <v>119.10389337000007</v>
      </c>
      <c r="C14" s="428">
        <v>21.636636219999975</v>
      </c>
    </row>
    <row r="15" spans="1:3" x14ac:dyDescent="0.3">
      <c r="A15" s="420" t="s">
        <v>660</v>
      </c>
      <c r="B15" s="428">
        <v>1.7293059700000002</v>
      </c>
      <c r="C15" s="428">
        <v>21.616324649999999</v>
      </c>
    </row>
    <row r="16" spans="1:3" x14ac:dyDescent="0.3">
      <c r="A16" s="793" t="s">
        <v>661</v>
      </c>
      <c r="B16" s="679"/>
      <c r="C16" s="679"/>
    </row>
    <row r="18" spans="1:3" x14ac:dyDescent="0.3">
      <c r="A18" s="504"/>
    </row>
    <row r="20" spans="1:3" x14ac:dyDescent="0.3">
      <c r="A20" s="1406"/>
      <c r="B20" s="1406"/>
      <c r="C20" s="1406"/>
    </row>
    <row r="21" spans="1:3" x14ac:dyDescent="0.3">
      <c r="A21" s="1406"/>
      <c r="B21" s="1406"/>
      <c r="C21" s="1406"/>
    </row>
    <row r="22" spans="1:3" x14ac:dyDescent="0.3">
      <c r="A22" s="1406"/>
      <c r="B22" s="1406"/>
      <c r="C22" s="1406"/>
    </row>
  </sheetData>
  <mergeCells count="2">
    <mergeCell ref="A1:C4"/>
    <mergeCell ref="A20:C22"/>
  </mergeCells>
  <pageMargins left="0.43307086614173229" right="0.23622047244094491" top="0.74803149606299213" bottom="0.74803149606299213" header="0.31496062992125984" footer="0.31496062992125984"/>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70C0"/>
  </sheetPr>
  <dimension ref="A1:N12"/>
  <sheetViews>
    <sheetView showGridLines="0" zoomScale="84" zoomScaleNormal="84" workbookViewId="0">
      <selection activeCell="O7" sqref="O7:O8"/>
    </sheetView>
  </sheetViews>
  <sheetFormatPr defaultRowHeight="14.25" x14ac:dyDescent="0.3"/>
  <cols>
    <col min="1" max="1" width="33.85546875" style="171" customWidth="1"/>
    <col min="2" max="14" width="6.85546875" style="171" customWidth="1"/>
    <col min="15" max="27" width="17.85546875" style="171" customWidth="1"/>
    <col min="28" max="16384" width="9.140625" style="171"/>
  </cols>
  <sheetData>
    <row r="1" spans="1:14" x14ac:dyDescent="0.3">
      <c r="A1" s="1369" t="s">
        <v>1508</v>
      </c>
      <c r="B1" s="1407"/>
      <c r="C1" s="1407"/>
      <c r="D1" s="1407"/>
      <c r="E1" s="1407"/>
      <c r="F1" s="1407"/>
      <c r="G1" s="1407"/>
      <c r="H1" s="1407"/>
      <c r="I1" s="1407"/>
      <c r="J1" s="1407"/>
      <c r="K1" s="1407"/>
      <c r="L1" s="1407"/>
      <c r="M1" s="1407"/>
      <c r="N1" s="1407"/>
    </row>
    <row r="2" spans="1:14" x14ac:dyDescent="0.3">
      <c r="A2" s="1407"/>
      <c r="B2" s="1407"/>
      <c r="C2" s="1407"/>
      <c r="D2" s="1407"/>
      <c r="E2" s="1407"/>
      <c r="F2" s="1407"/>
      <c r="G2" s="1407"/>
      <c r="H2" s="1407"/>
      <c r="I2" s="1407"/>
      <c r="J2" s="1407"/>
      <c r="K2" s="1407"/>
      <c r="L2" s="1407"/>
      <c r="M2" s="1407"/>
      <c r="N2" s="1407"/>
    </row>
    <row r="3" spans="1:14" x14ac:dyDescent="0.3">
      <c r="A3" s="1407"/>
      <c r="B3" s="1407"/>
      <c r="C3" s="1407"/>
      <c r="D3" s="1407"/>
      <c r="E3" s="1407"/>
      <c r="F3" s="1407"/>
      <c r="G3" s="1407"/>
      <c r="H3" s="1407"/>
      <c r="I3" s="1407"/>
      <c r="J3" s="1407"/>
      <c r="K3" s="1407"/>
      <c r="L3" s="1407"/>
      <c r="M3" s="1407"/>
      <c r="N3" s="1407"/>
    </row>
    <row r="4" spans="1:14" ht="21" customHeight="1" x14ac:dyDescent="0.3">
      <c r="A4" s="1407"/>
      <c r="B4" s="1407"/>
      <c r="C4" s="1407"/>
      <c r="D4" s="1407"/>
      <c r="E4" s="1407"/>
      <c r="F4" s="1407"/>
      <c r="G4" s="1407"/>
      <c r="H4" s="1407"/>
      <c r="I4" s="1407"/>
      <c r="J4" s="1407"/>
      <c r="K4" s="1407"/>
      <c r="L4" s="1407"/>
      <c r="M4" s="1407"/>
      <c r="N4" s="1407"/>
    </row>
    <row r="5" spans="1:14" ht="24.75" customHeight="1" x14ac:dyDescent="0.3">
      <c r="A5" s="469" t="s">
        <v>226</v>
      </c>
      <c r="B5" s="1370" t="s">
        <v>534</v>
      </c>
      <c r="C5" s="1371"/>
      <c r="D5" s="1371"/>
      <c r="E5" s="1371"/>
      <c r="F5" s="1371"/>
      <c r="G5" s="1371"/>
      <c r="H5" s="1371"/>
      <c r="I5" s="1371"/>
      <c r="J5" s="1371"/>
      <c r="K5" s="1371"/>
      <c r="L5" s="1371"/>
      <c r="M5" s="1371"/>
      <c r="N5" s="470"/>
    </row>
    <row r="6" spans="1:14" ht="28.5" x14ac:dyDescent="0.3">
      <c r="A6" s="471" t="s">
        <v>662</v>
      </c>
      <c r="B6" s="472" t="s">
        <v>536</v>
      </c>
      <c r="C6" s="472">
        <v>0.02</v>
      </c>
      <c r="D6" s="472">
        <v>0.04</v>
      </c>
      <c r="E6" s="472">
        <v>0.1</v>
      </c>
      <c r="F6" s="472">
        <v>0.2</v>
      </c>
      <c r="G6" s="472">
        <v>0.35</v>
      </c>
      <c r="H6" s="472">
        <v>0.5</v>
      </c>
      <c r="I6" s="472">
        <v>0.7</v>
      </c>
      <c r="J6" s="472">
        <v>0.75</v>
      </c>
      <c r="K6" s="472">
        <v>1</v>
      </c>
      <c r="L6" s="472">
        <v>1.5</v>
      </c>
      <c r="M6" s="470" t="s">
        <v>160</v>
      </c>
      <c r="N6" s="470" t="s">
        <v>288</v>
      </c>
    </row>
    <row r="7" spans="1:14" x14ac:dyDescent="0.3">
      <c r="A7" s="576" t="s">
        <v>345</v>
      </c>
      <c r="B7" s="577">
        <v>45.885498990000002</v>
      </c>
      <c r="C7" s="577">
        <v>1828.5453020500001</v>
      </c>
      <c r="D7" s="575">
        <v>0</v>
      </c>
      <c r="E7" s="575">
        <v>0</v>
      </c>
      <c r="F7" s="577">
        <v>75.156966260000004</v>
      </c>
      <c r="G7" s="575">
        <v>0</v>
      </c>
      <c r="H7" s="575">
        <v>0</v>
      </c>
      <c r="I7" s="575">
        <v>0</v>
      </c>
      <c r="J7" s="575">
        <v>0</v>
      </c>
      <c r="K7" s="575">
        <v>0</v>
      </c>
      <c r="L7" s="575">
        <v>0</v>
      </c>
      <c r="M7" s="577">
        <v>74.947700349999877</v>
      </c>
      <c r="N7" s="577">
        <v>2024.5354676500001</v>
      </c>
    </row>
    <row r="8" spans="1:14" x14ac:dyDescent="0.3">
      <c r="A8" s="576" t="s">
        <v>292</v>
      </c>
      <c r="B8" s="575">
        <v>0</v>
      </c>
      <c r="C8" s="575">
        <v>0</v>
      </c>
      <c r="D8" s="575">
        <v>0</v>
      </c>
      <c r="E8" s="575">
        <v>0</v>
      </c>
      <c r="F8" s="575">
        <v>0</v>
      </c>
      <c r="G8" s="575">
        <v>0</v>
      </c>
      <c r="H8" s="575">
        <v>0</v>
      </c>
      <c r="I8" s="575">
        <v>0</v>
      </c>
      <c r="J8" s="575">
        <v>0</v>
      </c>
      <c r="K8" s="577">
        <v>164.63144794999999</v>
      </c>
      <c r="L8" s="577">
        <v>0.88220932000000007</v>
      </c>
      <c r="M8" s="575">
        <v>0</v>
      </c>
      <c r="N8" s="577">
        <v>165.51365727000001</v>
      </c>
    </row>
    <row r="9" spans="1:14" x14ac:dyDescent="0.3">
      <c r="A9" s="576" t="s">
        <v>80</v>
      </c>
      <c r="B9" s="575">
        <v>0</v>
      </c>
      <c r="C9" s="575">
        <v>0</v>
      </c>
      <c r="D9" s="575">
        <v>0</v>
      </c>
      <c r="E9" s="575">
        <v>0</v>
      </c>
      <c r="F9" s="575">
        <v>0</v>
      </c>
      <c r="G9" s="575">
        <v>0</v>
      </c>
      <c r="H9" s="575">
        <v>0</v>
      </c>
      <c r="I9" s="575">
        <v>0</v>
      </c>
      <c r="J9" s="577">
        <v>1.0399558999999998</v>
      </c>
      <c r="K9" s="575">
        <v>0</v>
      </c>
      <c r="L9" s="575">
        <v>0</v>
      </c>
      <c r="M9" s="575">
        <v>0</v>
      </c>
      <c r="N9" s="577">
        <v>1.0399558999999998</v>
      </c>
    </row>
    <row r="10" spans="1:14" x14ac:dyDescent="0.3">
      <c r="A10" s="473" t="s">
        <v>288</v>
      </c>
      <c r="B10" s="474">
        <v>45.885498990000002</v>
      </c>
      <c r="C10" s="474">
        <v>1828.5453020500001</v>
      </c>
      <c r="D10" s="574">
        <v>0</v>
      </c>
      <c r="E10" s="574">
        <v>0</v>
      </c>
      <c r="F10" s="474">
        <v>75.156966260000004</v>
      </c>
      <c r="G10" s="574">
        <v>0</v>
      </c>
      <c r="H10" s="574">
        <v>0</v>
      </c>
      <c r="I10" s="574">
        <v>0</v>
      </c>
      <c r="J10" s="474">
        <v>1.0399558999999998</v>
      </c>
      <c r="K10" s="474">
        <v>164.63144794999999</v>
      </c>
      <c r="L10" s="474">
        <v>0.88220932000000007</v>
      </c>
      <c r="M10" s="474">
        <v>74.947700349999877</v>
      </c>
      <c r="N10" s="474">
        <v>2191.0890808200002</v>
      </c>
    </row>
    <row r="12" spans="1:14" x14ac:dyDescent="0.3">
      <c r="A12" s="504" t="s">
        <v>2217</v>
      </c>
    </row>
  </sheetData>
  <mergeCells count="2">
    <mergeCell ref="A1:N4"/>
    <mergeCell ref="B5:M5"/>
  </mergeCells>
  <pageMargins left="0.43307086614173229" right="0.23622047244094491" top="0.74803149606299213" bottom="0.74803149606299213" header="0.31496062992125984" footer="0.31496062992125984"/>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70C0"/>
  </sheetPr>
  <dimension ref="A1:W67"/>
  <sheetViews>
    <sheetView showGridLines="0" zoomScale="84" zoomScaleNormal="84" workbookViewId="0">
      <selection activeCell="L7" sqref="L7:W29"/>
    </sheetView>
  </sheetViews>
  <sheetFormatPr defaultRowHeight="14.25" x14ac:dyDescent="0.3"/>
  <cols>
    <col min="1" max="1" width="14.28515625" style="169" customWidth="1"/>
    <col min="2" max="8" width="11.7109375" style="169" customWidth="1"/>
    <col min="9" max="16384" width="9.140625" style="169"/>
  </cols>
  <sheetData>
    <row r="1" spans="1:23" x14ac:dyDescent="0.3">
      <c r="A1" s="1409" t="s">
        <v>1507</v>
      </c>
      <c r="B1" s="1410"/>
      <c r="C1" s="1410"/>
      <c r="D1" s="1410"/>
      <c r="E1" s="1410"/>
      <c r="F1" s="1410"/>
      <c r="G1" s="1410"/>
      <c r="H1" s="1264"/>
    </row>
    <row r="2" spans="1:23" x14ac:dyDescent="0.3">
      <c r="A2" s="1410"/>
      <c r="B2" s="1410"/>
      <c r="C2" s="1410"/>
      <c r="D2" s="1410"/>
      <c r="E2" s="1410"/>
      <c r="F2" s="1410"/>
      <c r="G2" s="1410"/>
      <c r="H2" s="1264"/>
    </row>
    <row r="3" spans="1:23" x14ac:dyDescent="0.3">
      <c r="A3" s="1410"/>
      <c r="B3" s="1410"/>
      <c r="C3" s="1410"/>
      <c r="D3" s="1410"/>
      <c r="E3" s="1410"/>
      <c r="F3" s="1410"/>
      <c r="G3" s="1410"/>
      <c r="H3" s="1264"/>
    </row>
    <row r="4" spans="1:23" x14ac:dyDescent="0.3">
      <c r="A4" s="1410"/>
      <c r="B4" s="1410"/>
      <c r="C4" s="1410"/>
      <c r="D4" s="1410"/>
      <c r="E4" s="1410"/>
      <c r="F4" s="1410"/>
      <c r="G4" s="1410"/>
      <c r="H4" s="1264"/>
    </row>
    <row r="5" spans="1:23" ht="101.25" customHeight="1" x14ac:dyDescent="0.3">
      <c r="A5" s="1410"/>
      <c r="B5" s="1410"/>
      <c r="C5" s="1410"/>
      <c r="D5" s="1410"/>
      <c r="E5" s="1410"/>
      <c r="F5" s="1410"/>
      <c r="G5" s="1410"/>
      <c r="H5" s="1264"/>
    </row>
    <row r="6" spans="1:23" ht="22.5" customHeight="1" x14ac:dyDescent="0.3">
      <c r="A6" s="595" t="s">
        <v>288</v>
      </c>
      <c r="B6" s="594"/>
      <c r="C6" s="594"/>
      <c r="D6" s="594"/>
      <c r="E6" s="594"/>
      <c r="F6" s="594"/>
      <c r="G6" s="590"/>
      <c r="H6" s="593"/>
    </row>
    <row r="7" spans="1:23" ht="42.75" x14ac:dyDescent="0.3">
      <c r="A7" s="592" t="s">
        <v>582</v>
      </c>
      <c r="B7" s="558" t="s">
        <v>586</v>
      </c>
      <c r="C7" s="558" t="s">
        <v>587</v>
      </c>
      <c r="D7" s="558" t="s">
        <v>50</v>
      </c>
      <c r="E7" s="558" t="s">
        <v>588</v>
      </c>
      <c r="F7" s="558" t="s">
        <v>589</v>
      </c>
      <c r="G7" s="558" t="s">
        <v>39</v>
      </c>
      <c r="H7" s="591" t="s">
        <v>528</v>
      </c>
      <c r="L7" s="1408"/>
      <c r="M7" s="1408"/>
      <c r="N7" s="1408"/>
      <c r="O7" s="1408"/>
      <c r="P7" s="1408"/>
      <c r="Q7" s="1408"/>
      <c r="R7" s="1408"/>
      <c r="S7" s="1408"/>
      <c r="T7" s="1408"/>
      <c r="U7" s="1408"/>
      <c r="V7" s="1408"/>
      <c r="W7" s="1408"/>
    </row>
    <row r="8" spans="1:23" x14ac:dyDescent="0.3">
      <c r="A8" s="590" t="s">
        <v>59</v>
      </c>
      <c r="B8" s="585">
        <v>14822.19739401</v>
      </c>
      <c r="C8" s="588">
        <v>3.80456416150478E-4</v>
      </c>
      <c r="D8" s="585">
        <f>2517-106</f>
        <v>2411</v>
      </c>
      <c r="E8" s="587">
        <v>0.44695357425392601</v>
      </c>
      <c r="F8" s="586">
        <v>2.0087511220860494</v>
      </c>
      <c r="G8" s="585">
        <v>2246.09452779</v>
      </c>
      <c r="H8" s="584">
        <v>0.15153586665211299</v>
      </c>
      <c r="L8" s="1408"/>
      <c r="M8" s="1408"/>
      <c r="N8" s="1408"/>
      <c r="O8" s="1408"/>
      <c r="P8" s="1408"/>
      <c r="Q8" s="1408"/>
      <c r="R8" s="1408"/>
      <c r="S8" s="1408"/>
      <c r="T8" s="1408"/>
      <c r="U8" s="1408"/>
      <c r="V8" s="1408"/>
      <c r="W8" s="1408"/>
    </row>
    <row r="9" spans="1:23" x14ac:dyDescent="0.3">
      <c r="A9" s="590" t="s">
        <v>61</v>
      </c>
      <c r="B9" s="585">
        <v>1054.70082602</v>
      </c>
      <c r="C9" s="588">
        <v>1.72424077533198E-3</v>
      </c>
      <c r="D9" s="585">
        <v>870</v>
      </c>
      <c r="E9" s="587">
        <v>0.44956351578794401</v>
      </c>
      <c r="F9" s="586">
        <v>2.1688378071982468</v>
      </c>
      <c r="G9" s="585">
        <v>424.91409980999998</v>
      </c>
      <c r="H9" s="584">
        <v>0.40287642649664801</v>
      </c>
      <c r="L9" s="1408"/>
      <c r="M9" s="1408"/>
      <c r="N9" s="1408"/>
      <c r="O9" s="1408"/>
      <c r="P9" s="1408"/>
      <c r="Q9" s="1408"/>
      <c r="R9" s="1408"/>
      <c r="S9" s="1408"/>
      <c r="T9" s="1408"/>
      <c r="U9" s="1408"/>
      <c r="V9" s="1408"/>
      <c r="W9" s="1408"/>
    </row>
    <row r="10" spans="1:23" x14ac:dyDescent="0.3">
      <c r="A10" s="590" t="s">
        <v>63</v>
      </c>
      <c r="B10" s="585">
        <v>3051.53298881</v>
      </c>
      <c r="C10" s="588">
        <v>3.4794171581741598E-3</v>
      </c>
      <c r="D10" s="585">
        <v>1975</v>
      </c>
      <c r="E10" s="587">
        <v>0.43105873560389102</v>
      </c>
      <c r="F10" s="586">
        <v>2.3333083404921973</v>
      </c>
      <c r="G10" s="585">
        <v>1768.7986085099999</v>
      </c>
      <c r="H10" s="584">
        <v>0.57964263044056896</v>
      </c>
      <c r="L10" s="1408"/>
      <c r="M10" s="1408"/>
      <c r="N10" s="1408"/>
      <c r="O10" s="1408"/>
      <c r="P10" s="1408"/>
      <c r="Q10" s="1408"/>
      <c r="R10" s="1408"/>
      <c r="S10" s="1408"/>
      <c r="T10" s="1408"/>
      <c r="U10" s="1408"/>
      <c r="V10" s="1408"/>
      <c r="W10" s="1408"/>
    </row>
    <row r="11" spans="1:23" x14ac:dyDescent="0.3">
      <c r="A11" s="590" t="s">
        <v>64</v>
      </c>
      <c r="B11" s="585">
        <v>756.44044425000004</v>
      </c>
      <c r="C11" s="588">
        <v>6.7031103222241501E-3</v>
      </c>
      <c r="D11" s="585">
        <v>884</v>
      </c>
      <c r="E11" s="587">
        <v>0.44898595370153599</v>
      </c>
      <c r="F11" s="586">
        <v>2.4528236273384874</v>
      </c>
      <c r="G11" s="585">
        <v>581.22247693999998</v>
      </c>
      <c r="H11" s="584">
        <v>0.76836515201969902</v>
      </c>
      <c r="L11" s="1408"/>
      <c r="M11" s="1408"/>
      <c r="N11" s="1408"/>
      <c r="O11" s="1408"/>
      <c r="P11" s="1408"/>
      <c r="Q11" s="1408"/>
      <c r="R11" s="1408"/>
      <c r="S11" s="1408"/>
      <c r="T11" s="1408"/>
      <c r="U11" s="1408"/>
      <c r="V11" s="1408"/>
      <c r="W11" s="1408"/>
    </row>
    <row r="12" spans="1:23" x14ac:dyDescent="0.3">
      <c r="A12" s="590" t="s">
        <v>65</v>
      </c>
      <c r="B12" s="585">
        <v>491.02688030000002</v>
      </c>
      <c r="C12" s="588">
        <v>1.2842333878233501E-2</v>
      </c>
      <c r="D12" s="585">
        <v>1426</v>
      </c>
      <c r="E12" s="587">
        <v>0.445978471374533</v>
      </c>
      <c r="F12" s="586">
        <v>2.3882120700242684</v>
      </c>
      <c r="G12" s="585">
        <v>464.74293470999999</v>
      </c>
      <c r="H12" s="584">
        <v>0.94647147306082002</v>
      </c>
      <c r="L12" s="1408"/>
      <c r="M12" s="1408"/>
      <c r="N12" s="1408"/>
      <c r="O12" s="1408"/>
      <c r="P12" s="1408"/>
      <c r="Q12" s="1408"/>
      <c r="R12" s="1408"/>
      <c r="S12" s="1408"/>
      <c r="T12" s="1408"/>
      <c r="U12" s="1408"/>
      <c r="V12" s="1408"/>
      <c r="W12" s="1408"/>
    </row>
    <row r="13" spans="1:23" x14ac:dyDescent="0.3">
      <c r="A13" s="590" t="s">
        <v>66</v>
      </c>
      <c r="B13" s="585">
        <v>229.72000177999999</v>
      </c>
      <c r="C13" s="588">
        <v>3.6628671577576898E-2</v>
      </c>
      <c r="D13" s="585">
        <v>860</v>
      </c>
      <c r="E13" s="587">
        <v>0.44787899004342402</v>
      </c>
      <c r="F13" s="586">
        <v>2.0108082654369919</v>
      </c>
      <c r="G13" s="585">
        <v>288.50756532999998</v>
      </c>
      <c r="H13" s="584">
        <v>1.2559096425843701</v>
      </c>
      <c r="L13" s="1408"/>
      <c r="M13" s="1408"/>
      <c r="N13" s="1408"/>
      <c r="O13" s="1408"/>
      <c r="P13" s="1408"/>
      <c r="Q13" s="1408"/>
      <c r="R13" s="1408"/>
      <c r="S13" s="1408"/>
      <c r="T13" s="1408"/>
      <c r="U13" s="1408"/>
      <c r="V13" s="1408"/>
      <c r="W13" s="1408"/>
    </row>
    <row r="14" spans="1:23" x14ac:dyDescent="0.3">
      <c r="A14" s="590" t="s">
        <v>67</v>
      </c>
      <c r="B14" s="585">
        <v>10.50745025</v>
      </c>
      <c r="C14" s="588">
        <v>0.17134082552520299</v>
      </c>
      <c r="D14" s="585">
        <v>172</v>
      </c>
      <c r="E14" s="587">
        <v>0.44521926715760601</v>
      </c>
      <c r="F14" s="586">
        <v>2.5000000001056</v>
      </c>
      <c r="G14" s="585">
        <v>18.56371322</v>
      </c>
      <c r="H14" s="584">
        <v>1.7667191162765701</v>
      </c>
      <c r="L14" s="1408"/>
      <c r="M14" s="1408"/>
      <c r="N14" s="1408"/>
      <c r="O14" s="1408"/>
      <c r="P14" s="1408"/>
      <c r="Q14" s="1408"/>
      <c r="R14" s="1408"/>
      <c r="S14" s="1408"/>
      <c r="T14" s="1408"/>
      <c r="U14" s="1408"/>
      <c r="V14" s="1408"/>
      <c r="W14" s="1408"/>
    </row>
    <row r="15" spans="1:23" x14ac:dyDescent="0.3">
      <c r="A15" s="589" t="s">
        <v>68</v>
      </c>
      <c r="B15" s="585">
        <v>165.73545308999999</v>
      </c>
      <c r="C15" s="588">
        <v>1</v>
      </c>
      <c r="D15" s="585">
        <v>207</v>
      </c>
      <c r="E15" s="587">
        <v>0.44916583598788101</v>
      </c>
      <c r="F15" s="586">
        <v>2.5000000000073563</v>
      </c>
      <c r="G15" s="585">
        <v>9.7381237699999996</v>
      </c>
      <c r="H15" s="584">
        <v>5.8757034710683602E-2</v>
      </c>
      <c r="L15" s="1408"/>
      <c r="M15" s="1408"/>
      <c r="N15" s="1408"/>
      <c r="O15" s="1408"/>
      <c r="P15" s="1408"/>
      <c r="Q15" s="1408"/>
      <c r="R15" s="1408"/>
      <c r="S15" s="1408"/>
      <c r="T15" s="1408"/>
      <c r="U15" s="1408"/>
      <c r="V15" s="1408"/>
      <c r="W15" s="1408"/>
    </row>
    <row r="16" spans="1:23" x14ac:dyDescent="0.3">
      <c r="A16" s="583" t="s">
        <v>288</v>
      </c>
      <c r="B16" s="579">
        <v>20581.861438510001</v>
      </c>
      <c r="C16" s="582">
        <v>9.9797531337801997E-3</v>
      </c>
      <c r="D16" s="579">
        <f>8911-106</f>
        <v>8805</v>
      </c>
      <c r="E16" s="581">
        <v>0.44480938864307001</v>
      </c>
      <c r="F16" s="580">
        <v>2.0946778613717973</v>
      </c>
      <c r="G16" s="579">
        <v>5802.58205008</v>
      </c>
      <c r="H16" s="578">
        <v>0.28192698058024002</v>
      </c>
      <c r="L16" s="1408"/>
      <c r="M16" s="1408"/>
      <c r="N16" s="1408"/>
      <c r="O16" s="1408"/>
      <c r="P16" s="1408"/>
      <c r="Q16" s="1408"/>
      <c r="R16" s="1408"/>
      <c r="S16" s="1408"/>
      <c r="T16" s="1408"/>
      <c r="U16" s="1408"/>
      <c r="V16" s="1408"/>
      <c r="W16" s="1408"/>
    </row>
    <row r="17" spans="1:23" x14ac:dyDescent="0.3">
      <c r="A17" s="594"/>
      <c r="B17" s="594"/>
      <c r="C17" s="594"/>
      <c r="D17" s="594"/>
      <c r="E17" s="594"/>
      <c r="F17" s="594"/>
      <c r="G17" s="590"/>
      <c r="H17" s="593"/>
      <c r="L17" s="1408"/>
      <c r="M17" s="1408"/>
      <c r="N17" s="1408"/>
      <c r="O17" s="1408"/>
      <c r="P17" s="1408"/>
      <c r="Q17" s="1408"/>
      <c r="R17" s="1408"/>
      <c r="S17" s="1408"/>
      <c r="T17" s="1408"/>
      <c r="U17" s="1408"/>
      <c r="V17" s="1408"/>
      <c r="W17" s="1408"/>
    </row>
    <row r="18" spans="1:23" x14ac:dyDescent="0.3">
      <c r="A18" s="595" t="s">
        <v>593</v>
      </c>
      <c r="B18" s="594"/>
      <c r="C18" s="594"/>
      <c r="D18" s="594"/>
      <c r="E18" s="594"/>
      <c r="F18" s="594"/>
      <c r="G18" s="590"/>
      <c r="H18" s="593"/>
      <c r="L18" s="1408"/>
      <c r="M18" s="1408"/>
      <c r="N18" s="1408"/>
      <c r="O18" s="1408"/>
      <c r="P18" s="1408"/>
      <c r="Q18" s="1408"/>
      <c r="R18" s="1408"/>
      <c r="S18" s="1408"/>
      <c r="T18" s="1408"/>
      <c r="U18" s="1408"/>
      <c r="V18" s="1408"/>
      <c r="W18" s="1408"/>
    </row>
    <row r="19" spans="1:23" ht="42.75" x14ac:dyDescent="0.3">
      <c r="A19" s="592" t="s">
        <v>582</v>
      </c>
      <c r="B19" s="558" t="s">
        <v>586</v>
      </c>
      <c r="C19" s="558" t="s">
        <v>587</v>
      </c>
      <c r="D19" s="558" t="s">
        <v>50</v>
      </c>
      <c r="E19" s="558" t="s">
        <v>588</v>
      </c>
      <c r="F19" s="558" t="s">
        <v>589</v>
      </c>
      <c r="G19" s="558" t="s">
        <v>39</v>
      </c>
      <c r="H19" s="591" t="s">
        <v>528</v>
      </c>
      <c r="L19" s="1408"/>
      <c r="M19" s="1408"/>
      <c r="N19" s="1408"/>
      <c r="O19" s="1408"/>
      <c r="P19" s="1408"/>
      <c r="Q19" s="1408"/>
      <c r="R19" s="1408"/>
      <c r="S19" s="1408"/>
      <c r="T19" s="1408"/>
      <c r="U19" s="1408"/>
      <c r="V19" s="1408"/>
      <c r="W19" s="1408"/>
    </row>
    <row r="20" spans="1:23" x14ac:dyDescent="0.3">
      <c r="A20" s="590" t="s">
        <v>59</v>
      </c>
      <c r="B20" s="585">
        <v>5631.3921391800004</v>
      </c>
      <c r="C20" s="588">
        <v>1.80435774118894E-5</v>
      </c>
      <c r="D20" s="602">
        <v>327</v>
      </c>
      <c r="E20" s="587">
        <v>0.45000000000159801</v>
      </c>
      <c r="F20" s="586">
        <v>1.9097119859915479</v>
      </c>
      <c r="G20" s="585">
        <v>147.47888348000001</v>
      </c>
      <c r="H20" s="584">
        <v>2.6188707842582402E-2</v>
      </c>
      <c r="K20" s="601"/>
      <c r="L20" s="1408"/>
      <c r="M20" s="1408"/>
      <c r="N20" s="1408"/>
      <c r="O20" s="1408"/>
      <c r="P20" s="1408"/>
      <c r="Q20" s="1408"/>
      <c r="R20" s="1408"/>
      <c r="S20" s="1408"/>
      <c r="T20" s="1408"/>
      <c r="U20" s="1408"/>
      <c r="V20" s="1408"/>
      <c r="W20" s="1408"/>
    </row>
    <row r="21" spans="1:23" x14ac:dyDescent="0.3">
      <c r="A21" s="590" t="s">
        <v>61</v>
      </c>
      <c r="B21" s="585"/>
      <c r="C21" s="588"/>
      <c r="D21" s="585"/>
      <c r="E21" s="587"/>
      <c r="F21" s="586"/>
      <c r="G21" s="585"/>
      <c r="H21" s="584"/>
      <c r="K21" s="601"/>
      <c r="L21" s="1408"/>
      <c r="M21" s="1408"/>
      <c r="N21" s="1408"/>
      <c r="O21" s="1408"/>
      <c r="P21" s="1408"/>
      <c r="Q21" s="1408"/>
      <c r="R21" s="1408"/>
      <c r="S21" s="1408"/>
      <c r="T21" s="1408"/>
      <c r="U21" s="1408"/>
      <c r="V21" s="1408"/>
      <c r="W21" s="1408"/>
    </row>
    <row r="22" spans="1:23" x14ac:dyDescent="0.3">
      <c r="A22" s="590" t="s">
        <v>63</v>
      </c>
      <c r="B22" s="585"/>
      <c r="C22" s="588"/>
      <c r="D22" s="585"/>
      <c r="E22" s="587"/>
      <c r="F22" s="586"/>
      <c r="G22" s="585"/>
      <c r="H22" s="584"/>
      <c r="L22" s="1408"/>
      <c r="M22" s="1408"/>
      <c r="N22" s="1408"/>
      <c r="O22" s="1408"/>
      <c r="P22" s="1408"/>
      <c r="Q22" s="1408"/>
      <c r="R22" s="1408"/>
      <c r="S22" s="1408"/>
      <c r="T22" s="1408"/>
      <c r="U22" s="1408"/>
      <c r="V22" s="1408"/>
      <c r="W22" s="1408"/>
    </row>
    <row r="23" spans="1:23" x14ac:dyDescent="0.3">
      <c r="A23" s="590" t="s">
        <v>64</v>
      </c>
      <c r="B23" s="585"/>
      <c r="C23" s="588"/>
      <c r="D23" s="585"/>
      <c r="E23" s="587"/>
      <c r="F23" s="586"/>
      <c r="G23" s="585"/>
      <c r="H23" s="584"/>
      <c r="K23" s="601"/>
      <c r="L23" s="1408"/>
      <c r="M23" s="1408"/>
      <c r="N23" s="1408"/>
      <c r="O23" s="1408"/>
      <c r="P23" s="1408"/>
      <c r="Q23" s="1408"/>
      <c r="R23" s="1408"/>
      <c r="S23" s="1408"/>
      <c r="T23" s="1408"/>
      <c r="U23" s="1408"/>
      <c r="V23" s="1408"/>
      <c r="W23" s="1408"/>
    </row>
    <row r="24" spans="1:23" x14ac:dyDescent="0.3">
      <c r="A24" s="590" t="s">
        <v>65</v>
      </c>
      <c r="B24" s="585"/>
      <c r="C24" s="588"/>
      <c r="D24" s="585"/>
      <c r="E24" s="587"/>
      <c r="F24" s="586"/>
      <c r="G24" s="585"/>
      <c r="H24" s="584"/>
      <c r="L24" s="1408"/>
      <c r="M24" s="1408"/>
      <c r="N24" s="1408"/>
      <c r="O24" s="1408"/>
      <c r="P24" s="1408"/>
      <c r="Q24" s="1408"/>
      <c r="R24" s="1408"/>
      <c r="S24" s="1408"/>
      <c r="T24" s="1408"/>
      <c r="U24" s="1408"/>
      <c r="V24" s="1408"/>
      <c r="W24" s="1408"/>
    </row>
    <row r="25" spans="1:23" x14ac:dyDescent="0.3">
      <c r="A25" s="590" t="s">
        <v>66</v>
      </c>
      <c r="B25" s="585"/>
      <c r="C25" s="588"/>
      <c r="D25" s="601"/>
      <c r="E25" s="587"/>
      <c r="F25" s="586"/>
      <c r="G25" s="585"/>
      <c r="H25" s="584"/>
      <c r="L25" s="1408"/>
      <c r="M25" s="1408"/>
      <c r="N25" s="1408"/>
      <c r="O25" s="1408"/>
      <c r="P25" s="1408"/>
      <c r="Q25" s="1408"/>
      <c r="R25" s="1408"/>
      <c r="S25" s="1408"/>
      <c r="T25" s="1408"/>
      <c r="U25" s="1408"/>
      <c r="V25" s="1408"/>
      <c r="W25" s="1408"/>
    </row>
    <row r="26" spans="1:23" x14ac:dyDescent="0.3">
      <c r="A26" s="590" t="s">
        <v>67</v>
      </c>
      <c r="B26" s="585"/>
      <c r="C26" s="588"/>
      <c r="D26" s="585"/>
      <c r="E26" s="587"/>
      <c r="F26" s="586"/>
      <c r="G26" s="585"/>
      <c r="H26" s="584"/>
      <c r="L26" s="1408"/>
      <c r="M26" s="1408"/>
      <c r="N26" s="1408"/>
      <c r="O26" s="1408"/>
      <c r="P26" s="1408"/>
      <c r="Q26" s="1408"/>
      <c r="R26" s="1408"/>
      <c r="S26" s="1408"/>
      <c r="T26" s="1408"/>
      <c r="U26" s="1408"/>
      <c r="V26" s="1408"/>
      <c r="W26" s="1408"/>
    </row>
    <row r="27" spans="1:23" x14ac:dyDescent="0.3">
      <c r="A27" s="589" t="s">
        <v>68</v>
      </c>
      <c r="B27" s="585"/>
      <c r="C27" s="588"/>
      <c r="D27" s="585"/>
      <c r="E27" s="587"/>
      <c r="F27" s="586"/>
      <c r="G27" s="585"/>
      <c r="H27" s="584"/>
      <c r="L27" s="1408"/>
      <c r="M27" s="1408"/>
      <c r="N27" s="1408"/>
      <c r="O27" s="1408"/>
      <c r="P27" s="1408"/>
      <c r="Q27" s="1408"/>
      <c r="R27" s="1408"/>
      <c r="S27" s="1408"/>
      <c r="T27" s="1408"/>
      <c r="U27" s="1408"/>
      <c r="V27" s="1408"/>
      <c r="W27" s="1408"/>
    </row>
    <row r="28" spans="1:23" x14ac:dyDescent="0.3">
      <c r="A28" s="583" t="s">
        <v>595</v>
      </c>
      <c r="B28" s="579">
        <v>5631.3921391800004</v>
      </c>
      <c r="C28" s="582">
        <v>1.8024292660034799E-5</v>
      </c>
      <c r="D28" s="579">
        <v>327</v>
      </c>
      <c r="E28" s="581">
        <v>0.45000000000159801</v>
      </c>
      <c r="F28" s="580">
        <v>1.9097119859915479</v>
      </c>
      <c r="G28" s="579">
        <v>147.47888348000001</v>
      </c>
      <c r="H28" s="578">
        <v>2.6188707842582402E-2</v>
      </c>
      <c r="L28" s="1408"/>
      <c r="M28" s="1408"/>
      <c r="N28" s="1408"/>
      <c r="O28" s="1408"/>
      <c r="P28" s="1408"/>
      <c r="Q28" s="1408"/>
      <c r="R28" s="1408"/>
      <c r="S28" s="1408"/>
      <c r="T28" s="1408"/>
      <c r="U28" s="1408"/>
      <c r="V28" s="1408"/>
      <c r="W28" s="1408"/>
    </row>
    <row r="29" spans="1:23" x14ac:dyDescent="0.3">
      <c r="A29" s="597"/>
      <c r="B29" s="597"/>
      <c r="C29" s="600"/>
      <c r="D29" s="597"/>
      <c r="E29" s="599"/>
      <c r="F29" s="598"/>
      <c r="G29" s="597"/>
      <c r="H29" s="596"/>
      <c r="L29" s="1408"/>
      <c r="M29" s="1408"/>
      <c r="N29" s="1408"/>
      <c r="O29" s="1408"/>
      <c r="P29" s="1408"/>
      <c r="Q29" s="1408"/>
      <c r="R29" s="1408"/>
      <c r="S29" s="1408"/>
      <c r="T29" s="1408"/>
      <c r="U29" s="1408"/>
      <c r="V29" s="1408"/>
      <c r="W29" s="1408"/>
    </row>
    <row r="30" spans="1:23" x14ac:dyDescent="0.3">
      <c r="A30" s="595" t="s">
        <v>594</v>
      </c>
      <c r="B30" s="594"/>
      <c r="C30" s="594"/>
      <c r="D30" s="594"/>
      <c r="E30" s="594"/>
      <c r="F30" s="594"/>
      <c r="G30" s="590"/>
      <c r="H30" s="593"/>
    </row>
    <row r="31" spans="1:23" ht="42.75" x14ac:dyDescent="0.3">
      <c r="A31" s="592" t="s">
        <v>582</v>
      </c>
      <c r="B31" s="558" t="s">
        <v>586</v>
      </c>
      <c r="C31" s="558" t="s">
        <v>587</v>
      </c>
      <c r="D31" s="558" t="s">
        <v>50</v>
      </c>
      <c r="E31" s="558" t="s">
        <v>588</v>
      </c>
      <c r="F31" s="558" t="s">
        <v>589</v>
      </c>
      <c r="G31" s="558" t="s">
        <v>39</v>
      </c>
      <c r="H31" s="591" t="s">
        <v>528</v>
      </c>
    </row>
    <row r="32" spans="1:23" x14ac:dyDescent="0.3">
      <c r="A32" s="590" t="s">
        <v>59</v>
      </c>
      <c r="B32" s="585">
        <v>4868.3302042599998</v>
      </c>
      <c r="C32" s="588">
        <v>6.1918516072765001E-4</v>
      </c>
      <c r="D32" s="585">
        <v>143</v>
      </c>
      <c r="E32" s="587">
        <v>0.44087930335987802</v>
      </c>
      <c r="F32" s="586">
        <v>2.0303510332354766</v>
      </c>
      <c r="G32" s="585">
        <v>1265.74408217</v>
      </c>
      <c r="H32" s="584">
        <v>0.25999552804828602</v>
      </c>
    </row>
    <row r="33" spans="1:8" x14ac:dyDescent="0.3">
      <c r="A33" s="590" t="s">
        <v>61</v>
      </c>
      <c r="B33" s="585">
        <v>199.67814806999999</v>
      </c>
      <c r="C33" s="588">
        <v>1.5050999966938899E-3</v>
      </c>
      <c r="D33" s="585">
        <v>39</v>
      </c>
      <c r="E33" s="587">
        <v>0.45000000004256901</v>
      </c>
      <c r="F33" s="586">
        <v>2.1120596010702877</v>
      </c>
      <c r="G33" s="585">
        <v>92.394899589999994</v>
      </c>
      <c r="H33" s="584">
        <v>0.46271913318030999</v>
      </c>
    </row>
    <row r="34" spans="1:8" x14ac:dyDescent="0.3">
      <c r="A34" s="590" t="s">
        <v>63</v>
      </c>
      <c r="B34" s="585">
        <v>681.12014367999996</v>
      </c>
      <c r="C34" s="588">
        <v>3.2500588487073402E-3</v>
      </c>
      <c r="D34" s="585">
        <v>67</v>
      </c>
      <c r="E34" s="587">
        <v>0.36610196006352802</v>
      </c>
      <c r="F34" s="586">
        <v>2.2028230487707203</v>
      </c>
      <c r="G34" s="585">
        <v>386.90047522999998</v>
      </c>
      <c r="H34" s="584">
        <v>0.56803557906778201</v>
      </c>
    </row>
    <row r="35" spans="1:8" x14ac:dyDescent="0.3">
      <c r="A35" s="590" t="s">
        <v>64</v>
      </c>
      <c r="B35" s="585">
        <v>22.78998361</v>
      </c>
      <c r="C35" s="588">
        <v>5.7239992898792599E-3</v>
      </c>
      <c r="D35" s="585">
        <v>15</v>
      </c>
      <c r="E35" s="587">
        <v>0.45000000024133402</v>
      </c>
      <c r="F35" s="586">
        <v>2.500000000001803</v>
      </c>
      <c r="G35" s="585">
        <v>22.00824566</v>
      </c>
      <c r="H35" s="584">
        <v>0.96569817849026496</v>
      </c>
    </row>
    <row r="36" spans="1:8" x14ac:dyDescent="0.3">
      <c r="A36" s="590" t="s">
        <v>65</v>
      </c>
      <c r="B36" s="585">
        <v>10.66902432</v>
      </c>
      <c r="C36" s="588">
        <v>1.3699442012331999E-2</v>
      </c>
      <c r="D36" s="585">
        <v>11</v>
      </c>
      <c r="E36" s="587">
        <v>0.44999999962508302</v>
      </c>
      <c r="F36" s="586">
        <v>2.5000000000025673</v>
      </c>
      <c r="G36" s="585">
        <v>13.407879189999999</v>
      </c>
      <c r="H36" s="584">
        <v>1.25671090325155</v>
      </c>
    </row>
    <row r="37" spans="1:8" x14ac:dyDescent="0.3">
      <c r="A37" s="590" t="s">
        <v>66</v>
      </c>
      <c r="B37" s="585">
        <v>59.089072369999997</v>
      </c>
      <c r="C37" s="588">
        <v>2.62110290089159E-2</v>
      </c>
      <c r="D37" s="585">
        <v>5</v>
      </c>
      <c r="E37" s="587">
        <v>0.45000000005923302</v>
      </c>
      <c r="F37" s="586">
        <v>0.59817413554386578</v>
      </c>
      <c r="G37" s="585">
        <v>76.151088430000001</v>
      </c>
      <c r="H37" s="584">
        <v>1.2887507854779301</v>
      </c>
    </row>
    <row r="38" spans="1:8" x14ac:dyDescent="0.3">
      <c r="A38" s="590" t="s">
        <v>67</v>
      </c>
      <c r="B38" s="585"/>
      <c r="C38" s="588"/>
      <c r="D38" s="585"/>
      <c r="E38" s="587"/>
      <c r="F38" s="586"/>
      <c r="G38" s="585"/>
      <c r="H38" s="584"/>
    </row>
    <row r="39" spans="1:8" x14ac:dyDescent="0.3">
      <c r="A39" s="589" t="s">
        <v>68</v>
      </c>
      <c r="B39" s="585"/>
      <c r="C39" s="588"/>
      <c r="D39" s="585"/>
      <c r="E39" s="587"/>
      <c r="F39" s="586"/>
      <c r="G39" s="585"/>
      <c r="H39" s="584"/>
    </row>
    <row r="40" spans="1:8" x14ac:dyDescent="0.3">
      <c r="A40" s="583" t="s">
        <v>595</v>
      </c>
      <c r="B40" s="579">
        <v>5841.6765763100002</v>
      </c>
      <c r="C40" s="582">
        <v>1.25888668671303E-3</v>
      </c>
      <c r="D40" s="579">
        <v>280</v>
      </c>
      <c r="E40" s="581">
        <v>0.43261676992675202</v>
      </c>
      <c r="F40" s="580">
        <v>2.0414570167335997</v>
      </c>
      <c r="G40" s="579">
        <v>1856.60667027</v>
      </c>
      <c r="H40" s="578">
        <v>0.31782085947708499</v>
      </c>
    </row>
    <row r="41" spans="1:8" x14ac:dyDescent="0.3">
      <c r="A41" s="594"/>
      <c r="B41" s="594"/>
      <c r="C41" s="594"/>
      <c r="D41" s="594"/>
      <c r="E41" s="594"/>
      <c r="F41" s="594"/>
      <c r="G41" s="590"/>
      <c r="H41" s="593"/>
    </row>
    <row r="42" spans="1:8" x14ac:dyDescent="0.3">
      <c r="A42" s="594"/>
      <c r="B42" s="594"/>
      <c r="C42" s="594"/>
      <c r="D42" s="594"/>
      <c r="E42" s="594"/>
      <c r="F42" s="594"/>
      <c r="G42" s="590"/>
      <c r="H42" s="593"/>
    </row>
    <row r="43" spans="1:8" x14ac:dyDescent="0.3">
      <c r="A43" s="595" t="s">
        <v>598</v>
      </c>
      <c r="B43" s="594"/>
      <c r="C43" s="594"/>
      <c r="D43" s="594"/>
      <c r="E43" s="594"/>
      <c r="F43" s="594"/>
      <c r="G43" s="590"/>
      <c r="H43" s="593"/>
    </row>
    <row r="44" spans="1:8" ht="42.75" x14ac:dyDescent="0.3">
      <c r="A44" s="592" t="s">
        <v>582</v>
      </c>
      <c r="B44" s="558" t="s">
        <v>586</v>
      </c>
      <c r="C44" s="558" t="s">
        <v>587</v>
      </c>
      <c r="D44" s="558" t="s">
        <v>50</v>
      </c>
      <c r="E44" s="558" t="s">
        <v>588</v>
      </c>
      <c r="F44" s="558" t="s">
        <v>589</v>
      </c>
      <c r="G44" s="558" t="s">
        <v>39</v>
      </c>
      <c r="H44" s="591" t="s">
        <v>528</v>
      </c>
    </row>
    <row r="45" spans="1:8" x14ac:dyDescent="0.3">
      <c r="A45" s="590" t="s">
        <v>59</v>
      </c>
      <c r="B45" s="585">
        <v>3554.9041742999998</v>
      </c>
      <c r="C45" s="588">
        <v>5.8513071183123795E-4</v>
      </c>
      <c r="D45" s="585">
        <v>808</v>
      </c>
      <c r="E45" s="587">
        <v>0.45000000004360202</v>
      </c>
      <c r="F45" s="586">
        <v>2.0326840029654876</v>
      </c>
      <c r="G45" s="585">
        <v>712.32395336000002</v>
      </c>
      <c r="H45" s="584">
        <v>0.200377821295356</v>
      </c>
    </row>
    <row r="46" spans="1:8" x14ac:dyDescent="0.3">
      <c r="A46" s="590" t="s">
        <v>61</v>
      </c>
      <c r="B46" s="585">
        <v>689.42837596000004</v>
      </c>
      <c r="C46" s="588">
        <v>1.7737000138661899E-3</v>
      </c>
      <c r="D46" s="585">
        <v>230</v>
      </c>
      <c r="E46" s="587">
        <v>0.45000000002610901</v>
      </c>
      <c r="F46" s="586">
        <v>2.1057545971761424</v>
      </c>
      <c r="G46" s="585">
        <v>275.51037074999999</v>
      </c>
      <c r="H46" s="584">
        <v>0.39962145504435198</v>
      </c>
    </row>
    <row r="47" spans="1:8" x14ac:dyDescent="0.3">
      <c r="A47" s="590" t="s">
        <v>63</v>
      </c>
      <c r="B47" s="585">
        <v>1866.41751026</v>
      </c>
      <c r="C47" s="588">
        <v>3.5269681643112002E-3</v>
      </c>
      <c r="D47" s="585">
        <v>643</v>
      </c>
      <c r="E47" s="587">
        <v>0.45000000006590202</v>
      </c>
      <c r="F47" s="586">
        <v>2.3359145858026986</v>
      </c>
      <c r="G47" s="585">
        <v>1128.3508466400001</v>
      </c>
      <c r="H47" s="584">
        <v>0.60455436173164501</v>
      </c>
    </row>
    <row r="48" spans="1:8" x14ac:dyDescent="0.3">
      <c r="A48" s="590" t="s">
        <v>64</v>
      </c>
      <c r="B48" s="585">
        <v>469.2050213</v>
      </c>
      <c r="C48" s="588">
        <v>6.7455000614248502E-3</v>
      </c>
      <c r="D48" s="585">
        <v>258</v>
      </c>
      <c r="E48" s="587">
        <v>0.44999999996803097</v>
      </c>
      <c r="F48" s="586">
        <v>2.5000000000039702</v>
      </c>
      <c r="G48" s="585">
        <v>394.31589685</v>
      </c>
      <c r="H48" s="584">
        <v>0.84039146844057899</v>
      </c>
    </row>
    <row r="49" spans="1:8" x14ac:dyDescent="0.3">
      <c r="A49" s="590" t="s">
        <v>65</v>
      </c>
      <c r="B49" s="585">
        <v>309.09042914000003</v>
      </c>
      <c r="C49" s="588">
        <v>1.2908508461751201E-2</v>
      </c>
      <c r="D49" s="585">
        <v>221</v>
      </c>
      <c r="E49" s="587">
        <v>0.449999999990294</v>
      </c>
      <c r="F49" s="586">
        <v>2.3327321528442821</v>
      </c>
      <c r="G49" s="585">
        <v>323.97974369999997</v>
      </c>
      <c r="H49" s="584">
        <v>1.0481713866114399</v>
      </c>
    </row>
    <row r="50" spans="1:8" x14ac:dyDescent="0.3">
      <c r="A50" s="590" t="s">
        <v>66</v>
      </c>
      <c r="B50" s="585">
        <v>83.153317400000006</v>
      </c>
      <c r="C50" s="588">
        <v>3.4114641588550702E-2</v>
      </c>
      <c r="D50" s="585">
        <v>156</v>
      </c>
      <c r="E50" s="587">
        <v>0.45000000024052</v>
      </c>
      <c r="F50" s="586">
        <v>2.5000000000112026</v>
      </c>
      <c r="G50" s="585">
        <v>115.98978937</v>
      </c>
      <c r="H50" s="584">
        <v>1.3948907030617199</v>
      </c>
    </row>
    <row r="51" spans="1:8" x14ac:dyDescent="0.3">
      <c r="A51" s="590" t="s">
        <v>67</v>
      </c>
      <c r="B51" s="585">
        <v>2.0494482600000001</v>
      </c>
      <c r="C51" s="588">
        <v>0.170709901210192</v>
      </c>
      <c r="D51" s="585">
        <v>6</v>
      </c>
      <c r="E51" s="587">
        <v>0.449999996584447</v>
      </c>
      <c r="F51" s="586">
        <v>2.5000000000267368</v>
      </c>
      <c r="G51" s="585">
        <v>4.97916428</v>
      </c>
      <c r="H51" s="584">
        <v>2.4295145074801701</v>
      </c>
    </row>
    <row r="52" spans="1:8" x14ac:dyDescent="0.3">
      <c r="A52" s="589" t="s">
        <v>68</v>
      </c>
      <c r="B52" s="585">
        <v>108.29234586</v>
      </c>
      <c r="C52" s="588">
        <v>1</v>
      </c>
      <c r="D52" s="585">
        <v>39</v>
      </c>
      <c r="E52" s="587">
        <v>0.45000000002770302</v>
      </c>
      <c r="F52" s="586">
        <v>2.5000000000015179</v>
      </c>
      <c r="G52" s="585"/>
      <c r="H52" s="584"/>
    </row>
    <row r="53" spans="1:8" x14ac:dyDescent="0.3">
      <c r="A53" s="583" t="s">
        <v>595</v>
      </c>
      <c r="B53" s="579">
        <v>7082.5406224799999</v>
      </c>
      <c r="C53" s="582">
        <v>1.8145972784409999E-2</v>
      </c>
      <c r="D53" s="579">
        <v>2361</v>
      </c>
      <c r="E53" s="581">
        <v>0.45000000004151097</v>
      </c>
      <c r="F53" s="580">
        <v>2.176525634036778</v>
      </c>
      <c r="G53" s="579">
        <v>2955.4497649499999</v>
      </c>
      <c r="H53" s="578">
        <v>0.41728666625213501</v>
      </c>
    </row>
    <row r="54" spans="1:8" x14ac:dyDescent="0.3">
      <c r="A54" s="594"/>
      <c r="B54" s="594"/>
      <c r="C54" s="594"/>
      <c r="D54" s="594"/>
      <c r="E54" s="594"/>
      <c r="F54" s="594"/>
      <c r="G54" s="590"/>
      <c r="H54" s="593"/>
    </row>
    <row r="55" spans="1:8" x14ac:dyDescent="0.3">
      <c r="A55" s="595" t="s">
        <v>599</v>
      </c>
      <c r="B55" s="594"/>
      <c r="C55" s="594"/>
      <c r="D55" s="594"/>
      <c r="E55" s="594"/>
      <c r="F55" s="594"/>
      <c r="G55" s="590"/>
      <c r="H55" s="593"/>
    </row>
    <row r="56" spans="1:8" ht="42.75" x14ac:dyDescent="0.3">
      <c r="A56" s="592" t="s">
        <v>582</v>
      </c>
      <c r="B56" s="558" t="s">
        <v>586</v>
      </c>
      <c r="C56" s="558" t="s">
        <v>587</v>
      </c>
      <c r="D56" s="558" t="s">
        <v>50</v>
      </c>
      <c r="E56" s="558" t="s">
        <v>588</v>
      </c>
      <c r="F56" s="558" t="s">
        <v>589</v>
      </c>
      <c r="G56" s="558" t="s">
        <v>39</v>
      </c>
      <c r="H56" s="591" t="s">
        <v>528</v>
      </c>
    </row>
    <row r="57" spans="1:8" x14ac:dyDescent="0.3">
      <c r="A57" s="590" t="s">
        <v>59</v>
      </c>
      <c r="B57" s="585">
        <v>756.43845948000001</v>
      </c>
      <c r="C57" s="588">
        <v>5.7035516186813796E-4</v>
      </c>
      <c r="D57" s="585">
        <v>1003</v>
      </c>
      <c r="E57" s="587">
        <v>0.45000000011104702</v>
      </c>
      <c r="F57" s="586">
        <v>2.4873423712217724</v>
      </c>
      <c r="G57" s="585">
        <v>119.41245757</v>
      </c>
      <c r="H57" s="584">
        <v>0.15786143085861601</v>
      </c>
    </row>
    <row r="58" spans="1:8" x14ac:dyDescent="0.3">
      <c r="A58" s="590" t="s">
        <v>61</v>
      </c>
      <c r="B58" s="585">
        <v>158.73501447000001</v>
      </c>
      <c r="C58" s="588">
        <v>1.7736999044606599E-3</v>
      </c>
      <c r="D58" s="585">
        <v>442</v>
      </c>
      <c r="E58" s="587">
        <v>0.44999999986455402</v>
      </c>
      <c r="F58" s="586">
        <v>2.4999379464111207</v>
      </c>
      <c r="G58" s="585">
        <v>55.948104409999999</v>
      </c>
      <c r="H58" s="584">
        <v>0.35246227555278198</v>
      </c>
    </row>
    <row r="59" spans="1:8" x14ac:dyDescent="0.3">
      <c r="A59" s="590" t="s">
        <v>63</v>
      </c>
      <c r="B59" s="585">
        <v>494.20488440999998</v>
      </c>
      <c r="C59" s="588">
        <v>3.6134505876685898E-3</v>
      </c>
      <c r="D59" s="585">
        <v>1129</v>
      </c>
      <c r="E59" s="587">
        <v>0.45000000023370901</v>
      </c>
      <c r="F59" s="586">
        <v>2.500000000014718</v>
      </c>
      <c r="G59" s="585">
        <v>251.35520692</v>
      </c>
      <c r="H59" s="584">
        <v>0.50860526645760895</v>
      </c>
    </row>
    <row r="60" spans="1:8" x14ac:dyDescent="0.3">
      <c r="A60" s="590" t="s">
        <v>64</v>
      </c>
      <c r="B60" s="585">
        <v>253.11683378999999</v>
      </c>
      <c r="C60" s="588">
        <v>6.7455001093153499E-3</v>
      </c>
      <c r="D60" s="585">
        <v>551</v>
      </c>
      <c r="E60" s="587">
        <v>0.45000000045235999</v>
      </c>
      <c r="F60" s="586">
        <v>2.3590132637085426</v>
      </c>
      <c r="G60" s="585">
        <v>161.33826692</v>
      </c>
      <c r="H60" s="584">
        <v>0.63740630958530098</v>
      </c>
    </row>
    <row r="61" spans="1:8" x14ac:dyDescent="0.3">
      <c r="A61" s="590" t="s">
        <v>65</v>
      </c>
      <c r="B61" s="585">
        <v>141.43336902999999</v>
      </c>
      <c r="C61" s="588">
        <v>1.18992582269819E-2</v>
      </c>
      <c r="D61" s="585">
        <v>578</v>
      </c>
      <c r="E61" s="587">
        <v>0.450000000894414</v>
      </c>
      <c r="F61" s="586">
        <v>2.5000000000268301</v>
      </c>
      <c r="G61" s="585">
        <v>113.39715294</v>
      </c>
      <c r="H61" s="584">
        <v>0.80177085307178697</v>
      </c>
    </row>
    <row r="62" spans="1:8" x14ac:dyDescent="0.3">
      <c r="A62" s="590" t="s">
        <v>66</v>
      </c>
      <c r="B62" s="585">
        <v>80.057264869999997</v>
      </c>
      <c r="C62" s="588">
        <v>4.6026156851391303E-2</v>
      </c>
      <c r="D62" s="585">
        <v>498</v>
      </c>
      <c r="E62" s="587">
        <v>0.45000000148018998</v>
      </c>
      <c r="F62" s="586">
        <v>2.5000000000395262</v>
      </c>
      <c r="G62" s="585">
        <v>92.46545931</v>
      </c>
      <c r="H62" s="584">
        <v>1.1549914859088499</v>
      </c>
    </row>
    <row r="63" spans="1:8" x14ac:dyDescent="0.3">
      <c r="A63" s="590" t="s">
        <v>67</v>
      </c>
      <c r="B63" s="585">
        <v>7.7049736500000003</v>
      </c>
      <c r="C63" s="588">
        <v>0.16887496818370001</v>
      </c>
      <c r="D63" s="585">
        <v>129</v>
      </c>
      <c r="E63" s="587">
        <v>0.45000001005843798</v>
      </c>
      <c r="F63" s="586">
        <v>2.5000000000977836</v>
      </c>
      <c r="G63" s="585">
        <v>12.98568699</v>
      </c>
      <c r="H63" s="584">
        <v>1.6853642309341299</v>
      </c>
    </row>
    <row r="64" spans="1:8" x14ac:dyDescent="0.3">
      <c r="A64" s="589" t="s">
        <v>68</v>
      </c>
      <c r="B64" s="585">
        <v>55.404661740000002</v>
      </c>
      <c r="C64" s="588">
        <v>1</v>
      </c>
      <c r="D64" s="585">
        <v>149</v>
      </c>
      <c r="E64" s="587">
        <v>0.450000000126343</v>
      </c>
      <c r="F64" s="586">
        <v>2.5000000000168137</v>
      </c>
      <c r="G64" s="585"/>
      <c r="H64" s="584"/>
    </row>
    <row r="65" spans="1:8" x14ac:dyDescent="0.3">
      <c r="A65" s="583" t="s">
        <v>595</v>
      </c>
      <c r="B65" s="579">
        <v>1947.09546144</v>
      </c>
      <c r="C65" s="582">
        <v>3.4040288246053402E-2</v>
      </c>
      <c r="D65" s="579">
        <v>4479</v>
      </c>
      <c r="E65" s="581">
        <v>0.45000000031944998</v>
      </c>
      <c r="F65" s="580">
        <v>2.4767496332521453</v>
      </c>
      <c r="G65" s="579">
        <v>806.90233506000004</v>
      </c>
      <c r="H65" s="578">
        <v>0.41441334081444797</v>
      </c>
    </row>
    <row r="67" spans="1:8" x14ac:dyDescent="0.3">
      <c r="A67" s="504"/>
    </row>
  </sheetData>
  <mergeCells count="2">
    <mergeCell ref="L7:W29"/>
    <mergeCell ref="A1:H5"/>
  </mergeCells>
  <pageMargins left="0.25" right="0.25" top="0.75" bottom="0.75" header="0.3" footer="0.3"/>
  <pageSetup paperSize="9" orientation="portrait" r:id="rId1"/>
  <rowBreaks count="1" manualBreakCount="1">
    <brk id="29" max="7" man="1"/>
  </rowBreaks>
  <colBreaks count="1" manualBreakCount="1">
    <brk id="8"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70C0"/>
  </sheetPr>
  <dimension ref="A1:G21"/>
  <sheetViews>
    <sheetView showGridLines="0" zoomScale="84" zoomScaleNormal="84" workbookViewId="0">
      <selection activeCell="I6" sqref="I6"/>
    </sheetView>
  </sheetViews>
  <sheetFormatPr defaultRowHeight="14.25" x14ac:dyDescent="0.3"/>
  <cols>
    <col min="1" max="1" width="40.5703125" style="5" customWidth="1"/>
    <col min="2" max="16384" width="9.140625" style="5"/>
  </cols>
  <sheetData>
    <row r="1" spans="1:7" x14ac:dyDescent="0.3">
      <c r="A1" s="1411" t="s">
        <v>1509</v>
      </c>
      <c r="B1" s="1262"/>
      <c r="C1" s="1262"/>
      <c r="D1" s="1262"/>
      <c r="E1" s="1262"/>
      <c r="F1" s="1262"/>
      <c r="G1" s="1262"/>
    </row>
    <row r="2" spans="1:7" x14ac:dyDescent="0.3">
      <c r="A2" s="1412"/>
      <c r="B2" s="1262"/>
      <c r="C2" s="1262"/>
      <c r="D2" s="1262"/>
      <c r="E2" s="1262"/>
      <c r="F2" s="1262"/>
      <c r="G2" s="1262"/>
    </row>
    <row r="3" spans="1:7" x14ac:dyDescent="0.3">
      <c r="A3" s="1412"/>
      <c r="B3" s="1262"/>
      <c r="C3" s="1262"/>
      <c r="D3" s="1262"/>
      <c r="E3" s="1262"/>
      <c r="F3" s="1262"/>
      <c r="G3" s="1262"/>
    </row>
    <row r="4" spans="1:7" x14ac:dyDescent="0.3">
      <c r="A4" s="1412"/>
      <c r="B4" s="1262"/>
      <c r="C4" s="1262"/>
      <c r="D4" s="1262"/>
      <c r="E4" s="1262"/>
      <c r="F4" s="1262"/>
      <c r="G4" s="1262"/>
    </row>
    <row r="5" spans="1:7" ht="42.75" x14ac:dyDescent="0.3">
      <c r="A5" s="411" t="s">
        <v>116</v>
      </c>
      <c r="F5" s="603" t="s">
        <v>663</v>
      </c>
      <c r="G5" s="603" t="s">
        <v>664</v>
      </c>
    </row>
    <row r="6" spans="1:7" x14ac:dyDescent="0.3">
      <c r="A6" s="901" t="s">
        <v>665</v>
      </c>
      <c r="B6" s="604"/>
      <c r="C6" s="604"/>
      <c r="D6" s="604"/>
      <c r="E6" s="604"/>
      <c r="F6" s="901">
        <v>5148.6918294879433</v>
      </c>
      <c r="G6" s="901">
        <v>411.8953463590355</v>
      </c>
    </row>
    <row r="7" spans="1:7" x14ac:dyDescent="0.3">
      <c r="A7" s="605" t="s">
        <v>542</v>
      </c>
      <c r="B7" s="605"/>
      <c r="C7" s="605"/>
      <c r="D7" s="605"/>
      <c r="E7" s="605"/>
      <c r="F7" s="605">
        <v>-210.12173330322244</v>
      </c>
      <c r="G7" s="605">
        <v>-16.809738664257797</v>
      </c>
    </row>
    <row r="8" spans="1:7" x14ac:dyDescent="0.3">
      <c r="A8" s="605" t="s">
        <v>666</v>
      </c>
      <c r="B8" s="605"/>
      <c r="C8" s="605"/>
      <c r="D8" s="605"/>
      <c r="E8" s="605"/>
      <c r="F8" s="605">
        <v>15.222432026433999</v>
      </c>
      <c r="G8" s="605">
        <v>1.2177945621147162</v>
      </c>
    </row>
    <row r="9" spans="1:7" x14ac:dyDescent="0.3">
      <c r="A9" s="605" t="s">
        <v>667</v>
      </c>
      <c r="B9" s="605"/>
      <c r="C9" s="605"/>
      <c r="D9" s="605"/>
      <c r="E9" s="605"/>
      <c r="F9" s="605">
        <v>0</v>
      </c>
      <c r="G9" s="605">
        <v>0</v>
      </c>
    </row>
    <row r="10" spans="1:7" x14ac:dyDescent="0.3">
      <c r="A10" s="605" t="s">
        <v>668</v>
      </c>
      <c r="B10" s="605"/>
      <c r="C10" s="605"/>
      <c r="D10" s="605"/>
      <c r="E10" s="605"/>
      <c r="F10" s="605">
        <v>0</v>
      </c>
      <c r="G10" s="605">
        <v>0</v>
      </c>
    </row>
    <row r="11" spans="1:7" x14ac:dyDescent="0.3">
      <c r="A11" s="605" t="s">
        <v>669</v>
      </c>
      <c r="B11" s="605"/>
      <c r="C11" s="605"/>
      <c r="D11" s="605"/>
      <c r="E11" s="605"/>
      <c r="F11" s="605">
        <v>0</v>
      </c>
      <c r="G11" s="605">
        <v>0</v>
      </c>
    </row>
    <row r="12" spans="1:7" x14ac:dyDescent="0.3">
      <c r="A12" s="605" t="s">
        <v>547</v>
      </c>
      <c r="B12" s="605"/>
      <c r="C12" s="605"/>
      <c r="D12" s="605"/>
      <c r="E12" s="605"/>
      <c r="F12" s="605">
        <v>-147.40173460874601</v>
      </c>
      <c r="G12" s="605">
        <v>-11.792138768699681</v>
      </c>
    </row>
    <row r="13" spans="1:7" x14ac:dyDescent="0.3">
      <c r="A13" s="605" t="s">
        <v>670</v>
      </c>
      <c r="B13" s="605"/>
      <c r="C13" s="605"/>
      <c r="D13" s="605"/>
      <c r="E13" s="605"/>
      <c r="F13" s="605">
        <v>-45.697670432939276</v>
      </c>
      <c r="G13" s="605">
        <v>-3.655813634635142</v>
      </c>
    </row>
    <row r="14" spans="1:7" x14ac:dyDescent="0.3">
      <c r="A14" s="605" t="s">
        <v>160</v>
      </c>
      <c r="B14" s="605"/>
      <c r="C14" s="605"/>
      <c r="D14" s="605"/>
      <c r="E14" s="605"/>
      <c r="F14" s="605">
        <v>-43.492384379042235</v>
      </c>
      <c r="G14" s="605">
        <v>-3.479390750323379</v>
      </c>
    </row>
    <row r="15" spans="1:7" x14ac:dyDescent="0.3">
      <c r="A15" s="902" t="s">
        <v>671</v>
      </c>
      <c r="B15" s="606"/>
      <c r="C15" s="606"/>
      <c r="D15" s="606"/>
      <c r="E15" s="606"/>
      <c r="F15" s="902">
        <v>4717.2007389541041</v>
      </c>
      <c r="G15" s="902">
        <v>377.37605911632835</v>
      </c>
    </row>
    <row r="17" spans="1:7" x14ac:dyDescent="0.3">
      <c r="A17" s="504"/>
    </row>
    <row r="18" spans="1:7" x14ac:dyDescent="0.3">
      <c r="A18" s="1406"/>
      <c r="B18" s="1406"/>
      <c r="C18" s="1406"/>
      <c r="D18" s="1406"/>
      <c r="E18" s="1406"/>
      <c r="F18" s="1406"/>
      <c r="G18" s="1406"/>
    </row>
    <row r="19" spans="1:7" x14ac:dyDescent="0.3">
      <c r="A19" s="1406"/>
      <c r="B19" s="1406"/>
      <c r="C19" s="1406"/>
      <c r="D19" s="1406"/>
      <c r="E19" s="1406"/>
      <c r="F19" s="1406"/>
      <c r="G19" s="1406"/>
    </row>
    <row r="20" spans="1:7" x14ac:dyDescent="0.3">
      <c r="A20" s="1406"/>
      <c r="B20" s="1406"/>
      <c r="C20" s="1406"/>
      <c r="D20" s="1406"/>
      <c r="E20" s="1406"/>
      <c r="F20" s="1406"/>
      <c r="G20" s="1406"/>
    </row>
    <row r="21" spans="1:7" x14ac:dyDescent="0.3">
      <c r="A21" s="1406"/>
      <c r="B21" s="1406"/>
      <c r="C21" s="1406"/>
      <c r="D21" s="1406"/>
      <c r="E21" s="1406"/>
      <c r="F21" s="1406"/>
      <c r="G21" s="1406"/>
    </row>
  </sheetData>
  <mergeCells count="2">
    <mergeCell ref="A1:G4"/>
    <mergeCell ref="A18:G21"/>
  </mergeCells>
  <pageMargins left="0.43307086614173229" right="0.23622047244094491" top="0.74803149606299213" bottom="0.74803149606299213" header="0.31496062992125984" footer="0.31496062992125984"/>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sheetPr>
  <dimension ref="A1:F14"/>
  <sheetViews>
    <sheetView showGridLines="0" zoomScale="84" zoomScaleNormal="84" workbookViewId="0">
      <selection activeCell="I6" sqref="I6"/>
    </sheetView>
  </sheetViews>
  <sheetFormatPr defaultRowHeight="14.25" x14ac:dyDescent="0.3"/>
  <cols>
    <col min="1" max="1" width="27.85546875" style="5" customWidth="1"/>
    <col min="2" max="6" width="13.5703125" style="5" customWidth="1"/>
    <col min="7" max="16384" width="9.140625" style="5"/>
  </cols>
  <sheetData>
    <row r="1" spans="1:6" x14ac:dyDescent="0.3">
      <c r="A1" s="1411" t="s">
        <v>1510</v>
      </c>
      <c r="B1" s="1413"/>
      <c r="C1" s="1413"/>
      <c r="D1" s="1413"/>
      <c r="E1" s="1413"/>
      <c r="F1" s="1413"/>
    </row>
    <row r="2" spans="1:6" x14ac:dyDescent="0.3">
      <c r="A2" s="1414"/>
      <c r="B2" s="1413"/>
      <c r="C2" s="1413"/>
      <c r="D2" s="1413"/>
      <c r="E2" s="1413"/>
      <c r="F2" s="1413"/>
    </row>
    <row r="3" spans="1:6" ht="43.5" customHeight="1" x14ac:dyDescent="0.3">
      <c r="A3" s="1414"/>
      <c r="B3" s="1413"/>
      <c r="C3" s="1413"/>
      <c r="D3" s="1413"/>
      <c r="E3" s="1413"/>
      <c r="F3" s="1413"/>
    </row>
    <row r="4" spans="1:6" ht="60" customHeight="1" x14ac:dyDescent="0.3">
      <c r="A4" s="424" t="s">
        <v>116</v>
      </c>
      <c r="B4" s="489" t="s">
        <v>672</v>
      </c>
      <c r="C4" s="489" t="s">
        <v>673</v>
      </c>
      <c r="D4" s="489" t="s">
        <v>674</v>
      </c>
      <c r="E4" s="489" t="s">
        <v>675</v>
      </c>
      <c r="F4" s="489" t="s">
        <v>676</v>
      </c>
    </row>
    <row r="5" spans="1:6" x14ac:dyDescent="0.3">
      <c r="A5" s="5" t="s">
        <v>240</v>
      </c>
      <c r="B5" s="5">
        <v>168884.525379</v>
      </c>
      <c r="C5" s="5">
        <v>153491.8237750516</v>
      </c>
      <c r="D5" s="5">
        <v>15392.701603948412</v>
      </c>
      <c r="E5" s="5">
        <v>7698.4881949484115</v>
      </c>
      <c r="F5" s="5">
        <v>7694.213409</v>
      </c>
    </row>
    <row r="6" spans="1:6" x14ac:dyDescent="0.3">
      <c r="A6" s="5" t="s">
        <v>677</v>
      </c>
      <c r="B6" s="5">
        <v>36344.372257004106</v>
      </c>
      <c r="C6" s="5">
        <v>15843.589887601938</v>
      </c>
      <c r="D6" s="5">
        <v>20500.782369402168</v>
      </c>
      <c r="E6" s="5">
        <v>19666.504308402167</v>
      </c>
      <c r="F6" s="5">
        <v>834.27806099999998</v>
      </c>
    </row>
    <row r="7" spans="1:6" x14ac:dyDescent="0.3">
      <c r="A7" s="5" t="s">
        <v>678</v>
      </c>
    </row>
    <row r="8" spans="1:6" x14ac:dyDescent="0.3">
      <c r="A8" s="567" t="s">
        <v>288</v>
      </c>
      <c r="B8" s="567">
        <v>205228.89763600411</v>
      </c>
      <c r="C8" s="567">
        <v>169335.41366265353</v>
      </c>
      <c r="D8" s="567">
        <v>35893.48397335058</v>
      </c>
      <c r="E8" s="567">
        <v>27364.992503350579</v>
      </c>
      <c r="F8" s="567">
        <v>8528.4914700000008</v>
      </c>
    </row>
    <row r="10" spans="1:6" x14ac:dyDescent="0.3">
      <c r="A10" s="504" t="s">
        <v>2217</v>
      </c>
    </row>
    <row r="11" spans="1:6" ht="15" customHeight="1" x14ac:dyDescent="0.3">
      <c r="A11" s="1406"/>
      <c r="B11" s="1406"/>
      <c r="C11" s="1406"/>
      <c r="D11" s="1406"/>
      <c r="E11" s="1406"/>
      <c r="F11" s="1406"/>
    </row>
    <row r="12" spans="1:6" x14ac:dyDescent="0.3">
      <c r="A12" s="1406"/>
      <c r="B12" s="1406"/>
      <c r="C12" s="1406"/>
      <c r="D12" s="1406"/>
      <c r="E12" s="1406"/>
      <c r="F12" s="1406"/>
    </row>
    <row r="13" spans="1:6" x14ac:dyDescent="0.3">
      <c r="A13" s="1406"/>
      <c r="B13" s="1406"/>
      <c r="C13" s="1406"/>
      <c r="D13" s="1406"/>
      <c r="E13" s="1406"/>
      <c r="F13" s="1406"/>
    </row>
    <row r="14" spans="1:6" x14ac:dyDescent="0.3">
      <c r="A14" s="1406"/>
      <c r="B14" s="1406"/>
      <c r="C14" s="1406"/>
      <c r="D14" s="1406"/>
      <c r="E14" s="1406"/>
      <c r="F14" s="1406"/>
    </row>
  </sheetData>
  <mergeCells count="2">
    <mergeCell ref="A1:F3"/>
    <mergeCell ref="A11:F14"/>
  </mergeCells>
  <pageMargins left="0.43307086614173229" right="0.23622047244094491" top="0.74803149606299213" bottom="0.74803149606299213" header="0.31496062992125984" footer="0.31496062992125984"/>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70C0"/>
  </sheetPr>
  <dimension ref="A1:G20"/>
  <sheetViews>
    <sheetView showGridLines="0" zoomScale="84" zoomScaleNormal="84" workbookViewId="0">
      <selection activeCell="I6" sqref="I6"/>
    </sheetView>
  </sheetViews>
  <sheetFormatPr defaultRowHeight="14.25" x14ac:dyDescent="0.3"/>
  <cols>
    <col min="1" max="1" width="22.85546875" style="5" customWidth="1"/>
    <col min="2" max="7" width="12.140625" style="5" customWidth="1"/>
    <col min="8" max="16384" width="9.140625" style="5"/>
  </cols>
  <sheetData>
    <row r="1" spans="1:7" x14ac:dyDescent="0.3">
      <c r="A1" s="1411" t="s">
        <v>1513</v>
      </c>
      <c r="B1" s="1415"/>
      <c r="C1" s="1415"/>
      <c r="D1" s="1415"/>
      <c r="E1" s="1415"/>
      <c r="F1" s="1415"/>
      <c r="G1" s="1415"/>
    </row>
    <row r="2" spans="1:7" x14ac:dyDescent="0.3">
      <c r="A2" s="1412"/>
      <c r="B2" s="1415"/>
      <c r="C2" s="1415"/>
      <c r="D2" s="1415"/>
      <c r="E2" s="1415"/>
      <c r="F2" s="1415"/>
      <c r="G2" s="1415"/>
    </row>
    <row r="3" spans="1:7" x14ac:dyDescent="0.3">
      <c r="A3" s="1412"/>
      <c r="B3" s="1415"/>
      <c r="C3" s="1415"/>
      <c r="D3" s="1415"/>
      <c r="E3" s="1415"/>
      <c r="F3" s="1415"/>
      <c r="G3" s="1415"/>
    </row>
    <row r="4" spans="1:7" ht="30.75" customHeight="1" x14ac:dyDescent="0.3">
      <c r="A4" s="1412"/>
      <c r="B4" s="1415"/>
      <c r="C4" s="1415"/>
      <c r="D4" s="1415"/>
      <c r="E4" s="1415"/>
      <c r="F4" s="1415"/>
      <c r="G4" s="1415"/>
    </row>
    <row r="5" spans="1:7" ht="39" customHeight="1" x14ac:dyDescent="0.3">
      <c r="B5" s="1416" t="s">
        <v>621</v>
      </c>
      <c r="C5" s="1417"/>
      <c r="D5" s="1417"/>
      <c r="E5" s="1417"/>
      <c r="F5" s="1416" t="s">
        <v>622</v>
      </c>
      <c r="G5" s="1417"/>
    </row>
    <row r="6" spans="1:7" ht="31.5" customHeight="1" x14ac:dyDescent="0.3">
      <c r="B6" s="1418" t="s">
        <v>623</v>
      </c>
      <c r="C6" s="1419"/>
      <c r="D6" s="1418" t="s">
        <v>624</v>
      </c>
      <c r="E6" s="1419"/>
      <c r="F6" s="1420" t="s">
        <v>623</v>
      </c>
      <c r="G6" s="1420" t="s">
        <v>624</v>
      </c>
    </row>
    <row r="7" spans="1:7" x14ac:dyDescent="0.3">
      <c r="A7" s="408" t="s">
        <v>116</v>
      </c>
      <c r="B7" s="561" t="s">
        <v>625</v>
      </c>
      <c r="C7" s="561" t="s">
        <v>1511</v>
      </c>
      <c r="D7" s="561" t="s">
        <v>625</v>
      </c>
      <c r="E7" s="561" t="s">
        <v>1511</v>
      </c>
      <c r="F7" s="1417"/>
      <c r="G7" s="1417"/>
    </row>
    <row r="8" spans="1:7" x14ac:dyDescent="0.3">
      <c r="A8" s="562" t="s">
        <v>626</v>
      </c>
      <c r="B8" s="562"/>
      <c r="C8" s="562">
        <v>8025.0688190000001</v>
      </c>
      <c r="D8" s="562"/>
      <c r="E8" s="562">
        <v>8170.4060799999997</v>
      </c>
      <c r="F8" s="562">
        <v>35078.383000000002</v>
      </c>
      <c r="G8" s="562">
        <v>44256.223050000001</v>
      </c>
    </row>
    <row r="9" spans="1:7" x14ac:dyDescent="0.3">
      <c r="A9" s="5" t="s">
        <v>627</v>
      </c>
      <c r="C9" s="5">
        <v>666.51872600000002</v>
      </c>
      <c r="D9" s="5">
        <v>637.39410499999997</v>
      </c>
      <c r="E9" s="5">
        <v>858.49376099999995</v>
      </c>
      <c r="F9" s="5">
        <v>25050.007828000002</v>
      </c>
      <c r="G9" s="5">
        <v>21332.380356999998</v>
      </c>
    </row>
    <row r="10" spans="1:7" x14ac:dyDescent="0.3">
      <c r="A10" s="5" t="s">
        <v>628</v>
      </c>
      <c r="C10" s="5">
        <v>94.141976999999997</v>
      </c>
      <c r="D10" s="5">
        <v>53.061563999999997</v>
      </c>
      <c r="E10" s="5">
        <v>675.73962300000005</v>
      </c>
      <c r="F10" s="5">
        <v>11875.93857</v>
      </c>
      <c r="G10" s="5">
        <v>10838.070863999999</v>
      </c>
    </row>
    <row r="11" spans="1:7" x14ac:dyDescent="0.3">
      <c r="A11" s="5" t="s">
        <v>629</v>
      </c>
      <c r="C11" s="5">
        <v>37.559386000000003</v>
      </c>
      <c r="E11" s="5">
        <v>59.223284</v>
      </c>
      <c r="F11" s="5">
        <v>5221.6787210000002</v>
      </c>
      <c r="G11" s="5">
        <v>3561.0814799999998</v>
      </c>
    </row>
    <row r="12" spans="1:7" x14ac:dyDescent="0.3">
      <c r="A12" s="5" t="s">
        <v>352</v>
      </c>
      <c r="G12" s="5">
        <v>1321.854339</v>
      </c>
    </row>
    <row r="13" spans="1:7" x14ac:dyDescent="0.3">
      <c r="A13" s="567" t="s">
        <v>288</v>
      </c>
      <c r="B13" s="567"/>
      <c r="C13" s="567">
        <v>8823.2889080000004</v>
      </c>
      <c r="D13" s="567">
        <v>690.45566899999994</v>
      </c>
      <c r="E13" s="567">
        <v>9763.8627479999996</v>
      </c>
      <c r="F13" s="567">
        <v>77226.008119000006</v>
      </c>
      <c r="G13" s="567">
        <v>81309.610089999987</v>
      </c>
    </row>
    <row r="15" spans="1:7" x14ac:dyDescent="0.3">
      <c r="A15" s="504" t="s">
        <v>2217</v>
      </c>
    </row>
    <row r="16" spans="1:7" x14ac:dyDescent="0.3">
      <c r="A16" s="1406"/>
      <c r="B16" s="1406"/>
      <c r="C16" s="1406"/>
      <c r="D16" s="1406"/>
      <c r="E16" s="1406"/>
      <c r="F16" s="1406"/>
      <c r="G16" s="1406"/>
    </row>
    <row r="17" spans="1:7" x14ac:dyDescent="0.3">
      <c r="A17" s="1406"/>
      <c r="B17" s="1406"/>
      <c r="C17" s="1406"/>
      <c r="D17" s="1406"/>
      <c r="E17" s="1406"/>
      <c r="F17" s="1406"/>
      <c r="G17" s="1406"/>
    </row>
    <row r="18" spans="1:7" x14ac:dyDescent="0.3">
      <c r="A18" s="1406"/>
      <c r="B18" s="1406"/>
      <c r="C18" s="1406"/>
      <c r="D18" s="1406"/>
      <c r="E18" s="1406"/>
      <c r="F18" s="1406"/>
      <c r="G18" s="1406"/>
    </row>
    <row r="19" spans="1:7" x14ac:dyDescent="0.3">
      <c r="A19" s="1406"/>
      <c r="B19" s="1406"/>
      <c r="C19" s="1406"/>
      <c r="D19" s="1406"/>
      <c r="E19" s="1406"/>
      <c r="F19" s="1406"/>
      <c r="G19" s="1406"/>
    </row>
    <row r="20" spans="1:7" x14ac:dyDescent="0.3">
      <c r="A20" s="1406"/>
      <c r="B20" s="1406"/>
      <c r="C20" s="1406"/>
      <c r="D20" s="1406"/>
      <c r="E20" s="1406"/>
      <c r="F20" s="1406"/>
      <c r="G20" s="1406"/>
    </row>
  </sheetData>
  <mergeCells count="8">
    <mergeCell ref="A16:G20"/>
    <mergeCell ref="A1:G4"/>
    <mergeCell ref="B5:E5"/>
    <mergeCell ref="F5:G5"/>
    <mergeCell ref="B6:C6"/>
    <mergeCell ref="D6:E6"/>
    <mergeCell ref="F6:F7"/>
    <mergeCell ref="G6:G7"/>
  </mergeCells>
  <pageMargins left="0.43307086614173229"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autoPageBreaks="0"/>
  </sheetPr>
  <dimension ref="A1:H42"/>
  <sheetViews>
    <sheetView showGridLines="0" zoomScale="84" zoomScaleNormal="84" zoomScaleSheetLayoutView="80" workbookViewId="0">
      <selection activeCell="I6" sqref="I6"/>
    </sheetView>
  </sheetViews>
  <sheetFormatPr defaultColWidth="8.5703125" defaultRowHeight="14.25" x14ac:dyDescent="0.3"/>
  <cols>
    <col min="1" max="1" width="59.85546875" style="100" customWidth="1"/>
    <col min="2" max="2" width="10.140625" style="99" customWidth="1"/>
    <col min="3" max="4" width="10.140625" style="100" customWidth="1"/>
    <col min="5" max="9" width="14.42578125" style="99" customWidth="1"/>
    <col min="10" max="16384" width="8.5703125" style="99"/>
  </cols>
  <sheetData>
    <row r="1" spans="1:8" x14ac:dyDescent="0.3">
      <c r="A1" s="858" t="s">
        <v>1492</v>
      </c>
      <c r="B1" s="844"/>
      <c r="C1" s="845"/>
      <c r="D1" s="845"/>
    </row>
    <row r="2" spans="1:8" ht="15" customHeight="1" x14ac:dyDescent="0.3">
      <c r="A2" s="1272" t="s">
        <v>2111</v>
      </c>
      <c r="B2" s="1273"/>
      <c r="C2" s="1273"/>
      <c r="D2" s="1273"/>
    </row>
    <row r="3" spans="1:8" x14ac:dyDescent="0.3">
      <c r="A3" s="1273"/>
      <c r="B3" s="1273"/>
      <c r="C3" s="1273"/>
      <c r="D3" s="1273"/>
    </row>
    <row r="4" spans="1:8" x14ac:dyDescent="0.3">
      <c r="A4" s="1273"/>
      <c r="B4" s="1273"/>
      <c r="C4" s="1273"/>
      <c r="D4" s="1273"/>
    </row>
    <row r="5" spans="1:8" ht="49.5" customHeight="1" x14ac:dyDescent="0.3">
      <c r="A5" s="1273"/>
      <c r="B5" s="1273"/>
      <c r="C5" s="1273"/>
      <c r="D5" s="1273"/>
    </row>
    <row r="6" spans="1:8" ht="15" customHeight="1" x14ac:dyDescent="0.3">
      <c r="A6" s="111" t="s">
        <v>116</v>
      </c>
      <c r="B6" s="108" t="s">
        <v>144</v>
      </c>
      <c r="C6" s="108" t="s">
        <v>143</v>
      </c>
      <c r="D6" s="108" t="s">
        <v>142</v>
      </c>
    </row>
    <row r="7" spans="1:8" ht="14.1" customHeight="1" x14ac:dyDescent="0.3">
      <c r="A7" s="129" t="s">
        <v>141</v>
      </c>
      <c r="B7" s="128"/>
      <c r="C7" s="128"/>
      <c r="D7" s="127"/>
    </row>
    <row r="8" spans="1:8" ht="14.1" customHeight="1" x14ac:dyDescent="0.3">
      <c r="A8" s="105" t="s">
        <v>140</v>
      </c>
      <c r="B8" s="126">
        <v>31798.71913666933</v>
      </c>
      <c r="C8" s="126">
        <v>31263.23954470627</v>
      </c>
      <c r="D8" s="126">
        <v>31533.2229999999</v>
      </c>
    </row>
    <row r="9" spans="1:8" ht="14.1" customHeight="1" x14ac:dyDescent="0.3">
      <c r="A9" s="105" t="s">
        <v>139</v>
      </c>
      <c r="B9" s="126">
        <v>-2747.0282245200001</v>
      </c>
      <c r="C9" s="126">
        <v>-2004.7261999100001</v>
      </c>
      <c r="D9" s="126">
        <v>-2625.3689909999998</v>
      </c>
    </row>
    <row r="10" spans="1:8" ht="14.1" customHeight="1" x14ac:dyDescent="0.3">
      <c r="A10" s="120" t="s">
        <v>138</v>
      </c>
      <c r="B10" s="860">
        <v>29051.69091214933</v>
      </c>
      <c r="C10" s="860">
        <v>29258.513344796269</v>
      </c>
      <c r="D10" s="860">
        <v>28907.854008999901</v>
      </c>
      <c r="F10" s="102"/>
      <c r="G10" s="102"/>
    </row>
    <row r="11" spans="1:8" ht="14.1" customHeight="1" x14ac:dyDescent="0.3">
      <c r="A11" s="105" t="s">
        <v>137</v>
      </c>
      <c r="B11" s="126">
        <v>-0.14100246000000002</v>
      </c>
      <c r="C11" s="126">
        <v>0</v>
      </c>
      <c r="D11" s="126">
        <v>0</v>
      </c>
    </row>
    <row r="12" spans="1:8" ht="14.1" customHeight="1" x14ac:dyDescent="0.3">
      <c r="A12" s="105" t="s">
        <v>136</v>
      </c>
      <c r="B12" s="126">
        <v>-3834.4509351489237</v>
      </c>
      <c r="C12" s="126">
        <v>-3753.8313275800006</v>
      </c>
      <c r="D12" s="126">
        <v>-3435.0761832799999</v>
      </c>
    </row>
    <row r="13" spans="1:8" ht="14.1" customHeight="1" x14ac:dyDescent="0.3">
      <c r="A13" s="105" t="s">
        <v>135</v>
      </c>
      <c r="B13" s="126">
        <v>-290.98557572000004</v>
      </c>
      <c r="C13" s="126">
        <v>-223.1570796099999</v>
      </c>
      <c r="D13" s="126">
        <v>-211.95465672</v>
      </c>
    </row>
    <row r="14" spans="1:8" ht="14.1" customHeight="1" x14ac:dyDescent="0.3">
      <c r="A14" s="105" t="s">
        <v>125</v>
      </c>
      <c r="B14" s="126">
        <v>0</v>
      </c>
      <c r="C14" s="126"/>
      <c r="D14" s="126">
        <v>0</v>
      </c>
    </row>
    <row r="15" spans="1:8" ht="14.1" customHeight="1" x14ac:dyDescent="0.3">
      <c r="A15" s="105" t="s">
        <v>134</v>
      </c>
      <c r="B15" s="126">
        <v>-151.60621403000002</v>
      </c>
      <c r="C15" s="126">
        <v>-279.28508003999997</v>
      </c>
      <c r="D15" s="126">
        <v>-240.17793708000002</v>
      </c>
    </row>
    <row r="16" spans="1:8" ht="14.1" customHeight="1" x14ac:dyDescent="0.3">
      <c r="A16" s="105" t="s">
        <v>122</v>
      </c>
      <c r="B16" s="126">
        <v>-259.17</v>
      </c>
      <c r="C16" s="126">
        <v>-322.82383692627167</v>
      </c>
      <c r="D16" s="126">
        <v>-482.81075486990198</v>
      </c>
      <c r="H16" s="102"/>
    </row>
    <row r="17" spans="1:8" ht="14.1" customHeight="1" x14ac:dyDescent="0.3">
      <c r="A17" s="121" t="s">
        <v>133</v>
      </c>
      <c r="B17" s="860">
        <v>-4536.3537273589236</v>
      </c>
      <c r="C17" s="860">
        <v>-4579.0973241562724</v>
      </c>
      <c r="D17" s="860">
        <v>-4370.0195319499016</v>
      </c>
      <c r="F17" s="102"/>
      <c r="G17" s="102"/>
    </row>
    <row r="18" spans="1:8" ht="14.1" customHeight="1" x14ac:dyDescent="0.3">
      <c r="A18" s="121" t="s">
        <v>132</v>
      </c>
      <c r="B18" s="860">
        <v>24515.337184790405</v>
      </c>
      <c r="C18" s="860">
        <v>24679.416020639997</v>
      </c>
      <c r="D18" s="860">
        <v>24537.834477049997</v>
      </c>
      <c r="E18" s="102"/>
      <c r="F18" s="102"/>
      <c r="G18" s="102"/>
      <c r="H18" s="102"/>
    </row>
    <row r="19" spans="1:8" ht="14.1" customHeight="1" x14ac:dyDescent="0.3">
      <c r="A19" s="105" t="s">
        <v>131</v>
      </c>
      <c r="B19" s="126">
        <v>3514.2493788000002</v>
      </c>
      <c r="C19" s="126">
        <v>2809.1547030400002</v>
      </c>
      <c r="D19" s="126">
        <v>3041.9710882600002</v>
      </c>
    </row>
    <row r="20" spans="1:8" ht="14.1" customHeight="1" x14ac:dyDescent="0.3">
      <c r="A20" s="105" t="s">
        <v>130</v>
      </c>
      <c r="B20" s="126">
        <v>-21.225098409999998</v>
      </c>
      <c r="C20" s="126">
        <v>-18.85410237</v>
      </c>
      <c r="D20" s="126">
        <v>-24.904278190000003</v>
      </c>
    </row>
    <row r="21" spans="1:8" ht="14.1" customHeight="1" x14ac:dyDescent="0.3">
      <c r="A21" s="121" t="s">
        <v>129</v>
      </c>
      <c r="B21" s="860">
        <v>3493.0242803900001</v>
      </c>
      <c r="C21" s="860">
        <v>2790.3006006700002</v>
      </c>
      <c r="D21" s="860">
        <v>3017.0668100700004</v>
      </c>
      <c r="E21" s="102"/>
      <c r="F21" s="102"/>
      <c r="G21" s="102"/>
    </row>
    <row r="22" spans="1:8" ht="14.1" customHeight="1" x14ac:dyDescent="0.3">
      <c r="A22" s="121" t="s">
        <v>128</v>
      </c>
      <c r="B22" s="860">
        <v>28008.361465180406</v>
      </c>
      <c r="C22" s="860">
        <v>27469.716621309999</v>
      </c>
      <c r="D22" s="860">
        <v>27554.901287119996</v>
      </c>
      <c r="F22" s="102"/>
      <c r="G22" s="102"/>
    </row>
    <row r="23" spans="1:8" ht="14.1" customHeight="1" x14ac:dyDescent="0.3">
      <c r="A23" s="125" t="s">
        <v>127</v>
      </c>
      <c r="B23" s="104">
        <v>4902.7047913899996</v>
      </c>
      <c r="C23" s="104">
        <v>5119.1358807899996</v>
      </c>
      <c r="D23" s="124">
        <v>6540.9231341900004</v>
      </c>
    </row>
    <row r="24" spans="1:8" ht="14.1" customHeight="1" x14ac:dyDescent="0.3">
      <c r="A24" s="105" t="s">
        <v>126</v>
      </c>
      <c r="B24" s="104">
        <v>94.556914710000157</v>
      </c>
      <c r="C24" s="104">
        <v>90.30609992000042</v>
      </c>
      <c r="D24" s="122">
        <v>77.871457279999987</v>
      </c>
    </row>
    <row r="25" spans="1:8" ht="14.1" customHeight="1" x14ac:dyDescent="0.3">
      <c r="A25" s="105" t="s">
        <v>125</v>
      </c>
      <c r="B25" s="123">
        <v>0</v>
      </c>
      <c r="C25" s="123"/>
      <c r="D25" s="122">
        <v>0</v>
      </c>
    </row>
    <row r="26" spans="1:8" ht="14.1" customHeight="1" x14ac:dyDescent="0.3">
      <c r="A26" s="105" t="s">
        <v>124</v>
      </c>
      <c r="B26" s="104">
        <v>-1205</v>
      </c>
      <c r="C26" s="104">
        <v>-1205</v>
      </c>
      <c r="D26" s="122">
        <v>-1205</v>
      </c>
    </row>
    <row r="27" spans="1:8" ht="14.1" customHeight="1" x14ac:dyDescent="0.3">
      <c r="A27" s="105" t="s">
        <v>123</v>
      </c>
      <c r="B27" s="104">
        <v>0</v>
      </c>
      <c r="C27" s="104"/>
      <c r="D27" s="122">
        <v>0</v>
      </c>
    </row>
    <row r="28" spans="1:8" ht="14.1" customHeight="1" x14ac:dyDescent="0.3">
      <c r="A28" s="105" t="s">
        <v>122</v>
      </c>
      <c r="B28" s="104">
        <v>-53.833494610000002</v>
      </c>
      <c r="C28" s="104">
        <v>-51.228377299999998</v>
      </c>
      <c r="D28" s="122">
        <v>-64.793638049999998</v>
      </c>
    </row>
    <row r="29" spans="1:8" ht="14.1" customHeight="1" x14ac:dyDescent="0.3">
      <c r="A29" s="121" t="s">
        <v>121</v>
      </c>
      <c r="B29" s="860">
        <v>-1164.2765798999999</v>
      </c>
      <c r="C29" s="860">
        <v>-1165.9222773799995</v>
      </c>
      <c r="D29" s="860">
        <v>-1191.9221807700001</v>
      </c>
      <c r="F29" s="102"/>
      <c r="G29" s="102"/>
    </row>
    <row r="30" spans="1:8" ht="14.1" customHeight="1" x14ac:dyDescent="0.3">
      <c r="A30" s="121" t="s">
        <v>120</v>
      </c>
      <c r="B30" s="860">
        <v>3738.4282114899997</v>
      </c>
      <c r="C30" s="860">
        <v>3953.2136034100004</v>
      </c>
      <c r="D30" s="860">
        <v>5349.0009534199999</v>
      </c>
      <c r="F30" s="102"/>
      <c r="G30" s="102"/>
    </row>
    <row r="31" spans="1:8" ht="14.1" customHeight="1" x14ac:dyDescent="0.3">
      <c r="A31" s="120" t="s">
        <v>119</v>
      </c>
      <c r="B31" s="860">
        <v>31746.789676670407</v>
      </c>
      <c r="C31" s="860">
        <v>31422.930224719999</v>
      </c>
      <c r="D31" s="860">
        <v>32903.902240539996</v>
      </c>
      <c r="E31" s="102"/>
      <c r="F31" s="102"/>
      <c r="G31" s="102"/>
    </row>
    <row r="32" spans="1:8" s="1217" customFormat="1" ht="14.1" customHeight="1" x14ac:dyDescent="0.3">
      <c r="A32" s="1214"/>
      <c r="B32" s="1215"/>
      <c r="C32" s="1215"/>
      <c r="D32" s="1215"/>
      <c r="E32" s="1216"/>
      <c r="F32" s="1216"/>
      <c r="G32" s="1216"/>
    </row>
    <row r="33" spans="1:4" x14ac:dyDescent="0.3">
      <c r="A33" s="117" t="s">
        <v>118</v>
      </c>
      <c r="C33" s="115"/>
      <c r="D33" s="115"/>
    </row>
    <row r="34" spans="1:4" x14ac:dyDescent="0.3">
      <c r="A34" s="117" t="s">
        <v>2174</v>
      </c>
      <c r="C34" s="115"/>
      <c r="D34" s="115"/>
    </row>
    <row r="35" spans="1:4" x14ac:dyDescent="0.3">
      <c r="A35" s="117" t="s">
        <v>117</v>
      </c>
      <c r="C35" s="115"/>
      <c r="D35" s="115"/>
    </row>
    <row r="36" spans="1:4" x14ac:dyDescent="0.3">
      <c r="A36" s="116"/>
      <c r="C36" s="115"/>
      <c r="D36" s="115"/>
    </row>
    <row r="37" spans="1:4" x14ac:dyDescent="0.3">
      <c r="A37" s="114" t="s">
        <v>2113</v>
      </c>
      <c r="C37" s="113"/>
      <c r="D37" s="112"/>
    </row>
    <row r="38" spans="1:4" ht="15" customHeight="1" x14ac:dyDescent="0.3">
      <c r="A38" s="111" t="s">
        <v>116</v>
      </c>
      <c r="B38" s="109" t="s">
        <v>98</v>
      </c>
      <c r="C38" s="109" t="s">
        <v>115</v>
      </c>
      <c r="D38" s="108" t="s">
        <v>99</v>
      </c>
    </row>
    <row r="39" spans="1:4" s="842" customFormat="1" ht="14.1" customHeight="1" x14ac:dyDescent="0.25">
      <c r="A39" s="107" t="s">
        <v>114</v>
      </c>
      <c r="B39" s="841">
        <v>23854.086823781359</v>
      </c>
      <c r="C39" s="841">
        <v>24159.66829895</v>
      </c>
      <c r="D39" s="106">
        <v>23166.662202214447</v>
      </c>
    </row>
    <row r="40" spans="1:4" s="842" customFormat="1" ht="14.1" customHeight="1" x14ac:dyDescent="0.25">
      <c r="A40" s="105" t="s">
        <v>2173</v>
      </c>
      <c r="B40" s="843">
        <v>31085.539315661361</v>
      </c>
      <c r="C40" s="843">
        <v>30903.182503030002</v>
      </c>
      <c r="D40" s="103">
        <v>31532.72996570445</v>
      </c>
    </row>
    <row r="41" spans="1:4" x14ac:dyDescent="0.3">
      <c r="B41" s="102"/>
      <c r="C41" s="102"/>
      <c r="D41" s="102"/>
    </row>
    <row r="42" spans="1:4" x14ac:dyDescent="0.3">
      <c r="B42" s="102"/>
      <c r="C42" s="102"/>
      <c r="D42" s="102"/>
    </row>
  </sheetData>
  <mergeCells count="1">
    <mergeCell ref="A2:D5"/>
  </mergeCells>
  <pageMargins left="0.43307086614173229" right="0.23622047244094491" top="0.74803149606299213" bottom="0.74803149606299213" header="0.31496062992125984" footer="0.31496062992125984"/>
  <pageSetup paperSize="9" orientation="portrait" r:id="rId1"/>
  <colBreaks count="1" manualBreakCount="1">
    <brk id="8"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70C0"/>
  </sheetPr>
  <dimension ref="A1:H13"/>
  <sheetViews>
    <sheetView showGridLines="0" zoomScale="84" zoomScaleNormal="84" workbookViewId="0">
      <selection activeCell="M15" sqref="M15"/>
    </sheetView>
  </sheetViews>
  <sheetFormatPr defaultRowHeight="14.25" x14ac:dyDescent="0.3"/>
  <cols>
    <col min="1" max="1" width="30.7109375" style="5" customWidth="1"/>
    <col min="2" max="5" width="8.28515625" style="5" customWidth="1"/>
    <col min="6" max="6" width="10.42578125" style="5" customWidth="1"/>
    <col min="7" max="8" width="10.7109375" style="5" customWidth="1"/>
    <col min="9" max="10" width="2.42578125" style="5" customWidth="1"/>
    <col min="11" max="16384" width="9.140625" style="5"/>
  </cols>
  <sheetData>
    <row r="1" spans="1:8" x14ac:dyDescent="0.3">
      <c r="A1" s="1421" t="s">
        <v>1512</v>
      </c>
      <c r="B1" s="1411"/>
      <c r="C1" s="1411"/>
      <c r="D1" s="1411"/>
      <c r="E1" s="1411"/>
      <c r="F1" s="1411"/>
      <c r="G1" s="1412"/>
      <c r="H1" s="1412"/>
    </row>
    <row r="2" spans="1:8" ht="15" x14ac:dyDescent="0.3">
      <c r="A2" s="563"/>
      <c r="B2" s="563"/>
      <c r="C2" s="563"/>
      <c r="D2" s="564"/>
      <c r="E2" s="563"/>
      <c r="F2" s="563"/>
      <c r="G2" s="1422" t="s">
        <v>630</v>
      </c>
      <c r="H2" s="1423"/>
    </row>
    <row r="3" spans="1:8" ht="30" customHeight="1" x14ac:dyDescent="0.3">
      <c r="A3" s="424" t="s">
        <v>116</v>
      </c>
      <c r="D3" s="489"/>
      <c r="G3" s="565" t="s">
        <v>631</v>
      </c>
      <c r="H3" s="565" t="s">
        <v>632</v>
      </c>
    </row>
    <row r="4" spans="1:8" x14ac:dyDescent="0.3">
      <c r="A4" s="904" t="s">
        <v>633</v>
      </c>
      <c r="B4" s="3"/>
      <c r="C4" s="3"/>
      <c r="E4" s="3"/>
      <c r="F4" s="3"/>
      <c r="G4" s="3"/>
      <c r="H4" s="3"/>
    </row>
    <row r="5" spans="1:8" x14ac:dyDescent="0.3">
      <c r="A5" s="5" t="s">
        <v>634</v>
      </c>
      <c r="G5" s="5">
        <f>78370-H5</f>
        <v>39760</v>
      </c>
      <c r="H5" s="5">
        <v>38610</v>
      </c>
    </row>
    <row r="6" spans="1:8" x14ac:dyDescent="0.3">
      <c r="A6" s="5" t="s">
        <v>635</v>
      </c>
      <c r="G6" s="5">
        <v>280</v>
      </c>
    </row>
    <row r="7" spans="1:8" x14ac:dyDescent="0.3">
      <c r="A7" s="567" t="s">
        <v>636</v>
      </c>
      <c r="B7" s="567"/>
      <c r="C7" s="567"/>
      <c r="D7" s="567"/>
      <c r="E7" s="567"/>
      <c r="F7" s="567"/>
      <c r="G7" s="567">
        <f>SUM(G5:G6)</f>
        <v>40040</v>
      </c>
      <c r="H7" s="567">
        <f>SUM(H5:H6)</f>
        <v>38610</v>
      </c>
    </row>
    <row r="8" spans="1:8" x14ac:dyDescent="0.3">
      <c r="A8" s="568"/>
      <c r="B8" s="568"/>
      <c r="C8" s="568"/>
      <c r="D8" s="568"/>
      <c r="E8" s="568"/>
      <c r="F8" s="568"/>
      <c r="G8" s="568"/>
      <c r="H8" s="568"/>
    </row>
    <row r="9" spans="1:8" s="569" customFormat="1" x14ac:dyDescent="0.3">
      <c r="A9" s="904" t="s">
        <v>637</v>
      </c>
      <c r="B9" s="568"/>
      <c r="C9" s="568"/>
      <c r="D9" s="568"/>
      <c r="E9" s="568"/>
      <c r="F9" s="568"/>
      <c r="G9" s="568"/>
      <c r="H9" s="568"/>
    </row>
    <row r="10" spans="1:8" x14ac:dyDescent="0.3">
      <c r="A10" s="5" t="s">
        <v>638</v>
      </c>
      <c r="G10" s="5">
        <v>1969.5</v>
      </c>
      <c r="H10" s="5">
        <v>39.055</v>
      </c>
    </row>
    <row r="11" spans="1:8" x14ac:dyDescent="0.3">
      <c r="A11" s="5" t="s">
        <v>639</v>
      </c>
      <c r="G11" s="5">
        <f>77.452+0.2</f>
        <v>77.652000000000001</v>
      </c>
      <c r="H11" s="5">
        <v>1896.944</v>
      </c>
    </row>
    <row r="13" spans="1:8" x14ac:dyDescent="0.3">
      <c r="A13" s="504" t="s">
        <v>2217</v>
      </c>
    </row>
  </sheetData>
  <mergeCells count="2">
    <mergeCell ref="A1:H1"/>
    <mergeCell ref="G2:H2"/>
  </mergeCells>
  <pageMargins left="0.43307086614173229" right="0.23622047244094491" top="0.74803149606299213" bottom="0.74803149606299213" header="0.31496062992125984" footer="0.31496062992125984"/>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FFC000"/>
  </sheetPr>
  <dimension ref="A1:A48"/>
  <sheetViews>
    <sheetView showGridLines="0" zoomScale="84" zoomScaleNormal="84" zoomScaleSheetLayoutView="100" zoomScalePageLayoutView="85" workbookViewId="0">
      <selection activeCell="I6" sqref="I6"/>
    </sheetView>
  </sheetViews>
  <sheetFormatPr defaultRowHeight="15" x14ac:dyDescent="0.25"/>
  <cols>
    <col min="1" max="1" width="95.28515625" style="1145" customWidth="1"/>
  </cols>
  <sheetData>
    <row r="1" spans="1:1" ht="26.25" x14ac:dyDescent="0.4">
      <c r="A1" s="1166" t="s">
        <v>1699</v>
      </c>
    </row>
    <row r="2" spans="1:1" ht="14.1" customHeight="1" x14ac:dyDescent="0.4">
      <c r="A2" s="1166"/>
    </row>
    <row r="3" spans="1:1" ht="15" customHeight="1" x14ac:dyDescent="0.25">
      <c r="A3" s="1164" t="s">
        <v>1700</v>
      </c>
    </row>
    <row r="4" spans="1:1" x14ac:dyDescent="0.25">
      <c r="A4" s="1164" t="s">
        <v>1701</v>
      </c>
    </row>
    <row r="5" spans="1:1" ht="14.1" customHeight="1" x14ac:dyDescent="0.25">
      <c r="A5" s="1164" t="s">
        <v>1702</v>
      </c>
    </row>
    <row r="6" spans="1:1" x14ac:dyDescent="0.25">
      <c r="A6" s="1164" t="s">
        <v>1703</v>
      </c>
    </row>
    <row r="7" spans="1:1" ht="14.1" customHeight="1" x14ac:dyDescent="0.25">
      <c r="A7" s="1164" t="s">
        <v>1704</v>
      </c>
    </row>
    <row r="8" spans="1:1" ht="14.1" customHeight="1" x14ac:dyDescent="0.25">
      <c r="A8" s="1164" t="s">
        <v>1705</v>
      </c>
    </row>
    <row r="9" spans="1:1" ht="14.1" customHeight="1" x14ac:dyDescent="0.25">
      <c r="A9" s="1164" t="s">
        <v>1706</v>
      </c>
    </row>
    <row r="10" spans="1:1" ht="14.1" customHeight="1" x14ac:dyDescent="0.25">
      <c r="A10" s="1164" t="s">
        <v>1707</v>
      </c>
    </row>
    <row r="11" spans="1:1" ht="14.1" customHeight="1" x14ac:dyDescent="0.25">
      <c r="A11" s="1164" t="s">
        <v>1708</v>
      </c>
    </row>
    <row r="12" spans="1:1" ht="14.1" customHeight="1" x14ac:dyDescent="0.25">
      <c r="A12" s="1164" t="s">
        <v>1709</v>
      </c>
    </row>
    <row r="13" spans="1:1" ht="14.1" customHeight="1" x14ac:dyDescent="0.25">
      <c r="A13" s="1164" t="s">
        <v>1534</v>
      </c>
    </row>
    <row r="14" spans="1:1" ht="14.1" customHeight="1" x14ac:dyDescent="0.25">
      <c r="A14" s="1164" t="s">
        <v>1710</v>
      </c>
    </row>
    <row r="15" spans="1:1" ht="14.1" customHeight="1" x14ac:dyDescent="0.25">
      <c r="A15" s="1164"/>
    </row>
    <row r="16" spans="1:1" ht="14.1" customHeight="1" x14ac:dyDescent="0.25">
      <c r="A16" s="1164"/>
    </row>
    <row r="17" spans="1:1" ht="14.1" customHeight="1" x14ac:dyDescent="0.25">
      <c r="A17" s="1164"/>
    </row>
    <row r="18" spans="1:1" ht="14.1" customHeight="1" x14ac:dyDescent="0.25">
      <c r="A18" s="1164"/>
    </row>
    <row r="19" spans="1:1" ht="14.1" customHeight="1" x14ac:dyDescent="0.25">
      <c r="A19" s="1164"/>
    </row>
    <row r="20" spans="1:1" ht="14.1" customHeight="1" x14ac:dyDescent="0.25">
      <c r="A20" s="1164"/>
    </row>
    <row r="21" spans="1:1" x14ac:dyDescent="0.25">
      <c r="A21" s="1164"/>
    </row>
    <row r="22" spans="1:1" x14ac:dyDescent="0.25">
      <c r="A22" s="1164"/>
    </row>
    <row r="23" spans="1:1" x14ac:dyDescent="0.25">
      <c r="A23" s="1164"/>
    </row>
    <row r="24" spans="1:1" x14ac:dyDescent="0.25">
      <c r="A24" s="1164"/>
    </row>
    <row r="25" spans="1:1" x14ac:dyDescent="0.25">
      <c r="A25" s="1164"/>
    </row>
    <row r="26" spans="1:1" x14ac:dyDescent="0.25">
      <c r="A26" s="1164"/>
    </row>
    <row r="27" spans="1:1" ht="15" customHeight="1" x14ac:dyDescent="0.25">
      <c r="A27" s="1164"/>
    </row>
    <row r="28" spans="1:1" x14ac:dyDescent="0.25">
      <c r="A28" s="1164"/>
    </row>
    <row r="29" spans="1:1" x14ac:dyDescent="0.25">
      <c r="A29" s="1164"/>
    </row>
    <row r="30" spans="1:1" x14ac:dyDescent="0.25">
      <c r="A30" s="1164"/>
    </row>
    <row r="31" spans="1:1" x14ac:dyDescent="0.25">
      <c r="A31" s="1164"/>
    </row>
    <row r="32" spans="1:1" x14ac:dyDescent="0.25">
      <c r="A32" s="1164"/>
    </row>
    <row r="33" spans="1:1" x14ac:dyDescent="0.25">
      <c r="A33" s="1164"/>
    </row>
    <row r="34" spans="1:1" x14ac:dyDescent="0.25">
      <c r="A34" s="1164"/>
    </row>
    <row r="35" spans="1:1" x14ac:dyDescent="0.25">
      <c r="A35" s="1164"/>
    </row>
    <row r="36" spans="1:1" x14ac:dyDescent="0.25">
      <c r="A36" s="1164"/>
    </row>
    <row r="37" spans="1:1" x14ac:dyDescent="0.25">
      <c r="A37" s="1164"/>
    </row>
    <row r="38" spans="1:1" x14ac:dyDescent="0.25">
      <c r="A38" s="1164"/>
    </row>
    <row r="39" spans="1:1" x14ac:dyDescent="0.25">
      <c r="A39" s="1164"/>
    </row>
    <row r="40" spans="1:1" x14ac:dyDescent="0.25">
      <c r="A40" s="1164"/>
    </row>
    <row r="41" spans="1:1" x14ac:dyDescent="0.25">
      <c r="A41" s="1164"/>
    </row>
    <row r="42" spans="1:1" x14ac:dyDescent="0.25">
      <c r="A42" s="1164"/>
    </row>
    <row r="43" spans="1:1" x14ac:dyDescent="0.25">
      <c r="A43" s="1164"/>
    </row>
    <row r="44" spans="1:1" x14ac:dyDescent="0.25">
      <c r="A44" s="1164"/>
    </row>
    <row r="45" spans="1:1" x14ac:dyDescent="0.25">
      <c r="A45" s="1164"/>
    </row>
    <row r="46" spans="1:1" x14ac:dyDescent="0.25">
      <c r="A46" s="1164"/>
    </row>
    <row r="47" spans="1:1" x14ac:dyDescent="0.25">
      <c r="A47" s="1164"/>
    </row>
    <row r="48" spans="1:1" x14ac:dyDescent="0.25">
      <c r="A48" s="1164"/>
    </row>
  </sheetData>
  <pageMargins left="0.43307086614173229" right="0.23622047244094491" top="0.74803149606299213" bottom="0.74803149606299213" header="0.31496062992125984" footer="0.31496062992125984"/>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70C0"/>
  </sheetPr>
  <dimension ref="A1:J18"/>
  <sheetViews>
    <sheetView showGridLines="0" zoomScale="84" zoomScaleNormal="84" workbookViewId="0">
      <selection activeCell="K10" sqref="K10"/>
    </sheetView>
  </sheetViews>
  <sheetFormatPr defaultRowHeight="14.25" x14ac:dyDescent="0.3"/>
  <cols>
    <col min="1" max="1" width="23.85546875" style="350" customWidth="1"/>
    <col min="2" max="2" width="8.7109375" style="610" customWidth="1"/>
    <col min="3" max="3" width="11.28515625" style="350" customWidth="1"/>
    <col min="4" max="4" width="6.28515625" style="350" customWidth="1"/>
    <col min="5" max="5" width="11.140625" style="350" customWidth="1"/>
    <col min="6" max="6" width="5.7109375" style="350" customWidth="1"/>
    <col min="7" max="7" width="11.140625" style="350" customWidth="1"/>
    <col min="8" max="8" width="6" style="350" customWidth="1"/>
    <col min="9" max="9" width="11.42578125" style="350" customWidth="1"/>
    <col min="10" max="16384" width="9.140625" style="350"/>
  </cols>
  <sheetData>
    <row r="1" spans="1:10" x14ac:dyDescent="0.3">
      <c r="A1" s="1426" t="s">
        <v>1514</v>
      </c>
      <c r="B1" s="1426"/>
      <c r="C1" s="1426"/>
      <c r="D1" s="1426"/>
      <c r="E1" s="1426"/>
      <c r="F1" s="1426"/>
      <c r="G1" s="1426"/>
      <c r="H1" s="1426"/>
      <c r="I1" s="1426"/>
    </row>
    <row r="2" spans="1:10" x14ac:dyDescent="0.3">
      <c r="A2" s="1427"/>
      <c r="B2" s="1427"/>
      <c r="C2" s="1427"/>
      <c r="D2" s="1427"/>
      <c r="E2" s="1427"/>
      <c r="F2" s="1427"/>
      <c r="G2" s="1427"/>
      <c r="H2" s="1427"/>
      <c r="I2" s="1427"/>
    </row>
    <row r="3" spans="1:10" x14ac:dyDescent="0.3">
      <c r="A3" s="1427"/>
      <c r="B3" s="1427"/>
      <c r="C3" s="1427"/>
      <c r="D3" s="1427"/>
      <c r="E3" s="1427"/>
      <c r="F3" s="1427"/>
      <c r="G3" s="1427"/>
      <c r="H3" s="1427"/>
      <c r="I3" s="1427"/>
    </row>
    <row r="4" spans="1:10" ht="33.75" customHeight="1" x14ac:dyDescent="0.3">
      <c r="A4" s="1428"/>
      <c r="B4" s="1428"/>
      <c r="C4" s="1428"/>
      <c r="D4" s="1428"/>
      <c r="E4" s="1428"/>
      <c r="F4" s="1428"/>
      <c r="G4" s="1428"/>
      <c r="H4" s="1428"/>
      <c r="I4" s="1428"/>
    </row>
    <row r="5" spans="1:10" ht="25.5" customHeight="1" x14ac:dyDescent="0.3">
      <c r="A5" s="657"/>
      <c r="B5" s="1429" t="s">
        <v>750</v>
      </c>
      <c r="C5" s="1430"/>
      <c r="D5" s="1429" t="s">
        <v>749</v>
      </c>
      <c r="E5" s="1430"/>
      <c r="F5" s="1429" t="s">
        <v>748</v>
      </c>
      <c r="G5" s="1430"/>
      <c r="H5" s="1429" t="s">
        <v>592</v>
      </c>
      <c r="I5" s="1430"/>
      <c r="J5" s="625"/>
    </row>
    <row r="6" spans="1:10" ht="28.5" x14ac:dyDescent="0.3">
      <c r="A6" s="622" t="s">
        <v>116</v>
      </c>
      <c r="B6" s="624" t="s">
        <v>39</v>
      </c>
      <c r="C6" s="625" t="s">
        <v>312</v>
      </c>
      <c r="D6" s="625" t="s">
        <v>39</v>
      </c>
      <c r="E6" s="625" t="s">
        <v>312</v>
      </c>
      <c r="F6" s="625" t="s">
        <v>39</v>
      </c>
      <c r="G6" s="625" t="s">
        <v>312</v>
      </c>
      <c r="H6" s="625" t="s">
        <v>39</v>
      </c>
      <c r="I6" s="656" t="s">
        <v>312</v>
      </c>
    </row>
    <row r="7" spans="1:10" ht="15.75" x14ac:dyDescent="0.3">
      <c r="A7" s="655" t="s">
        <v>747</v>
      </c>
      <c r="B7" s="654">
        <v>557.28761249999991</v>
      </c>
      <c r="C7" s="654">
        <v>44.583008999999997</v>
      </c>
      <c r="D7" s="654">
        <v>918.00508078812516</v>
      </c>
      <c r="E7" s="654">
        <v>73.44040646305001</v>
      </c>
      <c r="F7" s="654"/>
      <c r="G7" s="654"/>
      <c r="H7" s="654">
        <v>1475.2926932881251</v>
      </c>
      <c r="I7" s="652">
        <v>118.02341546305001</v>
      </c>
    </row>
    <row r="8" spans="1:10" x14ac:dyDescent="0.3">
      <c r="A8" s="617" t="s">
        <v>746</v>
      </c>
      <c r="B8" s="652">
        <v>150.21873749999997</v>
      </c>
      <c r="C8" s="652">
        <v>12.017498999999999</v>
      </c>
      <c r="D8" s="652">
        <v>108.30574988999999</v>
      </c>
      <c r="E8" s="652">
        <v>8.6644599911999993</v>
      </c>
      <c r="F8" s="652"/>
      <c r="G8" s="652"/>
      <c r="H8" s="652">
        <v>258.52448738999999</v>
      </c>
      <c r="I8" s="652">
        <v>20.681958991199998</v>
      </c>
    </row>
    <row r="9" spans="1:10" x14ac:dyDescent="0.3">
      <c r="A9" s="617" t="s">
        <v>712</v>
      </c>
      <c r="B9" s="652">
        <v>280.62546250000003</v>
      </c>
      <c r="C9" s="652">
        <v>22.450037000000002</v>
      </c>
      <c r="D9" s="652"/>
      <c r="E9" s="652"/>
      <c r="F9" s="652"/>
      <c r="G9" s="652"/>
      <c r="H9" s="652">
        <v>280.62546250000003</v>
      </c>
      <c r="I9" s="652">
        <v>22.450037000000002</v>
      </c>
    </row>
    <row r="10" spans="1:10" x14ac:dyDescent="0.3">
      <c r="A10" s="617" t="s">
        <v>713</v>
      </c>
      <c r="B10" s="652"/>
      <c r="C10" s="652"/>
      <c r="D10" s="652">
        <v>49.091250000000002</v>
      </c>
      <c r="E10" s="652">
        <v>3.9273000000000002</v>
      </c>
      <c r="F10" s="652"/>
      <c r="G10" s="652"/>
      <c r="H10" s="652">
        <v>49.091250000000002</v>
      </c>
      <c r="I10" s="652">
        <v>3.9273000000000002</v>
      </c>
    </row>
    <row r="11" spans="1:10" x14ac:dyDescent="0.3">
      <c r="A11" s="617" t="s">
        <v>199</v>
      </c>
      <c r="B11" s="652"/>
      <c r="C11" s="652"/>
      <c r="D11" s="652"/>
      <c r="E11" s="652"/>
      <c r="F11" s="652"/>
      <c r="G11" s="652"/>
      <c r="H11" s="652"/>
      <c r="I11" s="652"/>
    </row>
    <row r="12" spans="1:10" x14ac:dyDescent="0.3">
      <c r="A12" s="617" t="s">
        <v>727</v>
      </c>
      <c r="B12" s="652">
        <v>-475.2141125000004</v>
      </c>
      <c r="C12" s="652">
        <v>-38.017129000000033</v>
      </c>
      <c r="D12" s="652"/>
      <c r="E12" s="652"/>
      <c r="F12" s="652"/>
      <c r="G12" s="652"/>
      <c r="H12" s="652">
        <v>-475.2141125000004</v>
      </c>
      <c r="I12" s="652">
        <v>-38.017129000000033</v>
      </c>
    </row>
    <row r="13" spans="1:10" x14ac:dyDescent="0.3">
      <c r="A13" s="653" t="s">
        <v>745</v>
      </c>
      <c r="B13" s="652">
        <v>1042.7340375000001</v>
      </c>
      <c r="C13" s="652">
        <v>83.418723</v>
      </c>
      <c r="D13" s="652"/>
      <c r="E13" s="652"/>
      <c r="F13" s="652"/>
      <c r="G13" s="652"/>
      <c r="H13" s="652">
        <v>1042.7340374999999</v>
      </c>
      <c r="I13" s="652">
        <v>83.418723</v>
      </c>
    </row>
    <row r="14" spans="1:10" x14ac:dyDescent="0.3">
      <c r="A14" s="617" t="s">
        <v>729</v>
      </c>
      <c r="B14" s="652">
        <v>477.29476249999993</v>
      </c>
      <c r="C14" s="652">
        <v>38.183580999999997</v>
      </c>
      <c r="D14" s="652"/>
      <c r="E14" s="652"/>
      <c r="F14" s="652"/>
      <c r="G14" s="652"/>
      <c r="H14" s="652">
        <v>477.29476249999993</v>
      </c>
      <c r="I14" s="652">
        <v>38.183580999999997</v>
      </c>
    </row>
    <row r="15" spans="1:10" x14ac:dyDescent="0.3">
      <c r="A15" s="617" t="s">
        <v>730</v>
      </c>
      <c r="B15" s="652">
        <v>411.38246250000003</v>
      </c>
      <c r="C15" s="652">
        <v>32.910597000000003</v>
      </c>
      <c r="D15" s="652"/>
      <c r="E15" s="652"/>
      <c r="F15" s="652"/>
      <c r="G15" s="652"/>
      <c r="H15" s="652">
        <v>411.38246250000003</v>
      </c>
      <c r="I15" s="652">
        <v>32.910597000000003</v>
      </c>
    </row>
    <row r="16" spans="1:10" x14ac:dyDescent="0.3">
      <c r="A16" s="628" t="s">
        <v>288</v>
      </c>
      <c r="B16" s="651">
        <v>2444.3289624999993</v>
      </c>
      <c r="C16" s="651">
        <v>195.54631699999996</v>
      </c>
      <c r="D16" s="651">
        <v>1075.489173428125</v>
      </c>
      <c r="E16" s="651">
        <v>86.039133874250012</v>
      </c>
      <c r="F16" s="651"/>
      <c r="G16" s="651"/>
      <c r="H16" s="651">
        <v>3519.8181359281248</v>
      </c>
      <c r="I16" s="651">
        <v>281.58545087425</v>
      </c>
    </row>
    <row r="17" spans="1:9" s="906" customFormat="1" x14ac:dyDescent="0.3">
      <c r="A17" s="616"/>
      <c r="B17" s="905"/>
      <c r="C17" s="905"/>
      <c r="D17" s="905"/>
      <c r="E17" s="905"/>
      <c r="F17" s="905"/>
      <c r="G17" s="905"/>
      <c r="H17" s="905"/>
      <c r="I17" s="905"/>
    </row>
    <row r="18" spans="1:9" ht="27.75" customHeight="1" x14ac:dyDescent="0.3">
      <c r="A18" s="1424" t="s">
        <v>1515</v>
      </c>
      <c r="B18" s="1425"/>
      <c r="C18" s="1425"/>
      <c r="D18" s="1425"/>
      <c r="E18" s="1425"/>
      <c r="F18" s="1425"/>
      <c r="G18" s="1425"/>
      <c r="H18" s="1425"/>
      <c r="I18" s="1425"/>
    </row>
  </sheetData>
  <mergeCells count="6">
    <mergeCell ref="A18:I18"/>
    <mergeCell ref="A1:I4"/>
    <mergeCell ref="B5:C5"/>
    <mergeCell ref="D5:E5"/>
    <mergeCell ref="F5:G5"/>
    <mergeCell ref="H5:I5"/>
  </mergeCells>
  <pageMargins left="0.43307086614173229" right="0.23622047244094491" top="0.74803149606299213" bottom="0.74803149606299213" header="0.31496062992125984" footer="0.31496062992125984"/>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70C0"/>
  </sheetPr>
  <dimension ref="A1:J14"/>
  <sheetViews>
    <sheetView showGridLines="0" zoomScale="84" zoomScaleNormal="84" workbookViewId="0">
      <selection activeCell="I6" sqref="I6"/>
    </sheetView>
  </sheetViews>
  <sheetFormatPr defaultRowHeight="14.25" x14ac:dyDescent="0.3"/>
  <cols>
    <col min="1" max="1" width="27" style="5" customWidth="1"/>
    <col min="2" max="7" width="11.42578125" style="5" customWidth="1"/>
    <col min="8" max="16384" width="9.140625" style="5"/>
  </cols>
  <sheetData>
    <row r="1" spans="1:10" x14ac:dyDescent="0.3">
      <c r="A1" s="1431" t="s">
        <v>1516</v>
      </c>
      <c r="B1" s="1432"/>
      <c r="C1" s="1432"/>
      <c r="D1" s="1432"/>
      <c r="E1" s="1432"/>
      <c r="F1" s="1432"/>
      <c r="G1" s="1432"/>
    </row>
    <row r="2" spans="1:10" x14ac:dyDescent="0.3">
      <c r="A2" s="1433"/>
      <c r="B2" s="1433"/>
      <c r="C2" s="1433"/>
      <c r="D2" s="1433"/>
      <c r="E2" s="1433"/>
      <c r="F2" s="1433"/>
      <c r="G2" s="1433"/>
    </row>
    <row r="3" spans="1:10" x14ac:dyDescent="0.3">
      <c r="A3" s="1433"/>
      <c r="B3" s="1433"/>
      <c r="C3" s="1433"/>
      <c r="D3" s="1433"/>
      <c r="E3" s="1433"/>
      <c r="F3" s="1433"/>
      <c r="G3" s="1433"/>
    </row>
    <row r="4" spans="1:10" x14ac:dyDescent="0.3">
      <c r="A4" s="1433"/>
      <c r="B4" s="1433"/>
      <c r="C4" s="1433"/>
      <c r="D4" s="1433"/>
      <c r="E4" s="1433"/>
      <c r="F4" s="1433"/>
      <c r="G4" s="1433"/>
    </row>
    <row r="5" spans="1:10" x14ac:dyDescent="0.3">
      <c r="A5" s="1434"/>
      <c r="B5" s="1434"/>
      <c r="C5" s="1434"/>
      <c r="D5" s="1434"/>
      <c r="E5" s="1434"/>
      <c r="F5" s="1434"/>
      <c r="G5" s="1434"/>
    </row>
    <row r="6" spans="1:10" ht="19.5" customHeight="1" x14ac:dyDescent="0.3">
      <c r="A6" s="425" t="s">
        <v>116</v>
      </c>
      <c r="B6" s="635" t="s">
        <v>719</v>
      </c>
      <c r="C6" s="636" t="s">
        <v>98</v>
      </c>
      <c r="D6" s="635" t="s">
        <v>720</v>
      </c>
      <c r="E6" s="635" t="s">
        <v>721</v>
      </c>
      <c r="F6" s="635" t="s">
        <v>722</v>
      </c>
      <c r="G6" s="636" t="s">
        <v>99</v>
      </c>
      <c r="J6" s="5" t="s">
        <v>3</v>
      </c>
    </row>
    <row r="7" spans="1:10" x14ac:dyDescent="0.3">
      <c r="A7" s="637" t="s">
        <v>723</v>
      </c>
      <c r="B7" s="650" t="s">
        <v>684</v>
      </c>
      <c r="C7" s="637">
        <v>46</v>
      </c>
      <c r="D7" s="637">
        <v>68</v>
      </c>
      <c r="E7" s="637">
        <v>38</v>
      </c>
      <c r="F7" s="637">
        <v>51</v>
      </c>
      <c r="G7" s="637">
        <v>59</v>
      </c>
      <c r="J7" s="5" t="s">
        <v>3</v>
      </c>
    </row>
    <row r="8" spans="1:10" x14ac:dyDescent="0.3">
      <c r="A8" s="434" t="s">
        <v>724</v>
      </c>
      <c r="B8" s="645" t="s">
        <v>684</v>
      </c>
      <c r="C8" s="434">
        <v>48</v>
      </c>
      <c r="D8" s="434">
        <v>68</v>
      </c>
      <c r="E8" s="434">
        <v>40</v>
      </c>
      <c r="F8" s="434">
        <v>51</v>
      </c>
      <c r="G8" s="434">
        <v>58</v>
      </c>
      <c r="J8" s="5" t="s">
        <v>3</v>
      </c>
    </row>
    <row r="9" spans="1:10" x14ac:dyDescent="0.3">
      <c r="A9" s="434" t="s">
        <v>725</v>
      </c>
      <c r="B9" s="645" t="s">
        <v>684</v>
      </c>
      <c r="C9" s="434">
        <v>3</v>
      </c>
      <c r="D9" s="434">
        <v>6</v>
      </c>
      <c r="E9" s="434">
        <v>1</v>
      </c>
      <c r="F9" s="434">
        <v>3</v>
      </c>
      <c r="G9" s="434">
        <v>1</v>
      </c>
    </row>
    <row r="10" spans="1:10" x14ac:dyDescent="0.3">
      <c r="A10" s="434" t="s">
        <v>726</v>
      </c>
      <c r="B10" s="645" t="s">
        <v>684</v>
      </c>
      <c r="C10" s="434">
        <v>1</v>
      </c>
      <c r="D10" s="434">
        <v>2</v>
      </c>
      <c r="E10" s="434">
        <v>1</v>
      </c>
      <c r="F10" s="434">
        <v>1</v>
      </c>
      <c r="G10" s="434">
        <v>2</v>
      </c>
    </row>
    <row r="11" spans="1:10" x14ac:dyDescent="0.3">
      <c r="A11" s="434" t="s">
        <v>712</v>
      </c>
      <c r="B11" s="645" t="s">
        <v>684</v>
      </c>
      <c r="C11" s="434">
        <v>3</v>
      </c>
      <c r="D11" s="434">
        <v>3</v>
      </c>
      <c r="E11" s="434">
        <v>1</v>
      </c>
      <c r="F11" s="434">
        <v>2</v>
      </c>
      <c r="G11" s="434">
        <v>5</v>
      </c>
    </row>
    <row r="12" spans="1:10" x14ac:dyDescent="0.3">
      <c r="A12" s="434" t="s">
        <v>744</v>
      </c>
      <c r="B12" s="645" t="s">
        <v>684</v>
      </c>
      <c r="C12" s="434"/>
      <c r="D12" s="434"/>
      <c r="E12" s="434"/>
      <c r="F12" s="434"/>
      <c r="G12" s="434"/>
    </row>
    <row r="13" spans="1:10" x14ac:dyDescent="0.3">
      <c r="A13" s="638" t="s">
        <v>727</v>
      </c>
      <c r="B13" s="649" t="s">
        <v>684</v>
      </c>
      <c r="C13" s="648">
        <v>0.15</v>
      </c>
      <c r="D13" s="648">
        <v>0.2</v>
      </c>
      <c r="E13" s="648">
        <v>0.05</v>
      </c>
      <c r="F13" s="648">
        <v>0.12</v>
      </c>
      <c r="G13" s="648">
        <v>0.1</v>
      </c>
    </row>
    <row r="14" spans="1:10" x14ac:dyDescent="0.3">
      <c r="A14" s="643"/>
      <c r="B14" s="643"/>
      <c r="C14" s="643"/>
      <c r="D14" s="643"/>
      <c r="E14" s="643"/>
      <c r="F14" s="643"/>
      <c r="G14" s="643"/>
    </row>
  </sheetData>
  <mergeCells count="1">
    <mergeCell ref="A1:G5"/>
  </mergeCells>
  <pageMargins left="0.43307086614173229" right="0.23622047244094491" top="0.74803149606299213" bottom="0.74803149606299213" header="0.31496062992125984" footer="0.31496062992125984"/>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70C0"/>
  </sheetPr>
  <dimension ref="A1:F13"/>
  <sheetViews>
    <sheetView showGridLines="0" zoomScale="84" zoomScaleNormal="84" workbookViewId="0">
      <selection activeCell="I6" sqref="I6"/>
    </sheetView>
  </sheetViews>
  <sheetFormatPr defaultRowHeight="14.25" x14ac:dyDescent="0.3"/>
  <cols>
    <col min="1" max="1" width="26.7109375" style="5" customWidth="1"/>
    <col min="2" max="6" width="13.28515625" style="5" customWidth="1"/>
    <col min="7" max="16384" width="9.140625" style="5"/>
  </cols>
  <sheetData>
    <row r="1" spans="1:6" x14ac:dyDescent="0.3">
      <c r="A1" s="1353" t="s">
        <v>1702</v>
      </c>
      <c r="B1" s="1353"/>
      <c r="C1" s="1353"/>
      <c r="D1" s="1353"/>
      <c r="E1" s="1353"/>
      <c r="F1" s="1353"/>
    </row>
    <row r="2" spans="1:6" x14ac:dyDescent="0.3">
      <c r="A2" s="1435"/>
      <c r="B2" s="1435"/>
      <c r="C2" s="1435"/>
      <c r="D2" s="1435"/>
      <c r="E2" s="1435"/>
      <c r="F2" s="1435"/>
    </row>
    <row r="3" spans="1:6" x14ac:dyDescent="0.3">
      <c r="A3" s="1435"/>
      <c r="B3" s="1435"/>
      <c r="C3" s="1435"/>
      <c r="D3" s="1435"/>
      <c r="E3" s="1435"/>
      <c r="F3" s="1435"/>
    </row>
    <row r="4" spans="1:6" x14ac:dyDescent="0.3">
      <c r="A4" s="1359"/>
      <c r="B4" s="1359"/>
      <c r="C4" s="1359"/>
      <c r="D4" s="1359"/>
      <c r="E4" s="1359"/>
      <c r="F4" s="1359"/>
    </row>
    <row r="5" spans="1:6" ht="42" customHeight="1" x14ac:dyDescent="0.3">
      <c r="A5" s="424" t="s">
        <v>116</v>
      </c>
      <c r="B5" s="561" t="s">
        <v>743</v>
      </c>
      <c r="C5" s="647" t="s">
        <v>742</v>
      </c>
      <c r="D5" s="561" t="s">
        <v>1521</v>
      </c>
      <c r="E5" s="561" t="s">
        <v>1522</v>
      </c>
      <c r="F5" s="561" t="s">
        <v>312</v>
      </c>
    </row>
    <row r="6" spans="1:6" ht="15.75" x14ac:dyDescent="0.3">
      <c r="A6" s="434" t="s">
        <v>1518</v>
      </c>
      <c r="B6" s="434">
        <v>555</v>
      </c>
      <c r="C6" s="434">
        <v>555</v>
      </c>
      <c r="D6" s="434">
        <v>71</v>
      </c>
      <c r="E6" s="434"/>
      <c r="F6" s="434">
        <v>44</v>
      </c>
    </row>
    <row r="7" spans="1:6" ht="15.75" x14ac:dyDescent="0.3">
      <c r="A7" s="434" t="s">
        <v>1517</v>
      </c>
      <c r="B7" s="434">
        <v>49</v>
      </c>
      <c r="C7" s="434">
        <v>60</v>
      </c>
      <c r="D7" s="434">
        <v>-40</v>
      </c>
      <c r="E7" s="434">
        <v>6</v>
      </c>
      <c r="F7" s="434">
        <v>4</v>
      </c>
    </row>
    <row r="8" spans="1:6" x14ac:dyDescent="0.3">
      <c r="A8" s="638" t="s">
        <v>288</v>
      </c>
      <c r="B8" s="638">
        <v>604</v>
      </c>
      <c r="C8" s="638">
        <v>615</v>
      </c>
      <c r="D8" s="638">
        <v>31</v>
      </c>
      <c r="E8" s="638">
        <v>6</v>
      </c>
      <c r="F8" s="638">
        <v>48</v>
      </c>
    </row>
    <row r="9" spans="1:6" s="429" customFormat="1" x14ac:dyDescent="0.3">
      <c r="A9" s="907"/>
      <c r="B9" s="907"/>
      <c r="C9" s="907"/>
      <c r="D9" s="907"/>
      <c r="E9" s="907"/>
      <c r="F9" s="907"/>
    </row>
    <row r="10" spans="1:6" s="434" customFormat="1" ht="12" customHeight="1" x14ac:dyDescent="0.25">
      <c r="A10" s="909" t="s">
        <v>1519</v>
      </c>
      <c r="B10" s="910"/>
      <c r="C10" s="910"/>
      <c r="D10" s="910"/>
      <c r="E10" s="910"/>
      <c r="F10" s="910"/>
    </row>
    <row r="11" spans="1:6" s="434" customFormat="1" ht="12" customHeight="1" x14ac:dyDescent="0.25">
      <c r="A11" s="908" t="s">
        <v>1520</v>
      </c>
    </row>
    <row r="12" spans="1:6" s="434" customFormat="1" ht="12" customHeight="1" x14ac:dyDescent="0.25">
      <c r="A12" s="646"/>
    </row>
    <row r="13" spans="1:6" s="434" customFormat="1" x14ac:dyDescent="0.25"/>
  </sheetData>
  <mergeCells count="1">
    <mergeCell ref="A1:F4"/>
  </mergeCells>
  <pageMargins left="0.43307086614173229" right="0.23622047244094491" top="0.74803149606299213" bottom="0.74803149606299213" header="0.31496062992125984" footer="0.31496062992125984"/>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70C0"/>
  </sheetPr>
  <dimension ref="A1:E12"/>
  <sheetViews>
    <sheetView showGridLines="0" zoomScale="84" zoomScaleNormal="84" workbookViewId="0">
      <selection activeCell="I6" sqref="I6"/>
    </sheetView>
  </sheetViews>
  <sheetFormatPr defaultRowHeight="14.25" x14ac:dyDescent="0.3"/>
  <cols>
    <col min="1" max="1" width="33" style="5" customWidth="1"/>
    <col min="2" max="2" width="13.28515625" style="5" customWidth="1"/>
    <col min="3" max="3" width="20.140625" style="5" customWidth="1"/>
    <col min="4" max="5" width="13.28515625" style="5" customWidth="1"/>
    <col min="6" max="16384" width="9.140625" style="5"/>
  </cols>
  <sheetData>
    <row r="1" spans="1:5" ht="14.25" customHeight="1" x14ac:dyDescent="0.3">
      <c r="A1" s="1432" t="s">
        <v>1523</v>
      </c>
      <c r="B1" s="1437"/>
      <c r="C1" s="1437"/>
      <c r="D1" s="1437"/>
      <c r="E1" s="1437"/>
    </row>
    <row r="2" spans="1:5" ht="30" customHeight="1" x14ac:dyDescent="0.3">
      <c r="A2" s="1436" t="s">
        <v>1524</v>
      </c>
      <c r="B2" s="1436"/>
      <c r="C2" s="1436"/>
      <c r="D2" s="1436"/>
      <c r="E2" s="1436"/>
    </row>
    <row r="3" spans="1:5" ht="16.5" customHeight="1" x14ac:dyDescent="0.3">
      <c r="A3" s="425" t="s">
        <v>116</v>
      </c>
      <c r="B3" s="641"/>
      <c r="C3" s="641"/>
      <c r="D3" s="641" t="s">
        <v>731</v>
      </c>
      <c r="E3" s="641" t="s">
        <v>732</v>
      </c>
    </row>
    <row r="4" spans="1:5" x14ac:dyDescent="0.3">
      <c r="A4" s="642" t="s">
        <v>733</v>
      </c>
      <c r="B4" s="642"/>
      <c r="C4" s="642"/>
      <c r="D4" s="642">
        <v>182.70491031395744</v>
      </c>
      <c r="E4" s="642">
        <v>-196.05929833125055</v>
      </c>
    </row>
    <row r="5" spans="1:5" x14ac:dyDescent="0.3">
      <c r="A5" s="434" t="s">
        <v>734</v>
      </c>
      <c r="B5" s="434"/>
      <c r="C5" s="434"/>
      <c r="D5" s="434">
        <v>413.72497948683429</v>
      </c>
      <c r="E5" s="434">
        <v>-214.45388279783023</v>
      </c>
    </row>
    <row r="6" spans="1:5" x14ac:dyDescent="0.3">
      <c r="A6" s="434" t="s">
        <v>735</v>
      </c>
      <c r="B6" s="434"/>
      <c r="C6" s="434"/>
      <c r="D6" s="434">
        <v>211.91863127170325</v>
      </c>
      <c r="E6" s="434">
        <v>-245.20136336198257</v>
      </c>
    </row>
    <row r="7" spans="1:5" x14ac:dyDescent="0.3">
      <c r="A7" s="434" t="s">
        <v>736</v>
      </c>
      <c r="B7" s="434"/>
      <c r="C7" s="434"/>
      <c r="D7" s="434">
        <v>-3.0365471598799227</v>
      </c>
      <c r="E7" s="434">
        <v>-47.4837844901067</v>
      </c>
    </row>
    <row r="8" spans="1:5" x14ac:dyDescent="0.3">
      <c r="A8" s="434" t="s">
        <v>737</v>
      </c>
      <c r="B8" s="434"/>
      <c r="C8" s="434"/>
      <c r="D8" s="434">
        <v>-5.7500244523901101</v>
      </c>
      <c r="E8" s="434">
        <v>6.0193944977898211</v>
      </c>
    </row>
    <row r="9" spans="1:5" x14ac:dyDescent="0.3">
      <c r="A9" s="434" t="s">
        <v>738</v>
      </c>
      <c r="B9" s="434"/>
      <c r="C9" s="434"/>
      <c r="D9" s="434">
        <v>15.848874164193422</v>
      </c>
      <c r="E9" s="434">
        <v>-21.478715122473716</v>
      </c>
    </row>
    <row r="10" spans="1:5" x14ac:dyDescent="0.3">
      <c r="A10" s="434" t="s">
        <v>739</v>
      </c>
      <c r="B10" s="434"/>
      <c r="C10" s="434"/>
      <c r="D10" s="434">
        <v>-5.2621446309006217</v>
      </c>
      <c r="E10" s="434">
        <v>2.2234051438454387</v>
      </c>
    </row>
    <row r="11" spans="1:5" x14ac:dyDescent="0.3">
      <c r="A11" s="638" t="s">
        <v>288</v>
      </c>
      <c r="B11" s="638"/>
      <c r="C11" s="638"/>
      <c r="D11" s="638">
        <v>810.14867899351771</v>
      </c>
      <c r="E11" s="638">
        <v>-716.43424446200845</v>
      </c>
    </row>
    <row r="12" spans="1:5" x14ac:dyDescent="0.3">
      <c r="A12" s="643"/>
      <c r="B12" s="643"/>
      <c r="D12" s="643"/>
      <c r="E12" s="643"/>
    </row>
  </sheetData>
  <mergeCells count="2">
    <mergeCell ref="A2:E2"/>
    <mergeCell ref="A1:E1"/>
  </mergeCells>
  <pageMargins left="0.43307086614173229" right="0.23622047244094491" top="0.74803149606299213" bottom="0.74803149606299213" header="0.31496062992125984" footer="0.31496062992125984"/>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70C0"/>
  </sheetPr>
  <dimension ref="A1:E13"/>
  <sheetViews>
    <sheetView showGridLines="0" zoomScale="84" zoomScaleNormal="84" workbookViewId="0">
      <selection activeCell="I6" sqref="I6"/>
    </sheetView>
  </sheetViews>
  <sheetFormatPr defaultRowHeight="14.25" x14ac:dyDescent="0.3"/>
  <cols>
    <col min="1" max="1" width="29.7109375" style="5" customWidth="1"/>
    <col min="2" max="5" width="16.42578125" style="5" customWidth="1"/>
    <col min="6" max="16384" width="9.140625" style="5"/>
  </cols>
  <sheetData>
    <row r="1" spans="1:5" x14ac:dyDescent="0.3">
      <c r="A1" s="1431" t="s">
        <v>1525</v>
      </c>
      <c r="B1" s="1432"/>
      <c r="C1" s="1432"/>
      <c r="D1" s="1432"/>
      <c r="E1" s="1432"/>
    </row>
    <row r="2" spans="1:5" x14ac:dyDescent="0.3">
      <c r="A2" s="1433"/>
      <c r="B2" s="1433"/>
      <c r="C2" s="1433"/>
      <c r="D2" s="1433"/>
      <c r="E2" s="1433"/>
    </row>
    <row r="3" spans="1:5" x14ac:dyDescent="0.3">
      <c r="A3" s="1433"/>
      <c r="B3" s="1433"/>
      <c r="C3" s="1433"/>
      <c r="D3" s="1433"/>
      <c r="E3" s="1433"/>
    </row>
    <row r="4" spans="1:5" x14ac:dyDescent="0.3">
      <c r="A4" s="1434"/>
      <c r="B4" s="1434"/>
      <c r="C4" s="1434"/>
      <c r="D4" s="1434"/>
      <c r="E4" s="1434"/>
    </row>
    <row r="5" spans="1:5" ht="22.5" customHeight="1" x14ac:dyDescent="0.3">
      <c r="A5" s="425" t="s">
        <v>116</v>
      </c>
      <c r="B5" s="641" t="s">
        <v>731</v>
      </c>
      <c r="C5" s="641" t="s">
        <v>740</v>
      </c>
      <c r="D5" s="641" t="s">
        <v>741</v>
      </c>
      <c r="E5" s="641" t="s">
        <v>732</v>
      </c>
    </row>
    <row r="6" spans="1:5" x14ac:dyDescent="0.3">
      <c r="A6" s="642" t="s">
        <v>733</v>
      </c>
      <c r="B6" s="644">
        <v>-91.856959312698109</v>
      </c>
      <c r="C6" s="644">
        <v>-45.971017078701792</v>
      </c>
      <c r="D6" s="644">
        <v>45.417939328224904</v>
      </c>
      <c r="E6" s="644">
        <v>88.117190285156255</v>
      </c>
    </row>
    <row r="7" spans="1:5" x14ac:dyDescent="0.3">
      <c r="A7" s="434" t="s">
        <v>735</v>
      </c>
      <c r="B7" s="645">
        <v>-85.265467629069377</v>
      </c>
      <c r="C7" s="645">
        <v>-43.050442092991254</v>
      </c>
      <c r="D7" s="645">
        <v>44.556943326711391</v>
      </c>
      <c r="E7" s="645">
        <v>90.23789905469755</v>
      </c>
    </row>
    <row r="8" spans="1:5" x14ac:dyDescent="0.3">
      <c r="A8" s="434" t="s">
        <v>734</v>
      </c>
      <c r="B8" s="645">
        <v>43.449408090216025</v>
      </c>
      <c r="C8" s="645">
        <v>20.445341134838252</v>
      </c>
      <c r="D8" s="645">
        <v>-17.49406034372775</v>
      </c>
      <c r="E8" s="645">
        <v>-34.432532619980769</v>
      </c>
    </row>
    <row r="9" spans="1:5" x14ac:dyDescent="0.3">
      <c r="A9" s="434" t="s">
        <v>736</v>
      </c>
      <c r="B9" s="645">
        <v>-31.134302768072931</v>
      </c>
      <c r="C9" s="645">
        <v>-15.567151384036567</v>
      </c>
      <c r="D9" s="645">
        <v>15.567151384036563</v>
      </c>
      <c r="E9" s="645">
        <v>31.134302768072928</v>
      </c>
    </row>
    <row r="10" spans="1:5" x14ac:dyDescent="0.3">
      <c r="A10" s="434" t="s">
        <v>738</v>
      </c>
      <c r="B10" s="645">
        <v>-5.9550759380884877</v>
      </c>
      <c r="C10" s="645">
        <v>-2.953553018246744</v>
      </c>
      <c r="D10" s="645">
        <v>3.0483836929434993</v>
      </c>
      <c r="E10" s="645">
        <v>6.3317804194307143</v>
      </c>
    </row>
    <row r="11" spans="1:5" ht="14.25" hidden="1" customHeight="1" x14ac:dyDescent="0.3">
      <c r="A11" s="434"/>
      <c r="B11" s="645"/>
      <c r="C11" s="645"/>
      <c r="D11" s="645"/>
      <c r="E11" s="645"/>
    </row>
    <row r="12" spans="1:5" x14ac:dyDescent="0.3">
      <c r="A12" s="638" t="s">
        <v>288</v>
      </c>
      <c r="B12" s="649">
        <v>-172.71629944353936</v>
      </c>
      <c r="C12" s="649">
        <v>-88.07377338205167</v>
      </c>
      <c r="D12" s="649">
        <v>92.073308331101089</v>
      </c>
      <c r="E12" s="649">
        <v>183.3425417932045</v>
      </c>
    </row>
    <row r="13" spans="1:5" x14ac:dyDescent="0.3">
      <c r="A13" s="643"/>
      <c r="B13" s="643"/>
      <c r="C13" s="643"/>
      <c r="D13" s="643"/>
      <c r="E13" s="643"/>
    </row>
  </sheetData>
  <mergeCells count="1">
    <mergeCell ref="A1:E4"/>
  </mergeCells>
  <pageMargins left="0.43307086614173229" right="0.23622047244094491" top="0.74803149606299213" bottom="0.74803149606299213" header="0.31496062992125984" footer="0.31496062992125984"/>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sheetPr>
  <dimension ref="A1:G17"/>
  <sheetViews>
    <sheetView showGridLines="0" zoomScale="84" zoomScaleNormal="84" zoomScalePageLayoutView="115" workbookViewId="0">
      <selection activeCell="K8" sqref="K8"/>
    </sheetView>
  </sheetViews>
  <sheetFormatPr defaultRowHeight="14.25" x14ac:dyDescent="0.3"/>
  <cols>
    <col min="1" max="1" width="29.7109375" style="5" customWidth="1"/>
    <col min="2" max="7" width="11" style="5" customWidth="1"/>
    <col min="8" max="16384" width="9.140625" style="5"/>
  </cols>
  <sheetData>
    <row r="1" spans="1:7" x14ac:dyDescent="0.3">
      <c r="A1" s="1431" t="s">
        <v>1526</v>
      </c>
      <c r="B1" s="1432"/>
      <c r="C1" s="1432"/>
      <c r="D1" s="1432"/>
      <c r="E1" s="1432"/>
      <c r="F1" s="1432"/>
      <c r="G1" s="1432"/>
    </row>
    <row r="2" spans="1:7" x14ac:dyDescent="0.3">
      <c r="A2" s="1432"/>
      <c r="B2" s="1432"/>
      <c r="C2" s="1432"/>
      <c r="D2" s="1432"/>
      <c r="E2" s="1432"/>
      <c r="F2" s="1432"/>
      <c r="G2" s="1432"/>
    </row>
    <row r="3" spans="1:7" x14ac:dyDescent="0.3">
      <c r="A3" s="1432"/>
      <c r="B3" s="1432"/>
      <c r="C3" s="1432"/>
      <c r="D3" s="1432"/>
      <c r="E3" s="1432"/>
      <c r="F3" s="1432"/>
      <c r="G3" s="1432"/>
    </row>
    <row r="4" spans="1:7" x14ac:dyDescent="0.3">
      <c r="A4" s="1432"/>
      <c r="B4" s="1432"/>
      <c r="C4" s="1432"/>
      <c r="D4" s="1432"/>
      <c r="E4" s="1432"/>
      <c r="F4" s="1432"/>
      <c r="G4" s="1432"/>
    </row>
    <row r="5" spans="1:7" x14ac:dyDescent="0.3">
      <c r="A5" s="1432"/>
      <c r="B5" s="1432"/>
      <c r="C5" s="1432"/>
      <c r="D5" s="1432"/>
      <c r="E5" s="1432"/>
      <c r="F5" s="1432"/>
      <c r="G5" s="1432"/>
    </row>
    <row r="6" spans="1:7" x14ac:dyDescent="0.3">
      <c r="A6" s="1432"/>
      <c r="B6" s="1432"/>
      <c r="C6" s="1432"/>
      <c r="D6" s="1432"/>
      <c r="E6" s="1432"/>
      <c r="F6" s="1432"/>
      <c r="G6" s="1432"/>
    </row>
    <row r="7" spans="1:7" ht="24.75" customHeight="1" x14ac:dyDescent="0.3">
      <c r="A7" s="1432"/>
      <c r="B7" s="1432"/>
      <c r="C7" s="1432"/>
      <c r="D7" s="1432"/>
      <c r="E7" s="1432"/>
      <c r="F7" s="1432"/>
      <c r="G7" s="1432"/>
    </row>
    <row r="8" spans="1:7" ht="27" customHeight="1" x14ac:dyDescent="0.3">
      <c r="A8" s="425" t="s">
        <v>116</v>
      </c>
      <c r="B8" s="635" t="s">
        <v>719</v>
      </c>
      <c r="C8" s="636" t="s">
        <v>98</v>
      </c>
      <c r="D8" s="635" t="s">
        <v>720</v>
      </c>
      <c r="E8" s="635" t="s">
        <v>721</v>
      </c>
      <c r="F8" s="635" t="s">
        <v>722</v>
      </c>
      <c r="G8" s="636" t="s">
        <v>99</v>
      </c>
    </row>
    <row r="9" spans="1:7" x14ac:dyDescent="0.3">
      <c r="A9" s="637" t="s">
        <v>723</v>
      </c>
      <c r="B9" s="637"/>
      <c r="C9" s="637">
        <v>11</v>
      </c>
      <c r="D9" s="637">
        <v>25</v>
      </c>
      <c r="E9" s="637">
        <v>7</v>
      </c>
      <c r="F9" s="637">
        <v>13</v>
      </c>
      <c r="G9" s="637">
        <v>16</v>
      </c>
    </row>
    <row r="10" spans="1:7" x14ac:dyDescent="0.3">
      <c r="A10" s="434" t="s">
        <v>724</v>
      </c>
      <c r="B10" s="434"/>
      <c r="C10" s="434">
        <v>10</v>
      </c>
      <c r="D10" s="434">
        <v>24</v>
      </c>
      <c r="E10" s="434">
        <v>6</v>
      </c>
      <c r="F10" s="434">
        <v>11</v>
      </c>
      <c r="G10" s="434">
        <v>12</v>
      </c>
    </row>
    <row r="11" spans="1:7" x14ac:dyDescent="0.3">
      <c r="A11" s="434" t="s">
        <v>725</v>
      </c>
      <c r="B11" s="434"/>
      <c r="C11" s="434">
        <v>3</v>
      </c>
      <c r="D11" s="434">
        <v>8</v>
      </c>
      <c r="E11" s="434">
        <v>2</v>
      </c>
      <c r="F11" s="434">
        <v>3</v>
      </c>
      <c r="G11" s="434">
        <v>5</v>
      </c>
    </row>
    <row r="12" spans="1:7" x14ac:dyDescent="0.3">
      <c r="A12" s="434" t="s">
        <v>726</v>
      </c>
      <c r="B12" s="434"/>
      <c r="C12" s="434">
        <v>4</v>
      </c>
      <c r="D12" s="434">
        <v>8</v>
      </c>
      <c r="E12" s="434">
        <v>3</v>
      </c>
      <c r="F12" s="434">
        <v>5</v>
      </c>
      <c r="G12" s="434">
        <v>6</v>
      </c>
    </row>
    <row r="13" spans="1:7" x14ac:dyDescent="0.3">
      <c r="A13" s="434" t="s">
        <v>712</v>
      </c>
      <c r="B13" s="434"/>
      <c r="C13" s="434">
        <v>5</v>
      </c>
      <c r="D13" s="434">
        <v>23</v>
      </c>
      <c r="E13" s="434">
        <v>2</v>
      </c>
      <c r="F13" s="434">
        <v>6</v>
      </c>
      <c r="G13" s="434">
        <v>4</v>
      </c>
    </row>
    <row r="14" spans="1:7" x14ac:dyDescent="0.3">
      <c r="A14" s="638" t="s">
        <v>727</v>
      </c>
      <c r="B14" s="638"/>
      <c r="C14" s="639">
        <v>0.5</v>
      </c>
      <c r="D14" s="639">
        <v>0.66</v>
      </c>
      <c r="E14" s="639">
        <v>0.27</v>
      </c>
      <c r="F14" s="639">
        <v>0.49</v>
      </c>
      <c r="G14" s="639">
        <v>0.42</v>
      </c>
    </row>
    <row r="15" spans="1:7" x14ac:dyDescent="0.3">
      <c r="A15" s="638" t="s">
        <v>728</v>
      </c>
      <c r="B15" s="638"/>
      <c r="C15" s="638">
        <v>24.525814592812701</v>
      </c>
      <c r="D15" s="638">
        <v>69.765876675265702</v>
      </c>
      <c r="E15" s="638">
        <v>9.6320923365393707</v>
      </c>
      <c r="F15" s="638">
        <v>22.9384120220599</v>
      </c>
      <c r="G15" s="638">
        <v>21.214935142494699</v>
      </c>
    </row>
    <row r="16" spans="1:7" x14ac:dyDescent="0.3">
      <c r="A16" s="638" t="s">
        <v>729</v>
      </c>
      <c r="B16" s="638"/>
      <c r="C16" s="638">
        <v>38.183581086606701</v>
      </c>
      <c r="D16" s="638">
        <v>44.594948941671099</v>
      </c>
      <c r="E16" s="638">
        <v>8.5690667054581908</v>
      </c>
      <c r="F16" s="638">
        <v>18.543166419927701</v>
      </c>
      <c r="G16" s="638">
        <v>22.557495625605601</v>
      </c>
    </row>
    <row r="17" spans="1:7" x14ac:dyDescent="0.3">
      <c r="A17" s="638" t="s">
        <v>730</v>
      </c>
      <c r="B17" s="638"/>
      <c r="C17" s="638">
        <v>20.359075000000001</v>
      </c>
      <c r="D17" s="638">
        <v>69.553991999999994</v>
      </c>
      <c r="E17" s="638">
        <v>9.2899860000000007</v>
      </c>
      <c r="F17" s="638">
        <v>32.557119461538498</v>
      </c>
      <c r="G17" s="638">
        <v>65.081269000000006</v>
      </c>
    </row>
  </sheetData>
  <mergeCells count="1">
    <mergeCell ref="A1:G7"/>
  </mergeCells>
  <pageMargins left="0.43307086614173229" right="0.23622047244094491" top="0.74803149606299213" bottom="0.74803149606299213" header="0.31496062992125984" footer="0.31496062992125984"/>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70C0"/>
  </sheetPr>
  <dimension ref="A1:L19"/>
  <sheetViews>
    <sheetView showGridLines="0" zoomScale="84" zoomScaleNormal="84" workbookViewId="0">
      <selection activeCell="S19" sqref="S19"/>
    </sheetView>
  </sheetViews>
  <sheetFormatPr defaultRowHeight="14.25" x14ac:dyDescent="0.3"/>
  <cols>
    <col min="1" max="1" width="23.5703125" style="350" customWidth="1"/>
    <col min="2" max="2" width="7.5703125" style="610" customWidth="1"/>
    <col min="3" max="6" width="7.5703125" style="350" customWidth="1"/>
    <col min="7" max="7" width="8.7109375" style="350" customWidth="1"/>
    <col min="8" max="9" width="12.7109375" style="350" customWidth="1"/>
    <col min="10" max="16384" width="9.140625" style="350"/>
  </cols>
  <sheetData>
    <row r="1" spans="1:12" ht="12.75" customHeight="1" x14ac:dyDescent="0.3">
      <c r="A1" s="1426" t="s">
        <v>1527</v>
      </c>
      <c r="B1" s="1438"/>
      <c r="C1" s="1438"/>
      <c r="D1" s="1438"/>
      <c r="E1" s="1438"/>
      <c r="F1" s="1438"/>
      <c r="G1" s="1438"/>
      <c r="H1" s="1438"/>
      <c r="I1" s="1438"/>
      <c r="J1" s="409"/>
      <c r="K1" s="409"/>
      <c r="L1" s="409"/>
    </row>
    <row r="2" spans="1:12" x14ac:dyDescent="0.3">
      <c r="A2" s="1438"/>
      <c r="B2" s="1438"/>
      <c r="C2" s="1438"/>
      <c r="D2" s="1438"/>
      <c r="E2" s="1438"/>
      <c r="F2" s="1438"/>
      <c r="G2" s="1438"/>
      <c r="H2" s="1438"/>
      <c r="I2" s="1438"/>
      <c r="J2" s="409"/>
      <c r="K2" s="409"/>
      <c r="L2" s="409"/>
    </row>
    <row r="3" spans="1:12" x14ac:dyDescent="0.3">
      <c r="A3" s="1438"/>
      <c r="B3" s="1438"/>
      <c r="C3" s="1438"/>
      <c r="D3" s="1438"/>
      <c r="E3" s="1438"/>
      <c r="F3" s="1438"/>
      <c r="G3" s="1438"/>
      <c r="H3" s="1438"/>
      <c r="I3" s="1438"/>
      <c r="J3" s="409"/>
      <c r="K3" s="409"/>
      <c r="L3" s="409"/>
    </row>
    <row r="4" spans="1:12" ht="23.25" customHeight="1" x14ac:dyDescent="0.3">
      <c r="A4" s="1438"/>
      <c r="B4" s="1438"/>
      <c r="C4" s="1438"/>
      <c r="D4" s="1438"/>
      <c r="E4" s="1438"/>
      <c r="F4" s="1438"/>
      <c r="G4" s="1438"/>
      <c r="H4" s="1438"/>
      <c r="I4" s="1438"/>
      <c r="J4" s="409"/>
      <c r="K4" s="409"/>
      <c r="L4" s="409"/>
    </row>
    <row r="5" spans="1:12" ht="42" customHeight="1" x14ac:dyDescent="0.3">
      <c r="A5" s="622" t="s">
        <v>116</v>
      </c>
      <c r="B5" s="624"/>
      <c r="C5" s="625"/>
      <c r="D5" s="625"/>
      <c r="E5" s="625"/>
      <c r="F5" s="625"/>
      <c r="G5" s="625"/>
      <c r="H5" s="625" t="s">
        <v>39</v>
      </c>
      <c r="I5" s="620" t="s">
        <v>697</v>
      </c>
    </row>
    <row r="6" spans="1:12" ht="15.75" x14ac:dyDescent="0.3">
      <c r="A6" s="665" t="s">
        <v>1528</v>
      </c>
      <c r="B6" s="633"/>
      <c r="C6" s="633"/>
      <c r="D6" s="633"/>
      <c r="E6" s="633"/>
      <c r="F6" s="633"/>
      <c r="G6" s="633"/>
      <c r="H6" s="633">
        <v>989.09558055312516</v>
      </c>
      <c r="I6" s="617">
        <v>79.127646444250004</v>
      </c>
    </row>
    <row r="7" spans="1:12" x14ac:dyDescent="0.3">
      <c r="A7" s="617" t="s">
        <v>710</v>
      </c>
      <c r="B7" s="617"/>
      <c r="C7" s="617"/>
      <c r="D7" s="617"/>
      <c r="E7" s="617"/>
      <c r="F7" s="617"/>
      <c r="G7" s="617"/>
      <c r="H7" s="617">
        <v>918.00508078812516</v>
      </c>
      <c r="I7" s="617">
        <v>73.44040646305001</v>
      </c>
    </row>
    <row r="8" spans="1:12" x14ac:dyDescent="0.3">
      <c r="A8" s="617" t="s">
        <v>711</v>
      </c>
      <c r="B8" s="617"/>
      <c r="C8" s="617"/>
      <c r="D8" s="617"/>
      <c r="E8" s="617"/>
      <c r="F8" s="617"/>
      <c r="G8" s="617"/>
      <c r="H8" s="617">
        <v>52.900749764999986</v>
      </c>
      <c r="I8" s="617">
        <v>4.232059981199999</v>
      </c>
    </row>
    <row r="9" spans="1:12" x14ac:dyDescent="0.3">
      <c r="A9" s="617" t="s">
        <v>712</v>
      </c>
      <c r="B9" s="617"/>
      <c r="C9" s="617"/>
      <c r="D9" s="617"/>
      <c r="E9" s="617"/>
      <c r="F9" s="617"/>
      <c r="G9" s="617"/>
      <c r="H9" s="617"/>
      <c r="I9" s="617"/>
    </row>
    <row r="10" spans="1:12" x14ac:dyDescent="0.3">
      <c r="A10" s="617" t="s">
        <v>713</v>
      </c>
      <c r="B10" s="617"/>
      <c r="C10" s="617"/>
      <c r="D10" s="617"/>
      <c r="E10" s="617"/>
      <c r="F10" s="617"/>
      <c r="G10" s="617"/>
      <c r="H10" s="617">
        <v>18.18975</v>
      </c>
      <c r="I10" s="617">
        <v>1.4551800000000001</v>
      </c>
    </row>
    <row r="11" spans="1:12" x14ac:dyDescent="0.3">
      <c r="A11" s="617"/>
      <c r="B11" s="617"/>
      <c r="C11" s="617"/>
      <c r="D11" s="617"/>
      <c r="E11" s="617"/>
      <c r="F11" s="617"/>
      <c r="G11" s="617"/>
      <c r="H11" s="617"/>
      <c r="I11" s="617"/>
    </row>
    <row r="12" spans="1:12" x14ac:dyDescent="0.3">
      <c r="A12" s="911" t="s">
        <v>714</v>
      </c>
      <c r="B12" s="617"/>
      <c r="C12" s="617"/>
      <c r="D12" s="617"/>
      <c r="E12" s="617"/>
      <c r="F12" s="617"/>
      <c r="G12" s="617"/>
      <c r="H12" s="617">
        <v>86.306500125000014</v>
      </c>
      <c r="I12" s="617">
        <v>6.9045200100000006</v>
      </c>
    </row>
    <row r="13" spans="1:12" x14ac:dyDescent="0.3">
      <c r="A13" s="617" t="s">
        <v>715</v>
      </c>
      <c r="B13" s="617"/>
      <c r="C13" s="617"/>
      <c r="D13" s="617"/>
      <c r="E13" s="617"/>
      <c r="F13" s="617"/>
      <c r="G13" s="617"/>
      <c r="H13" s="617"/>
      <c r="I13" s="617"/>
    </row>
    <row r="14" spans="1:12" x14ac:dyDescent="0.3">
      <c r="A14" s="617" t="s">
        <v>716</v>
      </c>
      <c r="B14" s="617"/>
      <c r="C14" s="617"/>
      <c r="D14" s="617"/>
      <c r="E14" s="617"/>
      <c r="F14" s="617"/>
      <c r="G14" s="617"/>
      <c r="H14" s="617"/>
      <c r="I14" s="617"/>
    </row>
    <row r="15" spans="1:12" x14ac:dyDescent="0.3">
      <c r="A15" s="617" t="s">
        <v>717</v>
      </c>
      <c r="B15" s="617"/>
      <c r="C15" s="617"/>
      <c r="D15" s="617"/>
      <c r="E15" s="617"/>
      <c r="F15" s="617"/>
      <c r="G15" s="617"/>
      <c r="H15" s="617">
        <v>86.306500125000014</v>
      </c>
      <c r="I15" s="617">
        <v>6.9045200100000006</v>
      </c>
    </row>
    <row r="16" spans="1:12" x14ac:dyDescent="0.3">
      <c r="A16" s="617" t="s">
        <v>216</v>
      </c>
      <c r="B16" s="617"/>
      <c r="C16" s="617"/>
      <c r="D16" s="617"/>
      <c r="E16" s="617"/>
      <c r="F16" s="617"/>
      <c r="G16" s="617"/>
      <c r="H16" s="617"/>
      <c r="I16" s="617"/>
    </row>
    <row r="17" spans="1:9" x14ac:dyDescent="0.3">
      <c r="A17" s="628" t="s">
        <v>288</v>
      </c>
      <c r="B17" s="628"/>
      <c r="C17" s="628"/>
      <c r="D17" s="628"/>
      <c r="E17" s="628"/>
      <c r="F17" s="628"/>
      <c r="G17" s="628"/>
      <c r="H17" s="628">
        <v>1075.4020806781252</v>
      </c>
      <c r="I17" s="628">
        <v>86.032166454250003</v>
      </c>
    </row>
    <row r="18" spans="1:9" s="906" customFormat="1" x14ac:dyDescent="0.3">
      <c r="A18" s="616"/>
      <c r="B18" s="616"/>
      <c r="C18" s="616"/>
      <c r="D18" s="616"/>
      <c r="E18" s="616"/>
      <c r="F18" s="616"/>
      <c r="G18" s="616"/>
      <c r="H18" s="616"/>
      <c r="I18" s="616"/>
    </row>
    <row r="19" spans="1:9" x14ac:dyDescent="0.3">
      <c r="A19" s="634" t="s">
        <v>718</v>
      </c>
    </row>
  </sheetData>
  <mergeCells count="1">
    <mergeCell ref="A1:I4"/>
  </mergeCells>
  <pageMargins left="0.43307086614173229" right="0.23622047244094491" top="0.74803149606299213" bottom="0.74803149606299213" header="0.31496062992125984" footer="0.31496062992125984"/>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sheetPr>
  <dimension ref="A1:C21"/>
  <sheetViews>
    <sheetView showGridLines="0" zoomScale="84" zoomScaleNormal="84" workbookViewId="0">
      <selection activeCell="I6" sqref="I6"/>
    </sheetView>
  </sheetViews>
  <sheetFormatPr defaultRowHeight="14.25" x14ac:dyDescent="0.3"/>
  <cols>
    <col min="1" max="1" width="67.28515625" style="350" customWidth="1"/>
    <col min="2" max="2" width="12.7109375" style="350" customWidth="1"/>
    <col min="3" max="3" width="15.28515625" style="350" customWidth="1"/>
    <col min="4" max="16384" width="9.140625" style="350"/>
  </cols>
  <sheetData>
    <row r="1" spans="1:3" x14ac:dyDescent="0.3">
      <c r="A1" s="1411" t="s">
        <v>1529</v>
      </c>
      <c r="B1" s="1411"/>
      <c r="C1" s="1411"/>
    </row>
    <row r="2" spans="1:3" x14ac:dyDescent="0.3">
      <c r="A2" s="1439"/>
      <c r="B2" s="1439"/>
      <c r="C2" s="1439"/>
    </row>
    <row r="3" spans="1:3" x14ac:dyDescent="0.3">
      <c r="A3" s="1439"/>
      <c r="B3" s="1439"/>
      <c r="C3" s="1439"/>
    </row>
    <row r="4" spans="1:3" x14ac:dyDescent="0.3">
      <c r="A4" s="1439"/>
      <c r="B4" s="1439"/>
      <c r="C4" s="1439"/>
    </row>
    <row r="5" spans="1:3" ht="59.25" customHeight="1" x14ac:dyDescent="0.3">
      <c r="A5" s="1439"/>
      <c r="B5" s="1439"/>
      <c r="C5" s="1439"/>
    </row>
    <row r="6" spans="1:3" ht="28.5" x14ac:dyDescent="0.3">
      <c r="A6" s="623" t="s">
        <v>116</v>
      </c>
      <c r="B6" s="625" t="s">
        <v>39</v>
      </c>
      <c r="C6" s="625" t="s">
        <v>697</v>
      </c>
    </row>
    <row r="7" spans="1:3" ht="13.5" customHeight="1" x14ac:dyDescent="0.3">
      <c r="A7" s="632" t="s">
        <v>698</v>
      </c>
      <c r="B7" s="633">
        <v>512.91769999999997</v>
      </c>
      <c r="C7" s="633">
        <v>41.033415999999995</v>
      </c>
    </row>
    <row r="8" spans="1:3" ht="13.5" customHeight="1" x14ac:dyDescent="0.3">
      <c r="A8" s="614" t="s">
        <v>699</v>
      </c>
      <c r="B8" s="619">
        <v>143.0577625</v>
      </c>
      <c r="C8" s="619">
        <v>11.444621</v>
      </c>
    </row>
    <row r="9" spans="1:3" ht="27" customHeight="1" x14ac:dyDescent="0.3">
      <c r="A9" s="613" t="s">
        <v>700</v>
      </c>
      <c r="B9" s="617">
        <v>512.91769999999997</v>
      </c>
      <c r="C9" s="617">
        <v>41.033415999999995</v>
      </c>
    </row>
    <row r="10" spans="1:3" ht="13.5" customHeight="1" x14ac:dyDescent="0.3">
      <c r="A10" s="613" t="s">
        <v>701</v>
      </c>
      <c r="B10" s="617">
        <v>1042.7340374999999</v>
      </c>
      <c r="C10" s="617">
        <v>83.418723</v>
      </c>
    </row>
    <row r="11" spans="1:3" ht="13.5" customHeight="1" x14ac:dyDescent="0.3">
      <c r="A11" s="613" t="s">
        <v>702</v>
      </c>
      <c r="B11" s="617">
        <v>306.57268749999997</v>
      </c>
      <c r="C11" s="617">
        <v>24.525814999999998</v>
      </c>
    </row>
    <row r="12" spans="1:3" ht="27" customHeight="1" x14ac:dyDescent="0.3">
      <c r="A12" s="613" t="s">
        <v>703</v>
      </c>
      <c r="B12" s="617">
        <v>1042.7340374999999</v>
      </c>
      <c r="C12" s="617">
        <v>83.418723</v>
      </c>
    </row>
    <row r="13" spans="1:3" ht="13.5" customHeight="1" x14ac:dyDescent="0.3">
      <c r="A13" s="613" t="s">
        <v>704</v>
      </c>
      <c r="B13" s="617">
        <v>477.29476249999993</v>
      </c>
      <c r="C13" s="617">
        <v>38.183580999999997</v>
      </c>
    </row>
    <row r="14" spans="1:3" ht="27" customHeight="1" x14ac:dyDescent="0.3">
      <c r="A14" s="613" t="s">
        <v>705</v>
      </c>
      <c r="B14" s="617">
        <v>477.29476249999993</v>
      </c>
      <c r="C14" s="617">
        <v>38.183580999999997</v>
      </c>
    </row>
    <row r="15" spans="1:3" ht="13.5" customHeight="1" x14ac:dyDescent="0.3">
      <c r="A15" s="613" t="s">
        <v>706</v>
      </c>
      <c r="B15" s="617">
        <v>185.2633625</v>
      </c>
      <c r="C15" s="617">
        <v>14.821069</v>
      </c>
    </row>
    <row r="16" spans="1:3" ht="13.5" customHeight="1" x14ac:dyDescent="0.3">
      <c r="A16" s="613" t="s">
        <v>707</v>
      </c>
      <c r="B16" s="617">
        <v>411.38246250000003</v>
      </c>
      <c r="C16" s="617">
        <v>32.910597000000003</v>
      </c>
    </row>
    <row r="17" spans="1:3" ht="13.5" customHeight="1" x14ac:dyDescent="0.3">
      <c r="A17" s="613" t="s">
        <v>708</v>
      </c>
      <c r="B17" s="617">
        <v>254.4884375</v>
      </c>
      <c r="C17" s="617">
        <v>20.359075000000001</v>
      </c>
    </row>
    <row r="18" spans="1:3" x14ac:dyDescent="0.3">
      <c r="A18" s="617" t="s">
        <v>2191</v>
      </c>
      <c r="B18" s="617">
        <v>411.38246250000003</v>
      </c>
      <c r="C18" s="617">
        <v>32.910597000000003</v>
      </c>
    </row>
    <row r="19" spans="1:3" x14ac:dyDescent="0.3">
      <c r="A19" s="617" t="s">
        <v>2192</v>
      </c>
      <c r="B19" s="617"/>
      <c r="C19" s="617"/>
    </row>
    <row r="20" spans="1:3" ht="27" customHeight="1" x14ac:dyDescent="0.3">
      <c r="A20" s="613" t="s">
        <v>709</v>
      </c>
      <c r="B20" s="617">
        <v>351.22187000000002</v>
      </c>
      <c r="C20" s="617">
        <v>28.0977496</v>
      </c>
    </row>
    <row r="21" spans="1:3" x14ac:dyDescent="0.3">
      <c r="A21" s="627" t="s">
        <v>288</v>
      </c>
      <c r="B21" s="628">
        <v>2444.3289625000002</v>
      </c>
      <c r="C21" s="628">
        <v>195.54631700000002</v>
      </c>
    </row>
  </sheetData>
  <mergeCells count="1">
    <mergeCell ref="A1:C5"/>
  </mergeCells>
  <pageMargins left="0.43307086614173229"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I34"/>
  <sheetViews>
    <sheetView showGridLines="0" zoomScale="84" zoomScaleNormal="84" zoomScaleSheetLayoutView="80" zoomScalePageLayoutView="115" workbookViewId="0">
      <selection activeCell="I6" sqref="I6"/>
    </sheetView>
  </sheetViews>
  <sheetFormatPr defaultRowHeight="14.25" x14ac:dyDescent="0.3"/>
  <cols>
    <col min="1" max="1" width="47.5703125" style="130" customWidth="1"/>
    <col min="2" max="6" width="8.5703125" style="100" customWidth="1"/>
    <col min="7" max="16384" width="9.140625" style="99"/>
  </cols>
  <sheetData>
    <row r="1" spans="1:9" s="78" customFormat="1" ht="15.75" customHeight="1" x14ac:dyDescent="0.3">
      <c r="A1" s="1274" t="s">
        <v>2112</v>
      </c>
      <c r="B1" s="1275"/>
      <c r="C1" s="1275"/>
      <c r="D1" s="1275"/>
      <c r="E1" s="1275"/>
      <c r="F1" s="1275"/>
      <c r="I1" s="134"/>
    </row>
    <row r="2" spans="1:9" s="78" customFormat="1" ht="15.75" customHeight="1" x14ac:dyDescent="0.3">
      <c r="A2" s="1275"/>
      <c r="B2" s="1275"/>
      <c r="C2" s="1275"/>
      <c r="D2" s="1275"/>
      <c r="E2" s="1275"/>
      <c r="F2" s="1275"/>
      <c r="I2" s="134"/>
    </row>
    <row r="3" spans="1:9" s="78" customFormat="1" ht="15.75" customHeight="1" x14ac:dyDescent="0.3">
      <c r="A3" s="1275"/>
      <c r="B3" s="1275"/>
      <c r="C3" s="1275"/>
      <c r="D3" s="1275"/>
      <c r="E3" s="1275"/>
      <c r="F3" s="1275"/>
      <c r="I3" s="134"/>
    </row>
    <row r="4" spans="1:9" s="78" customFormat="1" ht="60" customHeight="1" x14ac:dyDescent="0.3">
      <c r="A4" s="1275"/>
      <c r="B4" s="1275"/>
      <c r="C4" s="1275"/>
      <c r="D4" s="1275"/>
      <c r="E4" s="1275"/>
      <c r="F4" s="1275"/>
      <c r="I4" s="134"/>
    </row>
    <row r="5" spans="1:9" s="78" customFormat="1" x14ac:dyDescent="0.3">
      <c r="A5" s="79" t="s">
        <v>116</v>
      </c>
      <c r="B5" s="80"/>
      <c r="C5" s="80"/>
      <c r="D5" s="80"/>
      <c r="E5" s="80"/>
      <c r="F5" s="80" t="s">
        <v>168</v>
      </c>
      <c r="I5" s="134"/>
    </row>
    <row r="6" spans="1:9" s="78" customFormat="1" ht="12.95" customHeight="1" x14ac:dyDescent="0.3">
      <c r="A6" s="138" t="s">
        <v>167</v>
      </c>
      <c r="B6" s="136"/>
      <c r="C6" s="137"/>
      <c r="D6" s="136"/>
      <c r="E6" s="136"/>
      <c r="F6" s="135">
        <v>24537.834477050001</v>
      </c>
      <c r="I6" s="134"/>
    </row>
    <row r="7" spans="1:9" s="78" customFormat="1" ht="12.95" customHeight="1" x14ac:dyDescent="0.3">
      <c r="A7" s="70" t="s">
        <v>166</v>
      </c>
      <c r="B7" s="69"/>
      <c r="C7" s="69"/>
      <c r="D7" s="69"/>
      <c r="E7" s="69"/>
      <c r="F7" s="95">
        <v>3408.3814742452896</v>
      </c>
      <c r="I7" s="134"/>
    </row>
    <row r="8" spans="1:9" s="78" customFormat="1" ht="12.95" customHeight="1" x14ac:dyDescent="0.25">
      <c r="A8" s="70" t="s">
        <v>165</v>
      </c>
      <c r="B8" s="69"/>
      <c r="C8" s="69"/>
      <c r="D8" s="69"/>
      <c r="E8" s="69"/>
      <c r="F8" s="95">
        <v>-2747.0282245200001</v>
      </c>
    </row>
    <row r="9" spans="1:9" s="78" customFormat="1" ht="12.95" customHeight="1" x14ac:dyDescent="0.25">
      <c r="A9" s="70" t="s">
        <v>164</v>
      </c>
      <c r="B9" s="69"/>
      <c r="C9" s="69"/>
      <c r="D9" s="69"/>
      <c r="E9" s="69"/>
      <c r="F9" s="95">
        <v>-399.37475186892345</v>
      </c>
    </row>
    <row r="10" spans="1:9" s="78" customFormat="1" ht="12.95" customHeight="1" x14ac:dyDescent="0.25">
      <c r="A10" s="70" t="s">
        <v>163</v>
      </c>
      <c r="B10" s="69"/>
      <c r="C10" s="69"/>
      <c r="D10" s="69"/>
      <c r="E10" s="69"/>
      <c r="F10" s="95">
        <v>-79.030919000000026</v>
      </c>
    </row>
    <row r="11" spans="1:9" s="78" customFormat="1" ht="12.95" customHeight="1" x14ac:dyDescent="0.25">
      <c r="A11" s="70" t="s">
        <v>162</v>
      </c>
      <c r="B11" s="69"/>
      <c r="C11" s="69"/>
      <c r="D11" s="69"/>
      <c r="E11" s="69"/>
      <c r="F11" s="95">
        <v>196.83548106221764</v>
      </c>
    </row>
    <row r="12" spans="1:9" s="78" customFormat="1" ht="12.95" customHeight="1" x14ac:dyDescent="0.25">
      <c r="A12" s="70" t="s">
        <v>161</v>
      </c>
      <c r="B12" s="69"/>
      <c r="C12" s="69"/>
      <c r="D12" s="69"/>
      <c r="E12" s="69"/>
      <c r="F12" s="95" t="s">
        <v>22</v>
      </c>
    </row>
    <row r="13" spans="1:9" s="78" customFormat="1" ht="12.95" customHeight="1" x14ac:dyDescent="0.25">
      <c r="A13" s="70" t="s">
        <v>160</v>
      </c>
      <c r="B13" s="69"/>
      <c r="C13" s="69"/>
      <c r="D13" s="69"/>
      <c r="E13" s="69"/>
      <c r="F13" s="95">
        <v>-402.28035217817887</v>
      </c>
    </row>
    <row r="14" spans="1:9" s="78" customFormat="1" ht="12.95" customHeight="1" x14ac:dyDescent="0.3">
      <c r="A14" s="132" t="s">
        <v>159</v>
      </c>
      <c r="B14" s="118"/>
      <c r="C14" s="119"/>
      <c r="D14" s="118"/>
      <c r="E14" s="118"/>
      <c r="F14" s="131">
        <v>24515.337184790405</v>
      </c>
    </row>
    <row r="15" spans="1:9" ht="12.95" customHeight="1" x14ac:dyDescent="0.3">
      <c r="A15" s="133"/>
    </row>
    <row r="16" spans="1:9" ht="12.95" customHeight="1" x14ac:dyDescent="0.3">
      <c r="A16" s="132" t="s">
        <v>158</v>
      </c>
      <c r="B16" s="118"/>
      <c r="C16" s="119"/>
      <c r="D16" s="118"/>
      <c r="E16" s="118"/>
      <c r="F16" s="131">
        <v>3017.06681007</v>
      </c>
    </row>
    <row r="17" spans="1:6" ht="12.95" customHeight="1" x14ac:dyDescent="0.3">
      <c r="A17" s="133" t="s">
        <v>157</v>
      </c>
      <c r="F17" s="100">
        <v>750</v>
      </c>
    </row>
    <row r="18" spans="1:6" ht="12.95" customHeight="1" x14ac:dyDescent="0.3">
      <c r="A18" s="133" t="s">
        <v>156</v>
      </c>
      <c r="F18" s="100" t="s">
        <v>22</v>
      </c>
    </row>
    <row r="19" spans="1:6" ht="12.95" customHeight="1" x14ac:dyDescent="0.3">
      <c r="A19" s="133" t="s">
        <v>150</v>
      </c>
      <c r="F19" s="100">
        <v>-269.23487847739841</v>
      </c>
    </row>
    <row r="20" spans="1:6" ht="12.95" customHeight="1" x14ac:dyDescent="0.3">
      <c r="A20" s="133" t="s">
        <v>155</v>
      </c>
      <c r="F20" s="100" t="s">
        <v>22</v>
      </c>
    </row>
    <row r="21" spans="1:6" ht="12.95" customHeight="1" x14ac:dyDescent="0.3">
      <c r="A21" s="133" t="s">
        <v>146</v>
      </c>
      <c r="F21" s="100">
        <v>-4.8076512026013916</v>
      </c>
    </row>
    <row r="22" spans="1:6" ht="12.95" customHeight="1" x14ac:dyDescent="0.3">
      <c r="A22" s="132" t="s">
        <v>154</v>
      </c>
      <c r="B22" s="118"/>
      <c r="C22" s="119"/>
      <c r="D22" s="118"/>
      <c r="E22" s="118"/>
      <c r="F22" s="131">
        <v>3493.0242803900001</v>
      </c>
    </row>
    <row r="23" spans="1:6" ht="12.95" customHeight="1" x14ac:dyDescent="0.3">
      <c r="A23" s="133"/>
    </row>
    <row r="24" spans="1:6" ht="12.95" customHeight="1" x14ac:dyDescent="0.3">
      <c r="A24" s="132" t="s">
        <v>153</v>
      </c>
      <c r="B24" s="118"/>
      <c r="C24" s="119"/>
      <c r="D24" s="118"/>
      <c r="E24" s="118"/>
      <c r="F24" s="131">
        <v>5349.0009534199999</v>
      </c>
    </row>
    <row r="25" spans="1:6" ht="12.95" customHeight="1" x14ac:dyDescent="0.3">
      <c r="A25" s="133" t="s">
        <v>152</v>
      </c>
    </row>
    <row r="26" spans="1:6" ht="12.95" customHeight="1" x14ac:dyDescent="0.3">
      <c r="A26" s="133" t="s">
        <v>151</v>
      </c>
      <c r="F26" s="100">
        <v>-749.88939441000002</v>
      </c>
    </row>
    <row r="27" spans="1:6" ht="12.95" customHeight="1" x14ac:dyDescent="0.3">
      <c r="A27" s="133" t="s">
        <v>150</v>
      </c>
      <c r="F27" s="100">
        <v>-309.76059109207932</v>
      </c>
    </row>
    <row r="28" spans="1:6" ht="12.95" customHeight="1" x14ac:dyDescent="0.3">
      <c r="A28" s="133" t="s">
        <v>149</v>
      </c>
      <c r="F28" s="100" t="s">
        <v>22</v>
      </c>
    </row>
    <row r="29" spans="1:6" ht="12.95" customHeight="1" x14ac:dyDescent="0.3">
      <c r="A29" s="133" t="s">
        <v>148</v>
      </c>
    </row>
    <row r="30" spans="1:6" ht="12.95" customHeight="1" x14ac:dyDescent="0.3">
      <c r="A30" s="133" t="s">
        <v>147</v>
      </c>
      <c r="F30" s="100">
        <v>16.68545743000017</v>
      </c>
    </row>
    <row r="31" spans="1:6" ht="12.95" customHeight="1" x14ac:dyDescent="0.3">
      <c r="A31" s="133" t="s">
        <v>146</v>
      </c>
      <c r="F31" s="100">
        <v>-567.60821385792087</v>
      </c>
    </row>
    <row r="32" spans="1:6" ht="12.95" customHeight="1" x14ac:dyDescent="0.3">
      <c r="A32" s="132" t="s">
        <v>145</v>
      </c>
      <c r="B32" s="118"/>
      <c r="C32" s="119"/>
      <c r="D32" s="118"/>
      <c r="E32" s="118"/>
      <c r="F32" s="131">
        <v>3738.4282114900002</v>
      </c>
    </row>
    <row r="33" spans="1:6" ht="12.95" customHeight="1" x14ac:dyDescent="0.3">
      <c r="A33" s="133"/>
    </row>
    <row r="34" spans="1:6" ht="12.95" customHeight="1" x14ac:dyDescent="0.3">
      <c r="A34" s="132" t="s">
        <v>2114</v>
      </c>
      <c r="B34" s="118"/>
      <c r="C34" s="119"/>
      <c r="D34" s="118"/>
      <c r="E34" s="118"/>
      <c r="F34" s="131">
        <v>31746.789676670407</v>
      </c>
    </row>
  </sheetData>
  <mergeCells count="1">
    <mergeCell ref="A1:F4"/>
  </mergeCells>
  <pageMargins left="0.43307086614173229" right="0.23622047244094491" top="0.74803149606299213" bottom="0.74803149606299213" header="0.31496062992125984" footer="0.31496062992125984"/>
  <pageSetup paperSize="9" fitToHeight="0"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70C0"/>
  </sheetPr>
  <dimension ref="A1:I23"/>
  <sheetViews>
    <sheetView showGridLines="0" zoomScale="84" zoomScaleNormal="84" workbookViewId="0">
      <selection activeCell="I6" sqref="I6"/>
    </sheetView>
  </sheetViews>
  <sheetFormatPr defaultColWidth="9.85546875" defaultRowHeight="14.25" x14ac:dyDescent="0.3"/>
  <cols>
    <col min="1" max="1" width="42.28515625" style="350" customWidth="1"/>
    <col min="2" max="7" width="6.85546875" style="350" customWidth="1"/>
    <col min="8" max="8" width="11.7109375" style="350" customWidth="1"/>
    <col min="9" max="16384" width="9.85546875" style="350"/>
  </cols>
  <sheetData>
    <row r="1" spans="1:9" x14ac:dyDescent="0.3">
      <c r="A1" s="1411" t="s">
        <v>2123</v>
      </c>
      <c r="B1" s="1411"/>
      <c r="C1" s="1411"/>
      <c r="D1" s="1411"/>
      <c r="E1" s="1411"/>
      <c r="F1" s="1411"/>
      <c r="G1" s="1411"/>
      <c r="H1" s="1411"/>
    </row>
    <row r="2" spans="1:9" x14ac:dyDescent="0.3">
      <c r="A2" s="1439"/>
      <c r="B2" s="1439"/>
      <c r="C2" s="1439"/>
      <c r="D2" s="1439"/>
      <c r="E2" s="1439"/>
      <c r="F2" s="1439"/>
      <c r="G2" s="1439"/>
      <c r="H2" s="1439"/>
    </row>
    <row r="3" spans="1:9" x14ac:dyDescent="0.3">
      <c r="A3" s="1439"/>
      <c r="B3" s="1439"/>
      <c r="C3" s="1439"/>
      <c r="D3" s="1439"/>
      <c r="E3" s="1439"/>
      <c r="F3" s="1439"/>
      <c r="G3" s="1439"/>
      <c r="H3" s="1439"/>
    </row>
    <row r="4" spans="1:9" x14ac:dyDescent="0.3">
      <c r="A4" s="1439"/>
      <c r="B4" s="1439"/>
      <c r="C4" s="1439"/>
      <c r="D4" s="1439"/>
      <c r="E4" s="1439"/>
      <c r="F4" s="1439"/>
      <c r="G4" s="1439"/>
      <c r="H4" s="1439"/>
    </row>
    <row r="5" spans="1:9" x14ac:dyDescent="0.3">
      <c r="A5" s="1439"/>
      <c r="B5" s="1439"/>
      <c r="C5" s="1439"/>
      <c r="D5" s="1439"/>
      <c r="E5" s="1439"/>
      <c r="F5" s="1439"/>
      <c r="G5" s="1439"/>
      <c r="H5" s="1439"/>
    </row>
    <row r="6" spans="1:9" x14ac:dyDescent="0.3">
      <c r="A6" s="1439"/>
      <c r="B6" s="1439"/>
      <c r="C6" s="1439"/>
      <c r="D6" s="1439"/>
      <c r="E6" s="1439"/>
      <c r="F6" s="1439"/>
      <c r="G6" s="1439"/>
      <c r="H6" s="1439"/>
    </row>
    <row r="7" spans="1:9" ht="42" customHeight="1" x14ac:dyDescent="0.3">
      <c r="A7" s="623" t="s">
        <v>116</v>
      </c>
      <c r="B7" s="624" t="s">
        <v>684</v>
      </c>
      <c r="C7" s="625" t="s">
        <v>685</v>
      </c>
      <c r="D7" s="625" t="s">
        <v>686</v>
      </c>
      <c r="E7" s="625" t="s">
        <v>687</v>
      </c>
      <c r="F7" s="625" t="s">
        <v>160</v>
      </c>
      <c r="G7" s="625" t="s">
        <v>688</v>
      </c>
      <c r="H7" s="625" t="s">
        <v>689</v>
      </c>
    </row>
    <row r="8" spans="1:9" s="626" customFormat="1" x14ac:dyDescent="0.3">
      <c r="A8" s="912" t="s">
        <v>690</v>
      </c>
      <c r="B8" s="913">
        <v>595.29641250000009</v>
      </c>
      <c r="C8" s="913">
        <v>1006.0307500000001</v>
      </c>
      <c r="D8" s="913">
        <v>227.513375</v>
      </c>
      <c r="E8" s="913">
        <v>360.86712499999999</v>
      </c>
      <c r="F8" s="913"/>
      <c r="G8" s="913">
        <v>2189.7076625</v>
      </c>
      <c r="H8" s="913">
        <v>175.176613</v>
      </c>
    </row>
    <row r="9" spans="1:9" ht="15" customHeight="1" x14ac:dyDescent="0.3">
      <c r="A9" s="614" t="s">
        <v>691</v>
      </c>
      <c r="B9" s="619"/>
      <c r="C9" s="619"/>
      <c r="D9" s="619"/>
      <c r="E9" s="619"/>
      <c r="F9" s="619"/>
      <c r="G9" s="619"/>
      <c r="H9" s="619"/>
      <c r="I9" s="626"/>
    </row>
    <row r="10" spans="1:9" ht="15" customHeight="1" x14ac:dyDescent="0.3">
      <c r="A10" s="613" t="s">
        <v>692</v>
      </c>
      <c r="B10" s="617">
        <v>595.29641250000009</v>
      </c>
      <c r="C10" s="617">
        <v>1006.0307500000001</v>
      </c>
      <c r="D10" s="617">
        <v>227.513375</v>
      </c>
      <c r="E10" s="617">
        <v>360.86712499999999</v>
      </c>
      <c r="F10" s="617"/>
      <c r="G10" s="617">
        <v>2189.7076625</v>
      </c>
      <c r="H10" s="617">
        <v>175.176613</v>
      </c>
      <c r="I10" s="626"/>
    </row>
    <row r="11" spans="1:9" ht="15" customHeight="1" x14ac:dyDescent="0.3">
      <c r="A11" s="613" t="s">
        <v>693</v>
      </c>
      <c r="B11" s="617">
        <v>-81.84491250000012</v>
      </c>
      <c r="C11" s="617">
        <v>20.247287499999761</v>
      </c>
      <c r="D11" s="617">
        <v>249.78138749999994</v>
      </c>
      <c r="E11" s="617">
        <v>50.515337500000044</v>
      </c>
      <c r="F11" s="617"/>
      <c r="G11" s="617">
        <v>238.69909999999979</v>
      </c>
      <c r="H11" s="617">
        <v>19.095928000000011</v>
      </c>
      <c r="I11" s="626"/>
    </row>
    <row r="12" spans="1:9" ht="15" customHeight="1" x14ac:dyDescent="0.3">
      <c r="A12" s="613" t="s">
        <v>694</v>
      </c>
      <c r="B12" s="617"/>
      <c r="C12" s="617"/>
      <c r="D12" s="617"/>
      <c r="E12" s="617"/>
      <c r="F12" s="617"/>
      <c r="G12" s="617"/>
      <c r="H12" s="617"/>
      <c r="I12" s="626"/>
    </row>
    <row r="13" spans="1:9" ht="15" customHeight="1" x14ac:dyDescent="0.3">
      <c r="A13" s="613" t="s">
        <v>545</v>
      </c>
      <c r="B13" s="617">
        <v>-0.53380000000000005</v>
      </c>
      <c r="C13" s="617">
        <v>16.456</v>
      </c>
      <c r="D13" s="617"/>
      <c r="E13" s="617"/>
      <c r="F13" s="617"/>
      <c r="G13" s="617">
        <v>15.9222</v>
      </c>
      <c r="H13" s="617">
        <v>1.273776</v>
      </c>
      <c r="I13" s="626"/>
    </row>
    <row r="14" spans="1:9" ht="15" customHeight="1" x14ac:dyDescent="0.3">
      <c r="A14" s="613" t="s">
        <v>695</v>
      </c>
      <c r="B14" s="617"/>
      <c r="C14" s="617"/>
      <c r="D14" s="617"/>
      <c r="E14" s="617"/>
      <c r="F14" s="617"/>
      <c r="G14" s="617"/>
      <c r="H14" s="617"/>
      <c r="I14" s="626"/>
    </row>
    <row r="15" spans="1:9" ht="15" customHeight="1" x14ac:dyDescent="0.3">
      <c r="A15" s="613" t="s">
        <v>547</v>
      </c>
      <c r="B15" s="617"/>
      <c r="C15" s="617"/>
      <c r="D15" s="617"/>
      <c r="E15" s="617"/>
      <c r="F15" s="617"/>
      <c r="G15" s="617"/>
      <c r="H15" s="617"/>
      <c r="I15" s="626"/>
    </row>
    <row r="16" spans="1:9" ht="15" customHeight="1" x14ac:dyDescent="0.3">
      <c r="A16" s="613" t="s">
        <v>321</v>
      </c>
      <c r="B16" s="617"/>
      <c r="C16" s="617"/>
      <c r="D16" s="617"/>
      <c r="E16" s="617"/>
      <c r="F16" s="617"/>
      <c r="G16" s="617"/>
      <c r="H16" s="617"/>
      <c r="I16" s="626"/>
    </row>
    <row r="17" spans="1:9" s="630" customFormat="1" ht="15" customHeight="1" x14ac:dyDescent="0.3">
      <c r="A17" s="627" t="s">
        <v>692</v>
      </c>
      <c r="B17" s="628">
        <v>512.91769999999997</v>
      </c>
      <c r="C17" s="628">
        <v>1042.7340374999999</v>
      </c>
      <c r="D17" s="628">
        <v>477.29476249999993</v>
      </c>
      <c r="E17" s="628">
        <v>411.38246250000003</v>
      </c>
      <c r="F17" s="628"/>
      <c r="G17" s="628">
        <v>2444.3289624999998</v>
      </c>
      <c r="H17" s="628">
        <v>195.54631700000002</v>
      </c>
      <c r="I17" s="629"/>
    </row>
    <row r="18" spans="1:9" ht="15" customHeight="1" x14ac:dyDescent="0.3">
      <c r="A18" s="613" t="s">
        <v>691</v>
      </c>
      <c r="B18" s="617"/>
      <c r="C18" s="617"/>
      <c r="D18" s="617"/>
      <c r="E18" s="617"/>
      <c r="F18" s="617"/>
      <c r="G18" s="617"/>
      <c r="H18" s="617"/>
      <c r="I18" s="626"/>
    </row>
    <row r="19" spans="1:9" s="626" customFormat="1" x14ac:dyDescent="0.3">
      <c r="A19" s="627" t="s">
        <v>696</v>
      </c>
      <c r="B19" s="628">
        <v>512.91769999999997</v>
      </c>
      <c r="C19" s="628">
        <v>1042.7340374999999</v>
      </c>
      <c r="D19" s="628">
        <v>477.29476249999993</v>
      </c>
      <c r="E19" s="628">
        <v>411.38246250000003</v>
      </c>
      <c r="F19" s="628"/>
      <c r="G19" s="628">
        <v>2444.3289624999998</v>
      </c>
      <c r="H19" s="628">
        <v>195.54631700000002</v>
      </c>
    </row>
    <row r="23" spans="1:9" x14ac:dyDescent="0.3">
      <c r="G23" s="631"/>
    </row>
  </sheetData>
  <mergeCells count="1">
    <mergeCell ref="A1:H6"/>
  </mergeCells>
  <pageMargins left="0.43307086614173229" right="0.23622047244094491" top="0.74803149606299213" bottom="0.74803149606299213" header="0.31496062992125984" footer="0.31496062992125984"/>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rgb="FF0070C0"/>
  </sheetPr>
  <dimension ref="A1:I30"/>
  <sheetViews>
    <sheetView showGridLines="0" zoomScale="84" zoomScaleNormal="84" workbookViewId="0">
      <selection activeCell="U15" sqref="U15"/>
    </sheetView>
  </sheetViews>
  <sheetFormatPr defaultRowHeight="14.25" x14ac:dyDescent="0.3"/>
  <cols>
    <col min="1" max="1" width="23.5703125" style="350" customWidth="1"/>
    <col min="2" max="2" width="3.7109375" style="610" customWidth="1"/>
    <col min="3" max="4" width="3.7109375" style="350" customWidth="1"/>
    <col min="5" max="5" width="5.42578125" style="350" customWidth="1"/>
    <col min="6" max="6" width="6.28515625" style="350" customWidth="1"/>
    <col min="7" max="7" width="7.5703125" style="350" customWidth="1"/>
    <col min="8" max="8" width="14.85546875" style="350" customWidth="1"/>
    <col min="9" max="9" width="20.7109375" style="350" customWidth="1"/>
    <col min="10" max="16384" width="9.140625" style="350"/>
  </cols>
  <sheetData>
    <row r="1" spans="1:9" x14ac:dyDescent="0.3">
      <c r="A1" s="1411" t="s">
        <v>1530</v>
      </c>
      <c r="B1" s="1411"/>
      <c r="C1" s="1411"/>
      <c r="D1" s="1411"/>
      <c r="E1" s="1411"/>
      <c r="F1" s="1411"/>
      <c r="G1" s="1411"/>
      <c r="H1" s="1411"/>
      <c r="I1" s="1411"/>
    </row>
    <row r="2" spans="1:9" x14ac:dyDescent="0.3">
      <c r="A2" s="1439"/>
      <c r="B2" s="1439"/>
      <c r="C2" s="1439"/>
      <c r="D2" s="1439"/>
      <c r="E2" s="1439"/>
      <c r="F2" s="1439"/>
      <c r="G2" s="1439"/>
      <c r="H2" s="1439"/>
      <c r="I2" s="1439"/>
    </row>
    <row r="3" spans="1:9" x14ac:dyDescent="0.3">
      <c r="A3" s="1439"/>
      <c r="B3" s="1439"/>
      <c r="C3" s="1439"/>
      <c r="D3" s="1439"/>
      <c r="E3" s="1439"/>
      <c r="F3" s="1439"/>
      <c r="G3" s="1439"/>
      <c r="H3" s="1439"/>
      <c r="I3" s="1439"/>
    </row>
    <row r="4" spans="1:9" x14ac:dyDescent="0.3">
      <c r="A4" s="1439"/>
      <c r="B4" s="1439"/>
      <c r="C4" s="1439"/>
      <c r="D4" s="1439"/>
      <c r="E4" s="1439"/>
      <c r="F4" s="1439"/>
      <c r="G4" s="1439"/>
      <c r="H4" s="1439"/>
      <c r="I4" s="1439"/>
    </row>
    <row r="5" spans="1:9" x14ac:dyDescent="0.3">
      <c r="A5" s="1439"/>
      <c r="B5" s="1439"/>
      <c r="C5" s="1439"/>
      <c r="D5" s="1439"/>
      <c r="E5" s="1439"/>
      <c r="F5" s="1439"/>
      <c r="G5" s="1439"/>
      <c r="H5" s="1439"/>
      <c r="I5" s="1439"/>
    </row>
    <row r="6" spans="1:9" x14ac:dyDescent="0.3">
      <c r="A6" s="1440"/>
      <c r="B6" s="1440"/>
      <c r="C6" s="1440"/>
      <c r="D6" s="1440"/>
      <c r="E6" s="1440"/>
      <c r="F6" s="1440"/>
      <c r="G6" s="1440"/>
      <c r="H6" s="1440"/>
      <c r="I6" s="1440"/>
    </row>
    <row r="7" spans="1:9" ht="24.75" customHeight="1" x14ac:dyDescent="0.3">
      <c r="A7" s="622"/>
      <c r="B7" s="621"/>
      <c r="C7" s="620"/>
      <c r="D7" s="620"/>
      <c r="E7" s="620"/>
      <c r="F7" s="620"/>
      <c r="G7" s="620"/>
      <c r="H7" s="620"/>
      <c r="I7" s="620" t="s">
        <v>116</v>
      </c>
    </row>
    <row r="8" spans="1:9" ht="13.5" customHeight="1" x14ac:dyDescent="0.3">
      <c r="A8" s="615" t="s">
        <v>683</v>
      </c>
      <c r="B8" s="617"/>
      <c r="C8" s="617"/>
      <c r="D8" s="617"/>
      <c r="E8" s="617"/>
      <c r="F8" s="617"/>
      <c r="G8" s="617"/>
      <c r="H8" s="617"/>
      <c r="I8" s="617"/>
    </row>
    <row r="9" spans="1:9" ht="13.5" customHeight="1" x14ac:dyDescent="0.3">
      <c r="A9" s="614" t="s">
        <v>1533</v>
      </c>
      <c r="B9" s="619"/>
      <c r="C9" s="619"/>
      <c r="D9" s="619"/>
      <c r="E9" s="619"/>
      <c r="F9" s="619"/>
      <c r="G9" s="619"/>
      <c r="H9" s="619"/>
      <c r="I9" s="619">
        <v>20.528568152838599</v>
      </c>
    </row>
    <row r="10" spans="1:9" ht="13.5" customHeight="1" x14ac:dyDescent="0.3">
      <c r="A10" s="613" t="s">
        <v>1531</v>
      </c>
      <c r="B10" s="617"/>
      <c r="C10" s="617"/>
      <c r="D10" s="617"/>
      <c r="E10" s="617"/>
      <c r="F10" s="617"/>
      <c r="G10" s="617"/>
      <c r="H10" s="617"/>
      <c r="I10" s="617">
        <v>12.418586991317335</v>
      </c>
    </row>
    <row r="11" spans="1:9" ht="13.5" customHeight="1" x14ac:dyDescent="0.3">
      <c r="A11" s="613" t="s">
        <v>1532</v>
      </c>
      <c r="B11" s="617"/>
      <c r="C11" s="617"/>
      <c r="D11" s="617"/>
      <c r="E11" s="617"/>
      <c r="F11" s="617"/>
      <c r="G11" s="617"/>
      <c r="H11" s="617"/>
      <c r="I11" s="617">
        <v>7.3731454154490104</v>
      </c>
    </row>
    <row r="12" spans="1:9" s="618" customFormat="1" ht="13.5" customHeight="1" x14ac:dyDescent="0.3">
      <c r="A12" s="612" t="s">
        <v>679</v>
      </c>
      <c r="B12" s="611"/>
      <c r="C12" s="611"/>
      <c r="D12" s="611"/>
      <c r="E12" s="611"/>
      <c r="F12" s="611"/>
      <c r="G12" s="611"/>
      <c r="H12" s="611"/>
      <c r="I12" s="611">
        <v>11.4446209344995</v>
      </c>
    </row>
    <row r="13" spans="1:9" s="914" customFormat="1" ht="13.5" customHeight="1" x14ac:dyDescent="0.3">
      <c r="A13" s="870"/>
      <c r="B13" s="869"/>
      <c r="C13" s="869"/>
      <c r="D13" s="869"/>
      <c r="E13" s="869"/>
      <c r="F13" s="869"/>
      <c r="G13" s="869"/>
      <c r="H13" s="869"/>
      <c r="I13" s="869"/>
    </row>
    <row r="14" spans="1:9" ht="13.5" customHeight="1" x14ac:dyDescent="0.3">
      <c r="A14" s="615" t="s">
        <v>682</v>
      </c>
    </row>
    <row r="15" spans="1:9" ht="13.5" customHeight="1" x14ac:dyDescent="0.3">
      <c r="A15" s="614" t="s">
        <v>1533</v>
      </c>
      <c r="B15" s="617"/>
      <c r="C15" s="617"/>
      <c r="D15" s="617"/>
      <c r="E15" s="617"/>
      <c r="F15" s="617"/>
      <c r="G15" s="617"/>
      <c r="H15" s="617"/>
      <c r="I15" s="617">
        <v>69.765876675265702</v>
      </c>
    </row>
    <row r="16" spans="1:9" ht="13.5" customHeight="1" x14ac:dyDescent="0.3">
      <c r="A16" s="613" t="s">
        <v>1531</v>
      </c>
      <c r="B16" s="617"/>
      <c r="C16" s="617"/>
      <c r="D16" s="617"/>
      <c r="E16" s="617"/>
      <c r="F16" s="617"/>
      <c r="G16" s="617"/>
      <c r="H16" s="617"/>
      <c r="I16" s="617">
        <v>24.100413905376545</v>
      </c>
    </row>
    <row r="17" spans="1:9" ht="13.5" customHeight="1" x14ac:dyDescent="0.3">
      <c r="A17" s="613" t="s">
        <v>1532</v>
      </c>
      <c r="B17" s="617"/>
      <c r="C17" s="617"/>
      <c r="D17" s="617"/>
      <c r="E17" s="617"/>
      <c r="F17" s="617"/>
      <c r="G17" s="617"/>
      <c r="H17" s="617"/>
      <c r="I17" s="617">
        <v>12.422625584065701</v>
      </c>
    </row>
    <row r="18" spans="1:9" ht="13.5" customHeight="1" x14ac:dyDescent="0.3">
      <c r="A18" s="612" t="s">
        <v>679</v>
      </c>
      <c r="B18" s="611"/>
      <c r="C18" s="611"/>
      <c r="D18" s="611"/>
      <c r="E18" s="611"/>
      <c r="F18" s="611"/>
      <c r="G18" s="611"/>
      <c r="H18" s="611"/>
      <c r="I18" s="611">
        <v>24.525814592812697</v>
      </c>
    </row>
    <row r="19" spans="1:9" s="906" customFormat="1" ht="13.5" customHeight="1" x14ac:dyDescent="0.3">
      <c r="A19" s="870"/>
      <c r="B19" s="869"/>
      <c r="C19" s="869"/>
      <c r="D19" s="869"/>
      <c r="E19" s="869"/>
      <c r="F19" s="869"/>
      <c r="G19" s="869"/>
      <c r="H19" s="869"/>
      <c r="I19" s="869"/>
    </row>
    <row r="20" spans="1:9" ht="13.5" customHeight="1" x14ac:dyDescent="0.3">
      <c r="A20" s="615" t="s">
        <v>681</v>
      </c>
    </row>
    <row r="21" spans="1:9" ht="13.5" customHeight="1" x14ac:dyDescent="0.3">
      <c r="A21" s="614" t="s">
        <v>1533</v>
      </c>
      <c r="B21" s="617"/>
      <c r="C21" s="617"/>
      <c r="D21" s="617"/>
      <c r="E21" s="617"/>
      <c r="F21" s="617"/>
      <c r="G21" s="617"/>
      <c r="H21" s="617"/>
      <c r="I21" s="617">
        <v>40.792841732683499</v>
      </c>
    </row>
    <row r="22" spans="1:9" ht="13.5" customHeight="1" x14ac:dyDescent="0.3">
      <c r="A22" s="613" t="s">
        <v>1531</v>
      </c>
      <c r="B22" s="617"/>
      <c r="C22" s="617"/>
      <c r="D22" s="617"/>
      <c r="E22" s="617"/>
      <c r="F22" s="617"/>
      <c r="G22" s="617"/>
      <c r="H22" s="617"/>
      <c r="I22" s="617">
        <v>13.794627143992209</v>
      </c>
    </row>
    <row r="23" spans="1:9" ht="13.5" customHeight="1" x14ac:dyDescent="0.3">
      <c r="A23" s="613" t="s">
        <v>1532</v>
      </c>
      <c r="B23" s="616"/>
      <c r="C23" s="616"/>
      <c r="D23" s="616"/>
      <c r="E23" s="616"/>
      <c r="F23" s="616"/>
      <c r="G23" s="616"/>
      <c r="H23" s="616"/>
      <c r="I23" s="616">
        <v>8.5690667054581908</v>
      </c>
    </row>
    <row r="24" spans="1:9" ht="13.5" customHeight="1" x14ac:dyDescent="0.3">
      <c r="A24" s="612" t="s">
        <v>679</v>
      </c>
      <c r="B24" s="611"/>
      <c r="C24" s="611"/>
      <c r="D24" s="611"/>
      <c r="E24" s="611"/>
      <c r="F24" s="611"/>
      <c r="G24" s="611"/>
      <c r="H24" s="611"/>
      <c r="I24" s="611">
        <v>38.183581086606701</v>
      </c>
    </row>
    <row r="25" spans="1:9" s="906" customFormat="1" ht="13.5" customHeight="1" x14ac:dyDescent="0.3">
      <c r="A25" s="870"/>
      <c r="B25" s="869"/>
      <c r="C25" s="869"/>
      <c r="D25" s="869"/>
      <c r="E25" s="869"/>
      <c r="F25" s="869"/>
      <c r="G25" s="869"/>
      <c r="H25" s="869"/>
      <c r="I25" s="869"/>
    </row>
    <row r="26" spans="1:9" ht="13.5" customHeight="1" x14ac:dyDescent="0.3">
      <c r="A26" s="911" t="s">
        <v>680</v>
      </c>
    </row>
    <row r="27" spans="1:9" ht="13.5" customHeight="1" x14ac:dyDescent="0.3">
      <c r="A27" s="614" t="s">
        <v>1533</v>
      </c>
      <c r="I27" s="350">
        <v>50.381990000000002</v>
      </c>
    </row>
    <row r="28" spans="1:9" ht="13.5" customHeight="1" x14ac:dyDescent="0.3">
      <c r="A28" s="613" t="s">
        <v>1531</v>
      </c>
      <c r="I28" s="350">
        <v>30.61322925</v>
      </c>
    </row>
    <row r="29" spans="1:9" ht="13.5" customHeight="1" x14ac:dyDescent="0.3">
      <c r="A29" s="613" t="s">
        <v>1532</v>
      </c>
      <c r="I29" s="350">
        <v>9.2899860000000007</v>
      </c>
    </row>
    <row r="30" spans="1:9" ht="13.5" customHeight="1" x14ac:dyDescent="0.3">
      <c r="A30" s="612" t="s">
        <v>679</v>
      </c>
      <c r="B30" s="611"/>
      <c r="C30" s="611"/>
      <c r="D30" s="611"/>
      <c r="E30" s="611"/>
      <c r="F30" s="611"/>
      <c r="G30" s="611"/>
      <c r="H30" s="611"/>
      <c r="I30" s="611">
        <v>20.359075000000001</v>
      </c>
    </row>
  </sheetData>
  <mergeCells count="1">
    <mergeCell ref="A1:I6"/>
  </mergeCells>
  <pageMargins left="0.43307086614173229" right="0.23622047244094491" top="0.74803149606299213" bottom="0.74803149606299213" header="0.31496062992125984" footer="0.31496062992125984"/>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70C0"/>
  </sheetPr>
  <dimension ref="A1:L9"/>
  <sheetViews>
    <sheetView showGridLines="0" zoomScale="84" zoomScaleNormal="84" zoomScaleSheetLayoutView="115" workbookViewId="0">
      <selection activeCell="I6" sqref="I6"/>
    </sheetView>
  </sheetViews>
  <sheetFormatPr defaultRowHeight="15" x14ac:dyDescent="0.25"/>
  <cols>
    <col min="1" max="7" width="11" customWidth="1"/>
    <col min="8" max="8" width="18.28515625" customWidth="1"/>
  </cols>
  <sheetData>
    <row r="1" spans="1:12" x14ac:dyDescent="0.25">
      <c r="A1" s="1441" t="s">
        <v>1534</v>
      </c>
      <c r="B1" s="1441"/>
      <c r="C1" s="1441"/>
      <c r="D1" s="1441"/>
      <c r="E1" s="1441"/>
      <c r="F1" s="1441"/>
      <c r="G1" s="1441"/>
      <c r="H1" s="1441"/>
    </row>
    <row r="2" spans="1:12" ht="15" customHeight="1" x14ac:dyDescent="0.25">
      <c r="A2" s="1443" t="s">
        <v>768</v>
      </c>
      <c r="B2" s="1443"/>
      <c r="C2" s="1443"/>
      <c r="D2" s="1443"/>
      <c r="E2" s="1443"/>
      <c r="F2" s="1443"/>
      <c r="G2" s="1443"/>
      <c r="H2" s="1443"/>
    </row>
    <row r="3" spans="1:12" x14ac:dyDescent="0.25">
      <c r="A3" s="1443"/>
      <c r="B3" s="1443"/>
      <c r="C3" s="1443"/>
      <c r="D3" s="1443"/>
      <c r="E3" s="1443"/>
      <c r="F3" s="1443"/>
      <c r="G3" s="1443"/>
      <c r="H3" s="1443"/>
    </row>
    <row r="4" spans="1:12" x14ac:dyDescent="0.25">
      <c r="A4" s="1443"/>
      <c r="B4" s="1443"/>
      <c r="C4" s="1443"/>
      <c r="D4" s="1443"/>
      <c r="E4" s="1443"/>
      <c r="F4" s="1443"/>
      <c r="G4" s="1443"/>
      <c r="H4" s="1443"/>
    </row>
    <row r="5" spans="1:12" ht="28.5" customHeight="1" x14ac:dyDescent="0.25">
      <c r="A5" s="1443"/>
      <c r="B5" s="1443"/>
      <c r="C5" s="1443"/>
      <c r="D5" s="1443"/>
      <c r="E5" s="1443"/>
      <c r="F5" s="1443"/>
      <c r="G5" s="1443"/>
      <c r="H5" s="1443"/>
      <c r="L5" t="s">
        <v>3</v>
      </c>
    </row>
    <row r="6" spans="1:12" x14ac:dyDescent="0.25">
      <c r="A6" s="1442"/>
      <c r="B6" s="1442"/>
      <c r="C6" s="1442"/>
      <c r="D6" s="1442"/>
      <c r="E6" s="1442"/>
      <c r="F6" s="1442"/>
      <c r="G6" s="1442"/>
      <c r="H6" s="1442"/>
    </row>
    <row r="9" spans="1:12" x14ac:dyDescent="0.25">
      <c r="L9" t="s">
        <v>3</v>
      </c>
    </row>
  </sheetData>
  <mergeCells count="3">
    <mergeCell ref="A1:H1"/>
    <mergeCell ref="A6:H6"/>
    <mergeCell ref="A2:H5"/>
  </mergeCells>
  <pageMargins left="0.43307086614173229" right="0.23622047244094491" top="0.74803149606299213" bottom="0.74803149606299213" header="0.31496062992125984" footer="0.31496062992125984"/>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0070C0"/>
  </sheetPr>
  <dimension ref="A1:J18"/>
  <sheetViews>
    <sheetView showGridLines="0" zoomScale="84" zoomScaleNormal="84" workbookViewId="0">
      <selection activeCell="L7" sqref="L7"/>
    </sheetView>
  </sheetViews>
  <sheetFormatPr defaultColWidth="9.140625" defaultRowHeight="14.25" x14ac:dyDescent="0.3"/>
  <cols>
    <col min="1" max="1" width="33.85546875" style="5" customWidth="1"/>
    <col min="2" max="2" width="8.140625" style="5" customWidth="1"/>
    <col min="3" max="3" width="8.42578125" style="5" customWidth="1"/>
    <col min="4" max="8" width="6.85546875" style="5" customWidth="1"/>
    <col min="9" max="9" width="8" style="5" customWidth="1"/>
    <col min="10" max="10" width="7.85546875" style="5" customWidth="1"/>
    <col min="11" max="11" width="9.140625" style="5"/>
    <col min="12" max="12" width="11.28515625" style="5" bestFit="1" customWidth="1"/>
    <col min="13" max="16384" width="9.140625" style="5"/>
  </cols>
  <sheetData>
    <row r="1" spans="1:10" x14ac:dyDescent="0.3">
      <c r="A1" s="1426" t="s">
        <v>1536</v>
      </c>
      <c r="B1" s="1426"/>
      <c r="C1" s="1426"/>
      <c r="D1" s="1426"/>
      <c r="E1" s="1426"/>
      <c r="F1" s="1426"/>
      <c r="G1" s="1426"/>
      <c r="H1" s="1426"/>
      <c r="I1" s="1426"/>
      <c r="J1" s="1264"/>
    </row>
    <row r="2" spans="1:10" x14ac:dyDescent="0.3">
      <c r="A2" s="1444"/>
      <c r="B2" s="1444"/>
      <c r="C2" s="1444"/>
      <c r="D2" s="1444"/>
      <c r="E2" s="1444"/>
      <c r="F2" s="1444"/>
      <c r="G2" s="1444"/>
      <c r="H2" s="1444"/>
      <c r="I2" s="1444"/>
      <c r="J2" s="1264"/>
    </row>
    <row r="3" spans="1:10" x14ac:dyDescent="0.3">
      <c r="A3" s="1444"/>
      <c r="B3" s="1444"/>
      <c r="C3" s="1444"/>
      <c r="D3" s="1444"/>
      <c r="E3" s="1444"/>
      <c r="F3" s="1444"/>
      <c r="G3" s="1444"/>
      <c r="H3" s="1444"/>
      <c r="I3" s="1444"/>
      <c r="J3" s="1264"/>
    </row>
    <row r="4" spans="1:10" ht="45" customHeight="1" x14ac:dyDescent="0.3">
      <c r="A4" s="1445"/>
      <c r="B4" s="1445"/>
      <c r="C4" s="1445"/>
      <c r="D4" s="1445"/>
      <c r="E4" s="1445"/>
      <c r="F4" s="1445"/>
      <c r="G4" s="1445"/>
      <c r="H4" s="1445"/>
      <c r="I4" s="1445"/>
      <c r="J4" s="1264"/>
    </row>
    <row r="5" spans="1:10" ht="27" customHeight="1" x14ac:dyDescent="0.3">
      <c r="A5" s="658"/>
      <c r="B5" s="1356" t="s">
        <v>751</v>
      </c>
      <c r="C5" s="1446"/>
      <c r="D5" s="1446"/>
      <c r="E5" s="1446"/>
      <c r="F5" s="1446"/>
      <c r="G5" s="1446"/>
      <c r="H5" s="1446"/>
      <c r="I5" s="1446"/>
      <c r="J5" s="603"/>
    </row>
    <row r="6" spans="1:10" ht="42" customHeight="1" x14ac:dyDescent="0.3">
      <c r="A6" s="424" t="s">
        <v>116</v>
      </c>
      <c r="B6" s="659" t="s">
        <v>752</v>
      </c>
      <c r="C6" s="659" t="s">
        <v>753</v>
      </c>
      <c r="D6" s="659" t="s">
        <v>754</v>
      </c>
      <c r="E6" s="659" t="s">
        <v>755</v>
      </c>
      <c r="F6" s="659" t="s">
        <v>756</v>
      </c>
      <c r="G6" s="659" t="s">
        <v>757</v>
      </c>
      <c r="H6" s="659" t="s">
        <v>399</v>
      </c>
      <c r="I6" s="659" t="s">
        <v>758</v>
      </c>
      <c r="J6" s="561" t="s">
        <v>288</v>
      </c>
    </row>
    <row r="7" spans="1:10" x14ac:dyDescent="0.3">
      <c r="A7" s="660" t="s">
        <v>759</v>
      </c>
      <c r="B7" s="661"/>
      <c r="C7" s="662">
        <v>268721.01256023423</v>
      </c>
      <c r="D7" s="662">
        <v>36867.476913353363</v>
      </c>
      <c r="E7" s="662">
        <v>22288.325044911297</v>
      </c>
      <c r="F7" s="662">
        <v>17119.843933843691</v>
      </c>
      <c r="G7" s="662">
        <v>34748.220377836813</v>
      </c>
      <c r="H7" s="662">
        <v>22694.766562605513</v>
      </c>
      <c r="I7" s="662"/>
      <c r="J7" s="662">
        <f>SUM(C7:I7)</f>
        <v>402439.64539278497</v>
      </c>
    </row>
    <row r="8" spans="1:10" x14ac:dyDescent="0.3">
      <c r="A8" s="434" t="s">
        <v>760</v>
      </c>
      <c r="B8" s="663"/>
      <c r="C8" s="662"/>
      <c r="D8" s="662"/>
      <c r="E8" s="662"/>
      <c r="F8" s="662"/>
      <c r="G8" s="662"/>
      <c r="H8" s="662"/>
      <c r="I8" s="662">
        <v>179172.79660721507</v>
      </c>
      <c r="J8" s="662">
        <f>SUM(C8:I8)</f>
        <v>179172.79660721507</v>
      </c>
    </row>
    <row r="9" spans="1:10" x14ac:dyDescent="0.3">
      <c r="A9" s="638" t="s">
        <v>250</v>
      </c>
      <c r="B9" s="638">
        <v>581612.44200000004</v>
      </c>
      <c r="C9" s="638">
        <f>SUM(C7:C8)</f>
        <v>268721.01256023423</v>
      </c>
      <c r="D9" s="638">
        <f t="shared" ref="D9:J9" si="0">SUM(D7:D8)</f>
        <v>36867.476913353363</v>
      </c>
      <c r="E9" s="638">
        <f t="shared" si="0"/>
        <v>22288.325044911297</v>
      </c>
      <c r="F9" s="638">
        <f t="shared" si="0"/>
        <v>17119.843933843691</v>
      </c>
      <c r="G9" s="638">
        <f t="shared" si="0"/>
        <v>34748.220377836813</v>
      </c>
      <c r="H9" s="638">
        <f t="shared" si="0"/>
        <v>22694.766562605513</v>
      </c>
      <c r="I9" s="638">
        <f t="shared" si="0"/>
        <v>179172.79660721507</v>
      </c>
      <c r="J9" s="638">
        <f t="shared" si="0"/>
        <v>581612.44200000004</v>
      </c>
    </row>
    <row r="10" spans="1:10" x14ac:dyDescent="0.3">
      <c r="A10" s="434" t="s">
        <v>761</v>
      </c>
      <c r="B10" s="661"/>
      <c r="C10" s="662">
        <v>173531.73866450199</v>
      </c>
      <c r="D10" s="662">
        <v>35087.040561726812</v>
      </c>
      <c r="E10" s="662">
        <v>8239.7904594784304</v>
      </c>
      <c r="F10" s="662">
        <v>19858.998550148408</v>
      </c>
      <c r="G10" s="662">
        <v>54667.223371951142</v>
      </c>
      <c r="H10" s="662">
        <v>31373.250753116878</v>
      </c>
      <c r="I10" s="662"/>
      <c r="J10" s="662">
        <f>SUM(C10:I10)</f>
        <v>322758.04236092366</v>
      </c>
    </row>
    <row r="11" spans="1:10" x14ac:dyDescent="0.3">
      <c r="A11" s="434" t="s">
        <v>762</v>
      </c>
      <c r="B11" s="663"/>
      <c r="C11" s="662"/>
      <c r="D11" s="662"/>
      <c r="E11" s="662"/>
      <c r="F11" s="662"/>
      <c r="G11" s="662"/>
      <c r="H11" s="662"/>
      <c r="I11" s="662">
        <v>258854.39963907629</v>
      </c>
      <c r="J11" s="662">
        <f>SUM(C11:I11)</f>
        <v>258854.39963907629</v>
      </c>
    </row>
    <row r="12" spans="1:10" x14ac:dyDescent="0.3">
      <c r="A12" s="638" t="s">
        <v>763</v>
      </c>
      <c r="B12" s="638">
        <v>581612.44200000004</v>
      </c>
      <c r="C12" s="638">
        <f>SUM(C10:C11)</f>
        <v>173531.73866450199</v>
      </c>
      <c r="D12" s="638">
        <f t="shared" ref="D12:J12" si="1">SUM(D10:D11)</f>
        <v>35087.040561726812</v>
      </c>
      <c r="E12" s="638">
        <f t="shared" si="1"/>
        <v>8239.7904594784304</v>
      </c>
      <c r="F12" s="638">
        <f t="shared" si="1"/>
        <v>19858.998550148408</v>
      </c>
      <c r="G12" s="638">
        <f t="shared" si="1"/>
        <v>54667.223371951142</v>
      </c>
      <c r="H12" s="638">
        <f t="shared" si="1"/>
        <v>31373.250753116878</v>
      </c>
      <c r="I12" s="638">
        <f t="shared" si="1"/>
        <v>258854.39963907629</v>
      </c>
      <c r="J12" s="638">
        <f t="shared" si="1"/>
        <v>581612.44199999992</v>
      </c>
    </row>
    <row r="13" spans="1:10" x14ac:dyDescent="0.3">
      <c r="A13" s="638" t="s">
        <v>764</v>
      </c>
      <c r="B13" s="638"/>
      <c r="C13" s="638">
        <v>6256.4695296553309</v>
      </c>
      <c r="D13" s="638">
        <v>-19411.907505971321</v>
      </c>
      <c r="E13" s="638">
        <v>-12731.477492208234</v>
      </c>
      <c r="F13" s="638">
        <v>2270.6248412553855</v>
      </c>
      <c r="G13" s="638">
        <v>15747.893195268762</v>
      </c>
      <c r="H13" s="638">
        <v>7841.2025826915988</v>
      </c>
      <c r="I13" s="638"/>
      <c r="J13" s="638"/>
    </row>
    <row r="14" spans="1:10" x14ac:dyDescent="0.3">
      <c r="A14" s="638" t="s">
        <v>40</v>
      </c>
      <c r="B14" s="638"/>
      <c r="C14" s="638">
        <v>887.65025497214128</v>
      </c>
      <c r="D14" s="638">
        <v>-80.81090945741353</v>
      </c>
      <c r="E14" s="638">
        <v>3.2926427330615797</v>
      </c>
      <c r="F14" s="638"/>
      <c r="G14" s="638"/>
      <c r="H14" s="638"/>
      <c r="I14" s="638"/>
      <c r="J14" s="638"/>
    </row>
    <row r="15" spans="1:10" x14ac:dyDescent="0.3">
      <c r="A15" s="638" t="s">
        <v>765</v>
      </c>
      <c r="B15" s="638"/>
      <c r="C15" s="638">
        <v>887.65025497214128</v>
      </c>
      <c r="D15" s="638">
        <v>806.83934551472771</v>
      </c>
      <c r="E15" s="638">
        <v>810.13198824778931</v>
      </c>
      <c r="F15" s="638"/>
      <c r="G15" s="638"/>
      <c r="H15" s="638"/>
      <c r="I15" s="638"/>
      <c r="J15" s="638"/>
    </row>
    <row r="16" spans="1:10" ht="15.75" x14ac:dyDescent="0.3">
      <c r="A16" s="638" t="s">
        <v>766</v>
      </c>
      <c r="B16" s="638"/>
      <c r="C16" s="638">
        <f>E15</f>
        <v>810.13198824778931</v>
      </c>
      <c r="D16" s="638"/>
      <c r="E16" s="638"/>
      <c r="F16" s="638"/>
      <c r="G16" s="638"/>
      <c r="H16" s="638"/>
      <c r="I16" s="638"/>
      <c r="J16" s="638"/>
    </row>
    <row r="18" spans="1:1" x14ac:dyDescent="0.3">
      <c r="A18" s="664" t="s">
        <v>767</v>
      </c>
    </row>
  </sheetData>
  <mergeCells count="2">
    <mergeCell ref="A1:J4"/>
    <mergeCell ref="B5:I5"/>
  </mergeCells>
  <pageMargins left="0.43307086614173229" right="0.23622047244094491" top="0.74803149606299213" bottom="0.74803149606299213" header="0.31496062992125984" footer="0.31496062992125984"/>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rgb="FFFFC000"/>
  </sheetPr>
  <dimension ref="A1:A48"/>
  <sheetViews>
    <sheetView showGridLines="0" zoomScale="84" zoomScaleNormal="84" zoomScaleSheetLayoutView="100" zoomScalePageLayoutView="85" workbookViewId="0">
      <selection activeCell="I6" sqref="I6"/>
    </sheetView>
  </sheetViews>
  <sheetFormatPr defaultRowHeight="15" x14ac:dyDescent="0.25"/>
  <cols>
    <col min="1" max="1" width="95.28515625" style="1145" customWidth="1"/>
  </cols>
  <sheetData>
    <row r="1" spans="1:1" ht="26.25" x14ac:dyDescent="0.4">
      <c r="A1" s="1166" t="s">
        <v>1711</v>
      </c>
    </row>
    <row r="2" spans="1:1" ht="14.1" customHeight="1" x14ac:dyDescent="0.4">
      <c r="A2" s="1166"/>
    </row>
    <row r="3" spans="1:1" ht="15" customHeight="1" x14ac:dyDescent="0.25">
      <c r="A3" s="1164" t="s">
        <v>1712</v>
      </c>
    </row>
    <row r="4" spans="1:1" x14ac:dyDescent="0.25">
      <c r="A4" s="1164"/>
    </row>
    <row r="5" spans="1:1" ht="14.1" customHeight="1" x14ac:dyDescent="0.25">
      <c r="A5" s="1164"/>
    </row>
    <row r="6" spans="1:1" x14ac:dyDescent="0.25">
      <c r="A6" s="1164"/>
    </row>
    <row r="7" spans="1:1" ht="14.1" customHeight="1" x14ac:dyDescent="0.25">
      <c r="A7" s="1164"/>
    </row>
    <row r="8" spans="1:1" ht="14.1" customHeight="1" x14ac:dyDescent="0.25">
      <c r="A8" s="1164"/>
    </row>
    <row r="9" spans="1:1" ht="14.1" customHeight="1" x14ac:dyDescent="0.25">
      <c r="A9" s="1164"/>
    </row>
    <row r="10" spans="1:1" ht="14.1" customHeight="1" x14ac:dyDescent="0.25">
      <c r="A10" s="1164"/>
    </row>
    <row r="11" spans="1:1" ht="14.1" customHeight="1" x14ac:dyDescent="0.25">
      <c r="A11" s="1164"/>
    </row>
    <row r="12" spans="1:1" ht="14.1" customHeight="1" x14ac:dyDescent="0.25">
      <c r="A12" s="1164"/>
    </row>
    <row r="13" spans="1:1" ht="14.1" customHeight="1" x14ac:dyDescent="0.25">
      <c r="A13" s="1164"/>
    </row>
    <row r="14" spans="1:1" ht="14.1" customHeight="1" x14ac:dyDescent="0.25">
      <c r="A14" s="1164"/>
    </row>
    <row r="15" spans="1:1" ht="14.1" customHeight="1" x14ac:dyDescent="0.25">
      <c r="A15" s="1164"/>
    </row>
    <row r="16" spans="1:1" ht="14.1" customHeight="1" x14ac:dyDescent="0.25">
      <c r="A16" s="1164"/>
    </row>
    <row r="17" spans="1:1" ht="14.1" customHeight="1" x14ac:dyDescent="0.25">
      <c r="A17" s="1164"/>
    </row>
    <row r="18" spans="1:1" ht="14.1" customHeight="1" x14ac:dyDescent="0.25">
      <c r="A18" s="1164"/>
    </row>
    <row r="19" spans="1:1" ht="14.1" customHeight="1" x14ac:dyDescent="0.25">
      <c r="A19" s="1164"/>
    </row>
    <row r="20" spans="1:1" ht="14.1" customHeight="1" x14ac:dyDescent="0.25">
      <c r="A20" s="1164"/>
    </row>
    <row r="21" spans="1:1" x14ac:dyDescent="0.25">
      <c r="A21" s="1164"/>
    </row>
    <row r="22" spans="1:1" x14ac:dyDescent="0.25">
      <c r="A22" s="1164"/>
    </row>
    <row r="23" spans="1:1" x14ac:dyDescent="0.25">
      <c r="A23" s="1164"/>
    </row>
    <row r="24" spans="1:1" x14ac:dyDescent="0.25">
      <c r="A24" s="1164"/>
    </row>
    <row r="25" spans="1:1" x14ac:dyDescent="0.25">
      <c r="A25" s="1164"/>
    </row>
    <row r="26" spans="1:1" x14ac:dyDescent="0.25">
      <c r="A26" s="1164"/>
    </row>
    <row r="27" spans="1:1" ht="15" customHeight="1" x14ac:dyDescent="0.25">
      <c r="A27" s="1164"/>
    </row>
    <row r="28" spans="1:1" x14ac:dyDescent="0.25">
      <c r="A28" s="1164"/>
    </row>
    <row r="29" spans="1:1" x14ac:dyDescent="0.25">
      <c r="A29" s="1164"/>
    </row>
    <row r="30" spans="1:1" x14ac:dyDescent="0.25">
      <c r="A30" s="1164"/>
    </row>
    <row r="31" spans="1:1" x14ac:dyDescent="0.25">
      <c r="A31" s="1164"/>
    </row>
    <row r="32" spans="1:1" x14ac:dyDescent="0.25">
      <c r="A32" s="1164"/>
    </row>
    <row r="33" spans="1:1" x14ac:dyDescent="0.25">
      <c r="A33" s="1164"/>
    </row>
    <row r="34" spans="1:1" x14ac:dyDescent="0.25">
      <c r="A34" s="1164"/>
    </row>
    <row r="35" spans="1:1" x14ac:dyDescent="0.25">
      <c r="A35" s="1164"/>
    </row>
    <row r="36" spans="1:1" x14ac:dyDescent="0.25">
      <c r="A36" s="1164"/>
    </row>
    <row r="37" spans="1:1" x14ac:dyDescent="0.25">
      <c r="A37" s="1164"/>
    </row>
    <row r="38" spans="1:1" x14ac:dyDescent="0.25">
      <c r="A38" s="1164"/>
    </row>
    <row r="39" spans="1:1" x14ac:dyDescent="0.25">
      <c r="A39" s="1164"/>
    </row>
    <row r="40" spans="1:1" x14ac:dyDescent="0.25">
      <c r="A40" s="1164"/>
    </row>
    <row r="41" spans="1:1" x14ac:dyDescent="0.25">
      <c r="A41" s="1164"/>
    </row>
    <row r="42" spans="1:1" x14ac:dyDescent="0.25">
      <c r="A42" s="1164"/>
    </row>
    <row r="43" spans="1:1" x14ac:dyDescent="0.25">
      <c r="A43" s="1164"/>
    </row>
    <row r="44" spans="1:1" x14ac:dyDescent="0.25">
      <c r="A44" s="1164"/>
    </row>
    <row r="45" spans="1:1" x14ac:dyDescent="0.25">
      <c r="A45" s="1164"/>
    </row>
    <row r="46" spans="1:1" x14ac:dyDescent="0.25">
      <c r="A46" s="1164"/>
    </row>
    <row r="47" spans="1:1" x14ac:dyDescent="0.25">
      <c r="A47" s="1164"/>
    </row>
    <row r="48" spans="1:1" x14ac:dyDescent="0.25">
      <c r="A48" s="1164"/>
    </row>
  </sheetData>
  <pageMargins left="0.43307086614173229" right="0.23622047244094491" top="0.74803149606299213" bottom="0.74803149606299213" header="0.31496062992125984" footer="0.31496062992125984"/>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rgb="FF0070C0"/>
  </sheetPr>
  <dimension ref="A1:H12"/>
  <sheetViews>
    <sheetView showGridLines="0" zoomScale="84" zoomScaleNormal="84" workbookViewId="0">
      <selection activeCell="I6" sqref="I6"/>
    </sheetView>
  </sheetViews>
  <sheetFormatPr defaultRowHeight="14.25" x14ac:dyDescent="0.3"/>
  <cols>
    <col min="1" max="1" width="26.7109375" style="350" customWidth="1"/>
    <col min="2" max="2" width="15.5703125" style="610" customWidth="1"/>
    <col min="3" max="5" width="15.5703125" style="350" customWidth="1"/>
    <col min="6" max="6" width="8.140625" style="350" customWidth="1"/>
    <col min="7" max="7" width="21.85546875" style="350" customWidth="1"/>
    <col min="8" max="16384" width="9.140625" style="350"/>
  </cols>
  <sheetData>
    <row r="1" spans="1:8" x14ac:dyDescent="0.3">
      <c r="A1" s="1426" t="s">
        <v>1656</v>
      </c>
      <c r="B1" s="1426"/>
      <c r="C1" s="1426"/>
      <c r="D1" s="1426"/>
      <c r="E1" s="1426"/>
      <c r="F1" s="1264"/>
    </row>
    <row r="2" spans="1:8" x14ac:dyDescent="0.3">
      <c r="A2" s="1427"/>
      <c r="B2" s="1427"/>
      <c r="C2" s="1427"/>
      <c r="D2" s="1427"/>
      <c r="E2" s="1427"/>
      <c r="F2" s="1264"/>
    </row>
    <row r="3" spans="1:8" x14ac:dyDescent="0.3">
      <c r="A3" s="1427"/>
      <c r="B3" s="1427"/>
      <c r="C3" s="1427"/>
      <c r="D3" s="1427"/>
      <c r="E3" s="1427"/>
      <c r="F3" s="1264"/>
    </row>
    <row r="4" spans="1:8" ht="55.5" customHeight="1" x14ac:dyDescent="0.3">
      <c r="A4" s="1428"/>
      <c r="B4" s="1428"/>
      <c r="C4" s="1428"/>
      <c r="D4" s="1428"/>
      <c r="E4" s="1428"/>
      <c r="F4" s="1264"/>
    </row>
    <row r="5" spans="1:8" ht="25.5" customHeight="1" x14ac:dyDescent="0.3">
      <c r="A5" s="1140"/>
      <c r="B5" s="1140"/>
      <c r="C5" s="1140"/>
      <c r="D5" s="1140"/>
      <c r="E5" s="1140"/>
    </row>
    <row r="6" spans="1:8" ht="28.5" x14ac:dyDescent="0.3">
      <c r="B6" s="350"/>
      <c r="C6" s="1146"/>
      <c r="D6" s="1146"/>
      <c r="E6" s="1146"/>
      <c r="G6" s="1149" t="s">
        <v>1657</v>
      </c>
      <c r="H6" s="1154">
        <v>4.0099999999999997E-2</v>
      </c>
    </row>
    <row r="7" spans="1:8" ht="28.5" x14ac:dyDescent="0.3">
      <c r="B7" s="350"/>
      <c r="C7" s="1146"/>
      <c r="D7" s="1447"/>
      <c r="E7" s="1448"/>
      <c r="G7" s="1149" t="s">
        <v>1658</v>
      </c>
      <c r="H7" s="1154">
        <v>6.4000000000000003E-3</v>
      </c>
    </row>
    <row r="8" spans="1:8" ht="15.75" customHeight="1" x14ac:dyDescent="0.3">
      <c r="B8" s="350"/>
      <c r="C8" s="1147"/>
      <c r="D8" s="1147"/>
      <c r="E8" s="1147"/>
      <c r="G8" s="1150" t="s">
        <v>1659</v>
      </c>
      <c r="H8" s="1155">
        <v>0.1434</v>
      </c>
    </row>
    <row r="9" spans="1:8" x14ac:dyDescent="0.3">
      <c r="B9" s="350"/>
      <c r="C9" s="1148"/>
      <c r="D9" s="1148"/>
      <c r="E9" s="1148"/>
      <c r="G9" s="1151" t="s">
        <v>1660</v>
      </c>
      <c r="H9" s="1156">
        <v>0.76370000000000005</v>
      </c>
    </row>
    <row r="10" spans="1:8" x14ac:dyDescent="0.3">
      <c r="B10" s="350"/>
      <c r="C10" s="1148"/>
      <c r="D10" s="1148"/>
      <c r="E10" s="1148"/>
      <c r="G10" s="1152" t="s">
        <v>1661</v>
      </c>
      <c r="H10" s="1156">
        <v>2E-3</v>
      </c>
    </row>
    <row r="11" spans="1:8" x14ac:dyDescent="0.3">
      <c r="B11" s="350"/>
      <c r="C11" s="869"/>
      <c r="D11" s="869"/>
      <c r="E11" s="869"/>
      <c r="G11" s="1152" t="s">
        <v>1662</v>
      </c>
      <c r="H11" s="1156">
        <v>3.8E-3</v>
      </c>
    </row>
    <row r="12" spans="1:8" x14ac:dyDescent="0.3">
      <c r="C12" s="610"/>
      <c r="G12" s="1153" t="s">
        <v>1663</v>
      </c>
      <c r="H12" s="1157">
        <v>4.0599999999999997E-2</v>
      </c>
    </row>
  </sheetData>
  <mergeCells count="2">
    <mergeCell ref="D7:E7"/>
    <mergeCell ref="A1:F4"/>
  </mergeCells>
  <pageMargins left="0.43307086614173229" right="0.23622047244094491" top="0.74803149606299213" bottom="0.74803149606299213" header="0.31496062992125984" footer="0.31496062992125984"/>
  <pageSetup paperSize="9" scale="99"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FFC000"/>
  </sheetPr>
  <dimension ref="A1:A48"/>
  <sheetViews>
    <sheetView showGridLines="0" zoomScale="84" zoomScaleNormal="84" zoomScaleSheetLayoutView="100" zoomScalePageLayoutView="85" workbookViewId="0">
      <selection activeCell="I6" sqref="I6"/>
    </sheetView>
  </sheetViews>
  <sheetFormatPr defaultRowHeight="15" x14ac:dyDescent="0.25"/>
  <cols>
    <col min="1" max="1" width="95.28515625" style="1145" customWidth="1"/>
  </cols>
  <sheetData>
    <row r="1" spans="1:1" ht="26.25" x14ac:dyDescent="0.4">
      <c r="A1" s="1166" t="s">
        <v>1713</v>
      </c>
    </row>
    <row r="2" spans="1:1" ht="14.1" customHeight="1" x14ac:dyDescent="0.4">
      <c r="A2" s="1166"/>
    </row>
    <row r="3" spans="1:1" ht="15" customHeight="1" x14ac:dyDescent="0.25">
      <c r="A3" s="1164" t="s">
        <v>1714</v>
      </c>
    </row>
    <row r="4" spans="1:1" x14ac:dyDescent="0.25">
      <c r="A4" s="1164" t="s">
        <v>1715</v>
      </c>
    </row>
    <row r="5" spans="1:1" ht="14.1" customHeight="1" x14ac:dyDescent="0.25">
      <c r="A5" s="1164" t="s">
        <v>1717</v>
      </c>
    </row>
    <row r="6" spans="1:1" x14ac:dyDescent="0.25">
      <c r="A6" s="1164"/>
    </row>
    <row r="7" spans="1:1" ht="14.1" customHeight="1" x14ac:dyDescent="0.25">
      <c r="A7" s="1164"/>
    </row>
    <row r="8" spans="1:1" ht="14.1" customHeight="1" x14ac:dyDescent="0.25">
      <c r="A8" s="1164"/>
    </row>
    <row r="9" spans="1:1" ht="14.1" customHeight="1" x14ac:dyDescent="0.25">
      <c r="A9" s="1164"/>
    </row>
    <row r="10" spans="1:1" ht="14.1" customHeight="1" x14ac:dyDescent="0.25">
      <c r="A10" s="1164"/>
    </row>
    <row r="11" spans="1:1" ht="14.1" customHeight="1" x14ac:dyDescent="0.25">
      <c r="A11" s="1164"/>
    </row>
    <row r="12" spans="1:1" ht="14.1" customHeight="1" x14ac:dyDescent="0.25">
      <c r="A12" s="1164"/>
    </row>
    <row r="13" spans="1:1" ht="14.1" customHeight="1" x14ac:dyDescent="0.25">
      <c r="A13" s="1164"/>
    </row>
    <row r="14" spans="1:1" ht="14.1" customHeight="1" x14ac:dyDescent="0.25">
      <c r="A14" s="1164"/>
    </row>
    <row r="15" spans="1:1" ht="14.1" customHeight="1" x14ac:dyDescent="0.25">
      <c r="A15" s="1164"/>
    </row>
    <row r="16" spans="1:1" ht="14.1" customHeight="1" x14ac:dyDescent="0.25">
      <c r="A16" s="1164"/>
    </row>
    <row r="17" spans="1:1" ht="14.1" customHeight="1" x14ac:dyDescent="0.25">
      <c r="A17" s="1164"/>
    </row>
    <row r="18" spans="1:1" ht="14.1" customHeight="1" x14ac:dyDescent="0.25">
      <c r="A18" s="1164"/>
    </row>
    <row r="19" spans="1:1" ht="14.1" customHeight="1" x14ac:dyDescent="0.25">
      <c r="A19" s="1164"/>
    </row>
    <row r="20" spans="1:1" ht="14.1" customHeight="1" x14ac:dyDescent="0.25">
      <c r="A20" s="1164"/>
    </row>
    <row r="21" spans="1:1" x14ac:dyDescent="0.25">
      <c r="A21" s="1164"/>
    </row>
    <row r="22" spans="1:1" x14ac:dyDescent="0.25">
      <c r="A22" s="1164"/>
    </row>
    <row r="23" spans="1:1" x14ac:dyDescent="0.25">
      <c r="A23" s="1164"/>
    </row>
    <row r="24" spans="1:1" x14ac:dyDescent="0.25">
      <c r="A24" s="1164"/>
    </row>
    <row r="25" spans="1:1" x14ac:dyDescent="0.25">
      <c r="A25" s="1164"/>
    </row>
    <row r="26" spans="1:1" x14ac:dyDescent="0.25">
      <c r="A26" s="1164"/>
    </row>
    <row r="27" spans="1:1" ht="15" customHeight="1" x14ac:dyDescent="0.25">
      <c r="A27" s="1164"/>
    </row>
    <row r="28" spans="1:1" x14ac:dyDescent="0.25">
      <c r="A28" s="1164"/>
    </row>
    <row r="29" spans="1:1" x14ac:dyDescent="0.25">
      <c r="A29" s="1164"/>
    </row>
    <row r="30" spans="1:1" x14ac:dyDescent="0.25">
      <c r="A30" s="1164"/>
    </row>
    <row r="31" spans="1:1" x14ac:dyDescent="0.25">
      <c r="A31" s="1164"/>
    </row>
    <row r="32" spans="1:1" x14ac:dyDescent="0.25">
      <c r="A32" s="1164"/>
    </row>
    <row r="33" spans="1:1" x14ac:dyDescent="0.25">
      <c r="A33" s="1164"/>
    </row>
    <row r="34" spans="1:1" x14ac:dyDescent="0.25">
      <c r="A34" s="1164"/>
    </row>
    <row r="35" spans="1:1" x14ac:dyDescent="0.25">
      <c r="A35" s="1164"/>
    </row>
    <row r="36" spans="1:1" x14ac:dyDescent="0.25">
      <c r="A36" s="1164"/>
    </row>
    <row r="37" spans="1:1" x14ac:dyDescent="0.25">
      <c r="A37" s="1164"/>
    </row>
    <row r="38" spans="1:1" x14ac:dyDescent="0.25">
      <c r="A38" s="1164"/>
    </row>
    <row r="39" spans="1:1" x14ac:dyDescent="0.25">
      <c r="A39" s="1164"/>
    </row>
    <row r="40" spans="1:1" x14ac:dyDescent="0.25">
      <c r="A40" s="1164"/>
    </row>
    <row r="41" spans="1:1" x14ac:dyDescent="0.25">
      <c r="A41" s="1164"/>
    </row>
    <row r="42" spans="1:1" x14ac:dyDescent="0.25">
      <c r="A42" s="1164"/>
    </row>
    <row r="43" spans="1:1" x14ac:dyDescent="0.25">
      <c r="A43" s="1164"/>
    </row>
    <row r="44" spans="1:1" x14ac:dyDescent="0.25">
      <c r="A44" s="1164"/>
    </row>
    <row r="45" spans="1:1" x14ac:dyDescent="0.25">
      <c r="A45" s="1164"/>
    </row>
    <row r="46" spans="1:1" x14ac:dyDescent="0.25">
      <c r="A46" s="1164"/>
    </row>
    <row r="47" spans="1:1" x14ac:dyDescent="0.25">
      <c r="A47" s="1164"/>
    </row>
    <row r="48" spans="1:1" x14ac:dyDescent="0.25">
      <c r="A48" s="1164"/>
    </row>
  </sheetData>
  <pageMargins left="0.43307086614173229" right="0.23622047244094491" top="0.74803149606299213" bottom="0.74803149606299213" header="0.31496062992125984" footer="0.31496062992125984"/>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70C0"/>
  </sheetPr>
  <dimension ref="A1:E10"/>
  <sheetViews>
    <sheetView showGridLines="0" zoomScale="84" zoomScaleNormal="84" workbookViewId="0">
      <selection activeCell="I6" sqref="I6"/>
    </sheetView>
  </sheetViews>
  <sheetFormatPr defaultRowHeight="14.25" x14ac:dyDescent="0.3"/>
  <cols>
    <col min="1" max="1" width="23.5703125" style="350" customWidth="1"/>
    <col min="2" max="2" width="15.5703125" style="610" customWidth="1"/>
    <col min="3" max="5" width="15.5703125" style="350" customWidth="1"/>
    <col min="6" max="16384" width="9.140625" style="350"/>
  </cols>
  <sheetData>
    <row r="1" spans="1:5" x14ac:dyDescent="0.3">
      <c r="A1" s="1426" t="s">
        <v>1628</v>
      </c>
      <c r="B1" s="1426"/>
      <c r="C1" s="1426"/>
      <c r="D1" s="1426"/>
      <c r="E1" s="1426"/>
    </row>
    <row r="2" spans="1:5" x14ac:dyDescent="0.3">
      <c r="A2" s="1427"/>
      <c r="B2" s="1427"/>
      <c r="C2" s="1427"/>
      <c r="D2" s="1427"/>
      <c r="E2" s="1427"/>
    </row>
    <row r="3" spans="1:5" x14ac:dyDescent="0.3">
      <c r="A3" s="1427"/>
      <c r="B3" s="1427"/>
      <c r="C3" s="1427"/>
      <c r="D3" s="1427"/>
      <c r="E3" s="1427"/>
    </row>
    <row r="4" spans="1:5" ht="16.5" customHeight="1" x14ac:dyDescent="0.3">
      <c r="A4" s="1428"/>
      <c r="B4" s="1428"/>
      <c r="C4" s="1428"/>
      <c r="D4" s="1428"/>
      <c r="E4" s="1428"/>
    </row>
    <row r="5" spans="1:5" x14ac:dyDescent="0.3">
      <c r="A5" s="657"/>
      <c r="B5" s="1429" t="s">
        <v>769</v>
      </c>
      <c r="C5" s="1430"/>
      <c r="D5" s="1430"/>
      <c r="E5" s="1430"/>
    </row>
    <row r="6" spans="1:5" x14ac:dyDescent="0.3">
      <c r="A6" s="657"/>
      <c r="B6" s="1449" t="s">
        <v>770</v>
      </c>
      <c r="C6" s="1450"/>
      <c r="D6" s="1449" t="s">
        <v>39</v>
      </c>
      <c r="E6" s="1450"/>
    </row>
    <row r="7" spans="1:5" ht="15.75" customHeight="1" x14ac:dyDescent="0.3">
      <c r="A7" s="622" t="s">
        <v>116</v>
      </c>
      <c r="B7" s="624" t="s">
        <v>216</v>
      </c>
      <c r="C7" s="625" t="s">
        <v>771</v>
      </c>
      <c r="D7" s="625" t="s">
        <v>216</v>
      </c>
      <c r="E7" s="656" t="s">
        <v>771</v>
      </c>
    </row>
    <row r="8" spans="1:5" x14ac:dyDescent="0.3">
      <c r="A8" s="665" t="s">
        <v>343</v>
      </c>
      <c r="B8" s="633"/>
      <c r="C8" s="633"/>
      <c r="D8" s="633"/>
      <c r="E8" s="619"/>
    </row>
    <row r="9" spans="1:5" x14ac:dyDescent="0.3">
      <c r="A9" s="617" t="s">
        <v>772</v>
      </c>
      <c r="B9" s="617">
        <f>8399.52339191</f>
        <v>8399.5233919099992</v>
      </c>
      <c r="C9" s="617"/>
      <c r="D9" s="617">
        <f>849.58601499</f>
        <v>849.58601498999997</v>
      </c>
      <c r="E9" s="617"/>
    </row>
    <row r="10" spans="1:5" x14ac:dyDescent="0.3">
      <c r="A10" s="628" t="s">
        <v>288</v>
      </c>
      <c r="B10" s="628">
        <f>SUM(B8:B9)</f>
        <v>8399.5233919099992</v>
      </c>
      <c r="C10" s="628"/>
      <c r="D10" s="628">
        <f>D9</f>
        <v>849.58601498999997</v>
      </c>
      <c r="E10" s="628"/>
    </row>
  </sheetData>
  <mergeCells count="4">
    <mergeCell ref="A1:E4"/>
    <mergeCell ref="B5:E5"/>
    <mergeCell ref="B6:C6"/>
    <mergeCell ref="D6:E6"/>
  </mergeCells>
  <pageMargins left="0.43307086614173229" right="0.23622047244094491" top="0.74803149606299213" bottom="0.74803149606299213" header="0.31496062992125984" footer="0.31496062992125984"/>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rgb="FF0070C0"/>
  </sheetPr>
  <dimension ref="A1:J8"/>
  <sheetViews>
    <sheetView showGridLines="0" zoomScale="84" zoomScaleNormal="84" workbookViewId="0">
      <selection activeCell="I1" sqref="I1"/>
    </sheetView>
  </sheetViews>
  <sheetFormatPr defaultRowHeight="14.25" x14ac:dyDescent="0.3"/>
  <cols>
    <col min="1" max="1" width="23.5703125" style="350" customWidth="1"/>
    <col min="2" max="2" width="10.85546875" style="610" customWidth="1"/>
    <col min="3" max="3" width="10.7109375" style="350" customWidth="1"/>
    <col min="4" max="4" width="9" style="350" customWidth="1"/>
    <col min="5" max="5" width="15.7109375" style="350" customWidth="1"/>
    <col min="6" max="7" width="12.140625" style="350" customWidth="1"/>
    <col min="8" max="16384" width="9.140625" style="350"/>
  </cols>
  <sheetData>
    <row r="1" spans="1:10" x14ac:dyDescent="0.3">
      <c r="A1" s="1426" t="s">
        <v>1629</v>
      </c>
      <c r="B1" s="1426"/>
      <c r="C1" s="1426"/>
      <c r="D1" s="1426"/>
      <c r="E1" s="1426"/>
      <c r="F1" s="1451"/>
      <c r="G1" s="1451"/>
      <c r="I1" s="675"/>
    </row>
    <row r="2" spans="1:10" x14ac:dyDescent="0.3">
      <c r="A2" s="1427"/>
      <c r="B2" s="1427"/>
      <c r="C2" s="1427"/>
      <c r="D2" s="1427"/>
      <c r="E2" s="1427"/>
      <c r="F2" s="1451"/>
      <c r="G2" s="1451"/>
      <c r="I2" s="675"/>
    </row>
    <row r="3" spans="1:10" x14ac:dyDescent="0.3">
      <c r="A3" s="1427"/>
      <c r="B3" s="1427"/>
      <c r="C3" s="1427"/>
      <c r="D3" s="1427"/>
      <c r="E3" s="1427"/>
      <c r="F3" s="1451"/>
      <c r="G3" s="1451"/>
      <c r="J3" s="675"/>
    </row>
    <row r="4" spans="1:10" ht="20.25" customHeight="1" x14ac:dyDescent="0.3">
      <c r="A4" s="1428"/>
      <c r="B4" s="1428"/>
      <c r="C4" s="1428"/>
      <c r="D4" s="1428"/>
      <c r="E4" s="1428"/>
      <c r="F4" s="1451"/>
      <c r="G4" s="1451"/>
    </row>
    <row r="5" spans="1:10" x14ac:dyDescent="0.3">
      <c r="A5" s="657"/>
      <c r="B5" s="1429" t="s">
        <v>769</v>
      </c>
      <c r="C5" s="1430"/>
      <c r="D5" s="1430"/>
      <c r="E5" s="1430"/>
      <c r="F5" s="1452"/>
      <c r="G5" s="1452"/>
    </row>
    <row r="6" spans="1:10" ht="87.75" customHeight="1" x14ac:dyDescent="0.3">
      <c r="A6" s="622" t="s">
        <v>116</v>
      </c>
      <c r="B6" s="624" t="s">
        <v>778</v>
      </c>
      <c r="C6" s="625" t="s">
        <v>792</v>
      </c>
      <c r="D6" s="625" t="s">
        <v>332</v>
      </c>
      <c r="E6" s="656" t="s">
        <v>791</v>
      </c>
      <c r="F6" s="656" t="s">
        <v>790</v>
      </c>
      <c r="G6" s="656" t="s">
        <v>789</v>
      </c>
    </row>
    <row r="7" spans="1:10" x14ac:dyDescent="0.3">
      <c r="A7" s="655" t="s">
        <v>788</v>
      </c>
      <c r="B7" s="633"/>
      <c r="C7" s="633">
        <v>8399.5233919099992</v>
      </c>
      <c r="D7" s="633">
        <f>C7</f>
        <v>8399.5233919099992</v>
      </c>
      <c r="E7" s="619">
        <v>1.5504826086100001</v>
      </c>
      <c r="G7" s="350">
        <v>0.14599999999999999</v>
      </c>
    </row>
    <row r="8" spans="1:10" x14ac:dyDescent="0.3">
      <c r="A8" s="628" t="s">
        <v>787</v>
      </c>
      <c r="B8" s="628"/>
      <c r="C8" s="628">
        <f>C7</f>
        <v>8399.5233919099992</v>
      </c>
      <c r="D8" s="628">
        <f>D7</f>
        <v>8399.5233919099992</v>
      </c>
      <c r="E8" s="628">
        <f>E7</f>
        <v>1.5504826086100001</v>
      </c>
      <c r="F8" s="628"/>
      <c r="G8" s="628">
        <v>0.14599999999999999</v>
      </c>
    </row>
  </sheetData>
  <mergeCells count="2">
    <mergeCell ref="A1:G4"/>
    <mergeCell ref="B5:G5"/>
  </mergeCells>
  <pageMargins left="0.43307086614173229" right="0.23622047244094491" top="0.74803149606299213" bottom="0.74803149606299213" header="0.31496062992125984" footer="0.31496062992125984"/>
  <pageSetup paperSize="9" orientation="portrait" r:id="rId1"/>
  <colBreaks count="1" manualBreakCount="1">
    <brk id="7"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sheetPr>
  <dimension ref="A1:H9"/>
  <sheetViews>
    <sheetView showGridLines="0" zoomScale="84" zoomScaleNormal="84" workbookViewId="0">
      <selection activeCell="I6" sqref="I6"/>
    </sheetView>
  </sheetViews>
  <sheetFormatPr defaultRowHeight="14.25" x14ac:dyDescent="0.3"/>
  <cols>
    <col min="1" max="1" width="16.85546875" style="350" customWidth="1"/>
    <col min="2" max="2" width="9.140625" style="610" customWidth="1"/>
    <col min="3" max="3" width="22.140625" style="350" customWidth="1"/>
    <col min="4" max="4" width="8" style="350" customWidth="1"/>
    <col min="5" max="5" width="12.140625" style="350" customWidth="1"/>
    <col min="6" max="6" width="7.7109375" style="350" customWidth="1"/>
    <col min="7" max="8" width="8.7109375" style="350" customWidth="1"/>
    <col min="9" max="16384" width="9.140625" style="350"/>
  </cols>
  <sheetData>
    <row r="1" spans="1:8" x14ac:dyDescent="0.3">
      <c r="A1" s="1431" t="s">
        <v>1716</v>
      </c>
      <c r="B1" s="1432"/>
      <c r="C1" s="1432"/>
      <c r="D1" s="1432"/>
      <c r="E1" s="1432"/>
      <c r="F1" s="1432"/>
      <c r="G1" s="1264"/>
      <c r="H1" s="1264"/>
    </row>
    <row r="2" spans="1:8" x14ac:dyDescent="0.3">
      <c r="A2" s="1453"/>
      <c r="B2" s="1453"/>
      <c r="C2" s="1453"/>
      <c r="D2" s="1453"/>
      <c r="E2" s="1453"/>
      <c r="F2" s="1453"/>
      <c r="G2" s="1264"/>
      <c r="H2" s="1264"/>
    </row>
    <row r="3" spans="1:8" x14ac:dyDescent="0.3">
      <c r="A3" s="1453"/>
      <c r="B3" s="1453"/>
      <c r="C3" s="1453"/>
      <c r="D3" s="1453"/>
      <c r="E3" s="1453"/>
      <c r="F3" s="1453"/>
      <c r="G3" s="1264"/>
      <c r="H3" s="1264"/>
    </row>
    <row r="4" spans="1:8" ht="42" customHeight="1" x14ac:dyDescent="0.3">
      <c r="A4" s="1454"/>
      <c r="B4" s="1454"/>
      <c r="C4" s="1454"/>
      <c r="D4" s="1454"/>
      <c r="E4" s="1454"/>
      <c r="F4" s="1454"/>
      <c r="G4" s="1264"/>
      <c r="H4" s="1264"/>
    </row>
    <row r="5" spans="1:8" ht="62.25" customHeight="1" x14ac:dyDescent="0.3">
      <c r="A5" s="622" t="s">
        <v>116</v>
      </c>
      <c r="B5" s="674" t="s">
        <v>786</v>
      </c>
      <c r="C5" s="673" t="s">
        <v>216</v>
      </c>
      <c r="D5" s="673" t="s">
        <v>785</v>
      </c>
      <c r="E5" s="673" t="s">
        <v>784</v>
      </c>
      <c r="F5" s="672" t="s">
        <v>783</v>
      </c>
      <c r="G5" s="672" t="s">
        <v>782</v>
      </c>
      <c r="H5" s="672" t="s">
        <v>781</v>
      </c>
    </row>
    <row r="6" spans="1:8" x14ac:dyDescent="0.3">
      <c r="A6" s="655" t="s">
        <v>780</v>
      </c>
      <c r="B6" s="671" t="s">
        <v>778</v>
      </c>
      <c r="C6" s="670" t="s">
        <v>777</v>
      </c>
      <c r="D6" s="670" t="s">
        <v>776</v>
      </c>
      <c r="E6" s="670" t="s">
        <v>775</v>
      </c>
      <c r="F6" s="669" t="s">
        <v>774</v>
      </c>
      <c r="G6" s="667">
        <v>894.6</v>
      </c>
      <c r="H6" s="667">
        <v>922.90000000000009</v>
      </c>
    </row>
    <row r="7" spans="1:8" ht="15.75" x14ac:dyDescent="0.3">
      <c r="A7" s="617" t="s">
        <v>779</v>
      </c>
      <c r="B7" s="668" t="s">
        <v>778</v>
      </c>
      <c r="C7" s="668" t="s">
        <v>777</v>
      </c>
      <c r="D7" s="668" t="s">
        <v>776</v>
      </c>
      <c r="E7" s="668" t="s">
        <v>775</v>
      </c>
      <c r="F7" s="668" t="s">
        <v>774</v>
      </c>
      <c r="G7" s="667">
        <v>121.9</v>
      </c>
      <c r="H7" s="667">
        <v>125.1</v>
      </c>
    </row>
    <row r="8" spans="1:8" x14ac:dyDescent="0.3">
      <c r="A8" s="628" t="s">
        <v>288</v>
      </c>
      <c r="B8" s="628"/>
      <c r="C8" s="628"/>
      <c r="D8" s="628"/>
      <c r="E8" s="628"/>
      <c r="F8" s="628"/>
      <c r="G8" s="666">
        <v>1016.5</v>
      </c>
      <c r="H8" s="666">
        <v>1048</v>
      </c>
    </row>
    <row r="9" spans="1:8" x14ac:dyDescent="0.3">
      <c r="A9" s="634" t="s">
        <v>773</v>
      </c>
    </row>
  </sheetData>
  <mergeCells count="1">
    <mergeCell ref="A1:H4"/>
  </mergeCells>
  <pageMargins left="0.43307086614173229" right="0.2362204724409449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V27"/>
  <sheetViews>
    <sheetView showGridLines="0" zoomScale="84" zoomScaleNormal="84" zoomScaleSheetLayoutView="90" workbookViewId="0">
      <selection activeCell="I6" sqref="I6"/>
    </sheetView>
  </sheetViews>
  <sheetFormatPr defaultRowHeight="13.5" x14ac:dyDescent="0.3"/>
  <cols>
    <col min="1" max="9" width="9" style="261" customWidth="1"/>
    <col min="10" max="10" width="13.85546875" style="261" customWidth="1"/>
    <col min="11" max="16384" width="9.140625" style="261"/>
  </cols>
  <sheetData>
    <row r="1" spans="1:22" ht="50.1" customHeight="1" x14ac:dyDescent="0.3">
      <c r="A1" s="1276" t="s">
        <v>2175</v>
      </c>
      <c r="B1" s="1276"/>
      <c r="C1" s="1276"/>
      <c r="D1" s="1276"/>
      <c r="E1" s="1276"/>
      <c r="F1" s="1276"/>
      <c r="G1" s="1276"/>
      <c r="H1" s="1276"/>
      <c r="I1" s="1276"/>
      <c r="J1" s="1276"/>
    </row>
    <row r="2" spans="1:22" ht="50.1" customHeight="1" x14ac:dyDescent="0.3">
      <c r="A2" s="1276"/>
      <c r="B2" s="1276"/>
      <c r="C2" s="1276"/>
      <c r="D2" s="1276"/>
      <c r="E2" s="1276"/>
      <c r="F2" s="1276"/>
      <c r="G2" s="1276"/>
      <c r="H2" s="1276"/>
      <c r="I2" s="1276"/>
      <c r="J2" s="1276"/>
    </row>
    <row r="3" spans="1:22" ht="50.1" customHeight="1" x14ac:dyDescent="0.3">
      <c r="A3" s="1276"/>
      <c r="B3" s="1276"/>
      <c r="C3" s="1276"/>
      <c r="D3" s="1276"/>
      <c r="E3" s="1276"/>
      <c r="F3" s="1276"/>
      <c r="G3" s="1276"/>
      <c r="H3" s="1276"/>
      <c r="I3" s="1276"/>
      <c r="J3" s="1276"/>
    </row>
    <row r="4" spans="1:22" ht="33.75" customHeight="1" x14ac:dyDescent="0.3">
      <c r="A4" s="1276"/>
      <c r="B4" s="1276"/>
      <c r="C4" s="1276"/>
      <c r="D4" s="1276"/>
      <c r="E4" s="1276"/>
      <c r="F4" s="1276"/>
      <c r="G4" s="1276"/>
      <c r="H4" s="1276"/>
      <c r="I4" s="1276"/>
      <c r="J4" s="1276"/>
    </row>
    <row r="5" spans="1:22" ht="28.5" x14ac:dyDescent="0.3">
      <c r="L5" s="262"/>
      <c r="M5" s="262"/>
      <c r="N5" s="1"/>
      <c r="O5" s="1"/>
      <c r="P5" s="1"/>
      <c r="Q5" s="262"/>
      <c r="R5" s="262"/>
      <c r="S5" s="262"/>
      <c r="T5" s="263" t="s">
        <v>324</v>
      </c>
      <c r="U5" s="264" t="s">
        <v>315</v>
      </c>
      <c r="V5" s="264" t="s">
        <v>316</v>
      </c>
    </row>
    <row r="6" spans="1:22" ht="14.25" x14ac:dyDescent="0.3">
      <c r="L6" s="6" t="s">
        <v>325</v>
      </c>
      <c r="T6" s="267"/>
      <c r="U6" s="267">
        <v>4.4999999999999998E-2</v>
      </c>
      <c r="V6" s="267"/>
    </row>
    <row r="7" spans="1:22" ht="14.25" x14ac:dyDescent="0.3">
      <c r="L7" s="6" t="s">
        <v>326</v>
      </c>
      <c r="T7" s="267">
        <f>+T6+U6-V6</f>
        <v>4.4999999999999998E-2</v>
      </c>
      <c r="U7" s="267">
        <f>(0.6+3+2.5)/100</f>
        <v>6.0999999999999999E-2</v>
      </c>
      <c r="V7" s="267"/>
    </row>
    <row r="8" spans="1:22" ht="14.25" x14ac:dyDescent="0.3">
      <c r="L8" s="6" t="s">
        <v>327</v>
      </c>
      <c r="T8" s="267">
        <f>+T7+U7-V7</f>
        <v>0.106</v>
      </c>
      <c r="U8" s="267">
        <v>1.6E-2</v>
      </c>
      <c r="V8" s="267"/>
    </row>
    <row r="9" spans="1:22" ht="14.25" x14ac:dyDescent="0.3">
      <c r="L9" s="6" t="s">
        <v>328</v>
      </c>
      <c r="T9" s="267">
        <f>+T8+U8-V8</f>
        <v>0.122</v>
      </c>
      <c r="U9" s="267">
        <v>0.02</v>
      </c>
      <c r="V9" s="267"/>
    </row>
    <row r="10" spans="1:22" ht="14.25" x14ac:dyDescent="0.3">
      <c r="L10" s="6" t="s">
        <v>329</v>
      </c>
      <c r="T10" s="267">
        <f>+T9+U9-V9</f>
        <v>0.14199999999999999</v>
      </c>
      <c r="U10" s="267">
        <v>3.2000000000000001E-2</v>
      </c>
      <c r="V10" s="267"/>
    </row>
    <row r="11" spans="1:22" ht="14.25" x14ac:dyDescent="0.3">
      <c r="L11" s="6" t="s">
        <v>330</v>
      </c>
      <c r="T11" s="267"/>
      <c r="U11" s="267">
        <v>0.17399999999999999</v>
      </c>
      <c r="V11" s="267"/>
    </row>
    <row r="12" spans="1:22" ht="14.25" x14ac:dyDescent="0.3">
      <c r="L12" s="6" t="s">
        <v>331</v>
      </c>
      <c r="T12" s="267">
        <f>+T11+U11-V11</f>
        <v>0.17399999999999999</v>
      </c>
      <c r="U12" s="267">
        <v>5.0000000000000001E-3</v>
      </c>
      <c r="V12" s="267">
        <v>0.01</v>
      </c>
    </row>
    <row r="13" spans="1:22" ht="14.25" x14ac:dyDescent="0.3">
      <c r="A13" s="6"/>
      <c r="C13" s="268"/>
      <c r="D13" s="268"/>
      <c r="E13" s="268"/>
    </row>
    <row r="27" spans="11:11" ht="15.75" x14ac:dyDescent="0.3">
      <c r="K27"/>
    </row>
  </sheetData>
  <mergeCells count="1">
    <mergeCell ref="A1:J4"/>
  </mergeCells>
  <pageMargins left="0.43307086614173229" right="0.23622047244094491" top="0.74803149606299213" bottom="0.74803149606299213" header="0.31496062992125984" footer="0.31496062992125984"/>
  <pageSetup paperSize="9" orientation="portrait" r:id="rId1"/>
  <colBreaks count="1" manualBreakCount="1">
    <brk id="10" max="1048575" man="1"/>
  </colBreaks>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FFC000"/>
  </sheetPr>
  <dimension ref="A1:A48"/>
  <sheetViews>
    <sheetView showGridLines="0" zoomScale="84" zoomScaleNormal="84" zoomScaleSheetLayoutView="100" zoomScalePageLayoutView="85" workbookViewId="0">
      <selection activeCell="I6" sqref="I6"/>
    </sheetView>
  </sheetViews>
  <sheetFormatPr defaultRowHeight="15" x14ac:dyDescent="0.25"/>
  <cols>
    <col min="1" max="1" width="95.28515625" style="1145" customWidth="1"/>
  </cols>
  <sheetData>
    <row r="1" spans="1:1" ht="26.25" x14ac:dyDescent="0.4">
      <c r="A1" s="1166" t="s">
        <v>1718</v>
      </c>
    </row>
    <row r="2" spans="1:1" ht="14.1" customHeight="1" x14ac:dyDescent="0.4">
      <c r="A2" s="1166"/>
    </row>
    <row r="3" spans="1:1" ht="15" customHeight="1" x14ac:dyDescent="0.25">
      <c r="A3" s="1164" t="s">
        <v>1719</v>
      </c>
    </row>
    <row r="4" spans="1:1" x14ac:dyDescent="0.25">
      <c r="A4" s="1164" t="s">
        <v>1720</v>
      </c>
    </row>
    <row r="5" spans="1:1" ht="14.1" customHeight="1" x14ac:dyDescent="0.25">
      <c r="A5" s="1164" t="s">
        <v>1721</v>
      </c>
    </row>
    <row r="6" spans="1:1" x14ac:dyDescent="0.25">
      <c r="A6" s="1164" t="s">
        <v>1722</v>
      </c>
    </row>
    <row r="7" spans="1:1" ht="14.1" customHeight="1" x14ac:dyDescent="0.25">
      <c r="A7" s="1164" t="s">
        <v>1723</v>
      </c>
    </row>
    <row r="8" spans="1:1" ht="14.1" customHeight="1" x14ac:dyDescent="0.25">
      <c r="A8" s="1164" t="s">
        <v>1724</v>
      </c>
    </row>
    <row r="9" spans="1:1" ht="14.1" customHeight="1" x14ac:dyDescent="0.25">
      <c r="A9" s="1164" t="s">
        <v>1725</v>
      </c>
    </row>
    <row r="10" spans="1:1" ht="14.1" customHeight="1" x14ac:dyDescent="0.25">
      <c r="A10" s="1164" t="s">
        <v>1726</v>
      </c>
    </row>
    <row r="11" spans="1:1" ht="14.1" customHeight="1" x14ac:dyDescent="0.25">
      <c r="A11" s="1164" t="s">
        <v>1727</v>
      </c>
    </row>
    <row r="12" spans="1:1" ht="14.1" customHeight="1" x14ac:dyDescent="0.25">
      <c r="A12" s="1164" t="s">
        <v>1728</v>
      </c>
    </row>
    <row r="13" spans="1:1" ht="14.1" customHeight="1" x14ac:dyDescent="0.25">
      <c r="A13" s="1164"/>
    </row>
    <row r="14" spans="1:1" ht="14.1" customHeight="1" x14ac:dyDescent="0.25">
      <c r="A14" s="1164"/>
    </row>
    <row r="15" spans="1:1" ht="14.1" customHeight="1" x14ac:dyDescent="0.25">
      <c r="A15" s="1164"/>
    </row>
    <row r="16" spans="1:1" ht="14.1" customHeight="1" x14ac:dyDescent="0.25">
      <c r="A16" s="1164"/>
    </row>
    <row r="17" spans="1:1" ht="14.1" customHeight="1" x14ac:dyDescent="0.25">
      <c r="A17" s="1164"/>
    </row>
    <row r="18" spans="1:1" ht="14.1" customHeight="1" x14ac:dyDescent="0.25">
      <c r="A18" s="1164"/>
    </row>
    <row r="19" spans="1:1" ht="14.1" customHeight="1" x14ac:dyDescent="0.25">
      <c r="A19" s="1164"/>
    </row>
    <row r="20" spans="1:1" ht="14.1" customHeight="1" x14ac:dyDescent="0.25">
      <c r="A20" s="1164"/>
    </row>
    <row r="21" spans="1:1" x14ac:dyDescent="0.25">
      <c r="A21" s="1164"/>
    </row>
    <row r="22" spans="1:1" x14ac:dyDescent="0.25">
      <c r="A22" s="1164"/>
    </row>
    <row r="23" spans="1:1" x14ac:dyDescent="0.25">
      <c r="A23" s="1164"/>
    </row>
    <row r="24" spans="1:1" x14ac:dyDescent="0.25">
      <c r="A24" s="1164"/>
    </row>
    <row r="25" spans="1:1" x14ac:dyDescent="0.25">
      <c r="A25" s="1164"/>
    </row>
    <row r="26" spans="1:1" x14ac:dyDescent="0.25">
      <c r="A26" s="1164"/>
    </row>
    <row r="27" spans="1:1" ht="15" customHeight="1" x14ac:dyDescent="0.25">
      <c r="A27" s="1164"/>
    </row>
    <row r="28" spans="1:1" x14ac:dyDescent="0.25">
      <c r="A28" s="1164"/>
    </row>
    <row r="29" spans="1:1" x14ac:dyDescent="0.25">
      <c r="A29" s="1164"/>
    </row>
    <row r="30" spans="1:1" x14ac:dyDescent="0.25">
      <c r="A30" s="1164"/>
    </row>
    <row r="31" spans="1:1" x14ac:dyDescent="0.25">
      <c r="A31" s="1164"/>
    </row>
    <row r="32" spans="1:1" x14ac:dyDescent="0.25">
      <c r="A32" s="1164"/>
    </row>
    <row r="33" spans="1:1" x14ac:dyDescent="0.25">
      <c r="A33" s="1164"/>
    </row>
    <row r="34" spans="1:1" x14ac:dyDescent="0.25">
      <c r="A34" s="1164"/>
    </row>
    <row r="35" spans="1:1" x14ac:dyDescent="0.25">
      <c r="A35" s="1164"/>
    </row>
    <row r="36" spans="1:1" x14ac:dyDescent="0.25">
      <c r="A36" s="1164"/>
    </row>
    <row r="37" spans="1:1" x14ac:dyDescent="0.25">
      <c r="A37" s="1164"/>
    </row>
    <row r="38" spans="1:1" x14ac:dyDescent="0.25">
      <c r="A38" s="1164"/>
    </row>
    <row r="39" spans="1:1" x14ac:dyDescent="0.25">
      <c r="A39" s="1164"/>
    </row>
    <row r="40" spans="1:1" x14ac:dyDescent="0.25">
      <c r="A40" s="1164"/>
    </row>
    <row r="41" spans="1:1" x14ac:dyDescent="0.25">
      <c r="A41" s="1164"/>
    </row>
    <row r="42" spans="1:1" x14ac:dyDescent="0.25">
      <c r="A42" s="1164"/>
    </row>
    <row r="43" spans="1:1" x14ac:dyDescent="0.25">
      <c r="A43" s="1164"/>
    </row>
    <row r="44" spans="1:1" x14ac:dyDescent="0.25">
      <c r="A44" s="1164"/>
    </row>
    <row r="45" spans="1:1" x14ac:dyDescent="0.25">
      <c r="A45" s="1164"/>
    </row>
    <row r="46" spans="1:1" x14ac:dyDescent="0.25">
      <c r="A46" s="1164"/>
    </row>
    <row r="47" spans="1:1" x14ac:dyDescent="0.25">
      <c r="A47" s="1164"/>
    </row>
    <row r="48" spans="1:1" x14ac:dyDescent="0.25">
      <c r="A48" s="1164"/>
    </row>
  </sheetData>
  <pageMargins left="0.43307086614173229" right="0.23622047244094491" top="0.74803149606299213" bottom="0.74803149606299213" header="0.31496062992125984" footer="0.31496062992125984"/>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rgb="FF0070C0"/>
  </sheetPr>
  <dimension ref="A1:K38"/>
  <sheetViews>
    <sheetView showGridLines="0" zoomScale="84" zoomScaleNormal="84" zoomScalePageLayoutView="115" workbookViewId="0">
      <selection activeCell="K1" sqref="K1"/>
    </sheetView>
  </sheetViews>
  <sheetFormatPr defaultColWidth="9.140625" defaultRowHeight="14.25" x14ac:dyDescent="0.3"/>
  <cols>
    <col min="1" max="1" width="34" style="1096" customWidth="1"/>
    <col min="2" max="9" width="9.140625" style="5" customWidth="1"/>
    <col min="10" max="10" width="8.5703125" style="5" customWidth="1"/>
    <col min="11" max="16384" width="9.140625" style="5"/>
  </cols>
  <sheetData>
    <row r="1" spans="1:9" ht="50.25" customHeight="1" x14ac:dyDescent="0.3">
      <c r="A1" s="1426" t="s">
        <v>1630</v>
      </c>
      <c r="B1" s="1285"/>
      <c r="C1" s="1285"/>
      <c r="D1" s="1285"/>
      <c r="E1" s="1285"/>
      <c r="F1" s="1285"/>
      <c r="G1" s="1285"/>
      <c r="H1" s="1285"/>
      <c r="I1" s="1285"/>
    </row>
    <row r="2" spans="1:9" ht="30" customHeight="1" x14ac:dyDescent="0.3">
      <c r="A2" s="1095"/>
      <c r="B2" s="1457" t="s">
        <v>863</v>
      </c>
      <c r="C2" s="1458"/>
      <c r="D2" s="1458"/>
      <c r="E2" s="1458"/>
      <c r="F2" s="1457" t="s">
        <v>862</v>
      </c>
      <c r="G2" s="1458"/>
      <c r="H2" s="1458"/>
      <c r="I2" s="1458"/>
    </row>
    <row r="3" spans="1:9" ht="35.25" customHeight="1" x14ac:dyDescent="0.3">
      <c r="A3" s="424" t="s">
        <v>116</v>
      </c>
      <c r="B3" s="693" t="s">
        <v>861</v>
      </c>
      <c r="C3" s="693" t="s">
        <v>1610</v>
      </c>
      <c r="D3" s="693" t="s">
        <v>115</v>
      </c>
      <c r="E3" s="693" t="s">
        <v>98</v>
      </c>
      <c r="F3" s="693" t="s">
        <v>861</v>
      </c>
      <c r="G3" s="693" t="s">
        <v>1610</v>
      </c>
      <c r="H3" s="693" t="s">
        <v>115</v>
      </c>
      <c r="I3" s="693" t="s">
        <v>98</v>
      </c>
    </row>
    <row r="4" spans="1:9" ht="28.35" customHeight="1" x14ac:dyDescent="0.3">
      <c r="A4" s="1099" t="s">
        <v>860</v>
      </c>
      <c r="B4" s="659">
        <v>7</v>
      </c>
      <c r="C4" s="659">
        <v>10</v>
      </c>
      <c r="D4" s="659">
        <v>12</v>
      </c>
      <c r="E4" s="659">
        <v>12</v>
      </c>
      <c r="F4" s="659">
        <v>7</v>
      </c>
      <c r="G4" s="659">
        <v>10</v>
      </c>
      <c r="H4" s="659">
        <v>12</v>
      </c>
      <c r="I4" s="659">
        <v>12</v>
      </c>
    </row>
    <row r="5" spans="1:9" x14ac:dyDescent="0.3">
      <c r="A5" s="1101" t="s">
        <v>859</v>
      </c>
      <c r="B5" s="447"/>
      <c r="C5" s="447"/>
      <c r="D5" s="447"/>
      <c r="E5" s="447"/>
      <c r="F5" s="445"/>
      <c r="G5" s="445"/>
      <c r="H5" s="445"/>
      <c r="I5" s="445"/>
    </row>
    <row r="6" spans="1:9" x14ac:dyDescent="0.3">
      <c r="A6" s="413" t="s">
        <v>858</v>
      </c>
      <c r="B6" s="413"/>
      <c r="C6" s="413"/>
      <c r="D6" s="413"/>
      <c r="E6" s="413"/>
      <c r="F6" s="1098">
        <v>113088.8582686319</v>
      </c>
      <c r="G6" s="1098">
        <v>115502.82489645093</v>
      </c>
      <c r="H6" s="1098">
        <v>115444.2991275473</v>
      </c>
      <c r="I6" s="1098">
        <v>114046.26541280439</v>
      </c>
    </row>
    <row r="7" spans="1:9" x14ac:dyDescent="0.3">
      <c r="A7" s="415"/>
      <c r="B7" s="415"/>
      <c r="C7" s="415"/>
      <c r="D7" s="415"/>
      <c r="E7" s="415"/>
      <c r="F7" s="692"/>
      <c r="G7" s="692"/>
      <c r="H7" s="692"/>
      <c r="I7" s="692"/>
    </row>
    <row r="8" spans="1:9" x14ac:dyDescent="0.3">
      <c r="A8" s="1101" t="s">
        <v>857</v>
      </c>
      <c r="B8" s="691"/>
      <c r="C8" s="691"/>
      <c r="D8" s="691"/>
      <c r="E8" s="691"/>
      <c r="F8" s="690"/>
      <c r="G8" s="690"/>
      <c r="H8" s="690"/>
      <c r="I8" s="690"/>
    </row>
    <row r="9" spans="1:9" ht="28.5" x14ac:dyDescent="0.3">
      <c r="A9" s="793" t="s">
        <v>856</v>
      </c>
      <c r="B9" s="1184">
        <v>88346.917443596496</v>
      </c>
      <c r="C9" s="1184">
        <v>88090.378301658682</v>
      </c>
      <c r="D9" s="1184">
        <v>87877.507514287412</v>
      </c>
      <c r="E9" s="1184">
        <v>87088.853170735994</v>
      </c>
      <c r="F9" s="1184">
        <v>6209.6768757557593</v>
      </c>
      <c r="G9" s="1184">
        <v>6132.5094747605863</v>
      </c>
      <c r="H9" s="1184">
        <v>6056.7889257994966</v>
      </c>
      <c r="I9" s="1184">
        <v>5931.8443147745083</v>
      </c>
    </row>
    <row r="10" spans="1:9" x14ac:dyDescent="0.3">
      <c r="A10" s="722" t="s">
        <v>855</v>
      </c>
      <c r="B10" s="691">
        <v>66687.217314336696</v>
      </c>
      <c r="C10" s="691">
        <v>67451.202935142501</v>
      </c>
      <c r="D10" s="691">
        <v>68181.94719321419</v>
      </c>
      <c r="E10" s="691">
        <v>68912.348991022023</v>
      </c>
      <c r="F10" s="690">
        <v>3334.3608657168334</v>
      </c>
      <c r="G10" s="690">
        <v>3372.5601467571241</v>
      </c>
      <c r="H10" s="690">
        <v>3409.0973596607091</v>
      </c>
      <c r="I10" s="690">
        <v>3445.6174495511018</v>
      </c>
    </row>
    <row r="11" spans="1:9" x14ac:dyDescent="0.3">
      <c r="A11" s="722" t="s">
        <v>854</v>
      </c>
      <c r="B11" s="691">
        <v>21659.700129259785</v>
      </c>
      <c r="C11" s="691">
        <v>20639.175366516174</v>
      </c>
      <c r="D11" s="691">
        <v>19695.560321073226</v>
      </c>
      <c r="E11" s="691">
        <v>18176.504179713967</v>
      </c>
      <c r="F11" s="690">
        <v>2875.316010038925</v>
      </c>
      <c r="G11" s="690">
        <v>2759.9493280034612</v>
      </c>
      <c r="H11" s="690">
        <v>2647.6915661387861</v>
      </c>
      <c r="I11" s="690">
        <v>2486.2268652234065</v>
      </c>
    </row>
    <row r="12" spans="1:9" x14ac:dyDescent="0.3">
      <c r="A12" s="793" t="s">
        <v>853</v>
      </c>
      <c r="B12" s="1184">
        <v>117085.465583611</v>
      </c>
      <c r="C12" s="1184">
        <v>119766.54053564071</v>
      </c>
      <c r="D12" s="1184">
        <v>120705.57850254285</v>
      </c>
      <c r="E12" s="1184">
        <v>120754.53584641761</v>
      </c>
      <c r="F12" s="1184">
        <v>58459.600503693349</v>
      </c>
      <c r="G12" s="1184">
        <v>60334.390541551809</v>
      </c>
      <c r="H12" s="1184">
        <v>60190.22978853371</v>
      </c>
      <c r="I12" s="1184">
        <v>60725.385512941437</v>
      </c>
    </row>
    <row r="13" spans="1:9" ht="42.75" x14ac:dyDescent="0.3">
      <c r="A13" s="722" t="s">
        <v>852</v>
      </c>
      <c r="B13" s="691">
        <v>45329.759530898758</v>
      </c>
      <c r="C13" s="691">
        <v>45223.409178975118</v>
      </c>
      <c r="D13" s="691">
        <v>45323.404039496883</v>
      </c>
      <c r="E13" s="691">
        <v>44692.972080353298</v>
      </c>
      <c r="F13" s="690">
        <v>10476.764157610942</v>
      </c>
      <c r="G13" s="690">
        <v>10412.398845474168</v>
      </c>
      <c r="H13" s="690">
        <v>10394.706847389847</v>
      </c>
      <c r="I13" s="690">
        <v>10211.239680583758</v>
      </c>
    </row>
    <row r="14" spans="1:9" ht="28.5" x14ac:dyDescent="0.3">
      <c r="A14" s="722" t="s">
        <v>851</v>
      </c>
      <c r="B14" s="691">
        <v>60162.157312822215</v>
      </c>
      <c r="C14" s="691">
        <v>62324.229872769865</v>
      </c>
      <c r="D14" s="691">
        <v>62727.209001832387</v>
      </c>
      <c r="E14" s="691">
        <v>62871.262449260779</v>
      </c>
      <c r="F14" s="690">
        <v>36389.287606192389</v>
      </c>
      <c r="G14" s="690">
        <v>37703.090212181924</v>
      </c>
      <c r="H14" s="690">
        <v>37140.557479930292</v>
      </c>
      <c r="I14" s="690">
        <v>37323.844515554134</v>
      </c>
    </row>
    <row r="15" spans="1:9" x14ac:dyDescent="0.3">
      <c r="A15" s="722" t="s">
        <v>850</v>
      </c>
      <c r="B15" s="691">
        <v>11593.548739890028</v>
      </c>
      <c r="C15" s="691">
        <v>12218.901483895726</v>
      </c>
      <c r="D15" s="691">
        <v>12654.965461213571</v>
      </c>
      <c r="E15" s="691">
        <v>13190.301316803545</v>
      </c>
      <c r="F15" s="690">
        <v>11593.548739890028</v>
      </c>
      <c r="G15" s="690">
        <v>12218.901483895726</v>
      </c>
      <c r="H15" s="690">
        <v>12654.965461213571</v>
      </c>
      <c r="I15" s="690">
        <v>13190.301316803545</v>
      </c>
    </row>
    <row r="16" spans="1:9" x14ac:dyDescent="0.3">
      <c r="A16" s="793" t="s">
        <v>849</v>
      </c>
      <c r="B16" s="793"/>
      <c r="C16" s="793"/>
      <c r="D16" s="793"/>
      <c r="E16" s="793"/>
      <c r="F16" s="1098">
        <v>2775.1210088783728</v>
      </c>
      <c r="G16" s="1098">
        <v>2470.294410605527</v>
      </c>
      <c r="H16" s="1098">
        <v>2356.5590969820164</v>
      </c>
      <c r="I16" s="1098">
        <v>2090.2507766069634</v>
      </c>
    </row>
    <row r="17" spans="1:9" x14ac:dyDescent="0.3">
      <c r="A17" s="793" t="s">
        <v>848</v>
      </c>
      <c r="B17" s="1098">
        <v>49722.335769601683</v>
      </c>
      <c r="C17" s="1098">
        <v>49811.037239363664</v>
      </c>
      <c r="D17" s="1098">
        <v>50939.353667066105</v>
      </c>
      <c r="E17" s="1098">
        <v>51196.782346646534</v>
      </c>
      <c r="F17" s="1098">
        <v>13357.509124123117</v>
      </c>
      <c r="G17" s="1098">
        <v>13050.689657616849</v>
      </c>
      <c r="H17" s="1098">
        <v>13289.620511404106</v>
      </c>
      <c r="I17" s="1098">
        <v>12714.82514890078</v>
      </c>
    </row>
    <row r="18" spans="1:9" ht="28.35" customHeight="1" x14ac:dyDescent="0.3">
      <c r="A18" s="793" t="s">
        <v>847</v>
      </c>
      <c r="B18" s="1098">
        <v>12212.270898732429</v>
      </c>
      <c r="C18" s="1098">
        <v>11668.155053954153</v>
      </c>
      <c r="D18" s="1098">
        <v>11554.238187647987</v>
      </c>
      <c r="E18" s="1098">
        <v>10505.97276787038</v>
      </c>
      <c r="F18" s="1098">
        <v>9746.5539747819148</v>
      </c>
      <c r="G18" s="1098">
        <v>9425.1105988985928</v>
      </c>
      <c r="H18" s="1098">
        <v>9640.7087671413956</v>
      </c>
      <c r="I18" s="1098">
        <v>9021.3567184595468</v>
      </c>
    </row>
    <row r="19" spans="1:9" x14ac:dyDescent="0.3">
      <c r="A19" s="722" t="s">
        <v>846</v>
      </c>
      <c r="B19" s="689">
        <v>37510.064870869261</v>
      </c>
      <c r="C19" s="689">
        <v>38142.882185409508</v>
      </c>
      <c r="D19" s="689">
        <v>39385.115479418106</v>
      </c>
      <c r="E19" s="689">
        <v>40690.809578776156</v>
      </c>
      <c r="F19" s="689">
        <v>3610.9551493412032</v>
      </c>
      <c r="G19" s="689">
        <v>3625.5790587182564</v>
      </c>
      <c r="H19" s="689">
        <v>3648.9117442627098</v>
      </c>
      <c r="I19" s="689">
        <v>3693.4684304412317</v>
      </c>
    </row>
    <row r="20" spans="1:9" ht="28.5" x14ac:dyDescent="0.3">
      <c r="A20" s="722" t="s">
        <v>1611</v>
      </c>
      <c r="B20" s="689">
        <v>2674.9123376348807</v>
      </c>
      <c r="C20" s="689">
        <v>2905.143703718189</v>
      </c>
      <c r="D20" s="689">
        <v>3100.3027415886536</v>
      </c>
      <c r="E20" s="689">
        <v>3152.1443711703309</v>
      </c>
      <c r="F20" s="689">
        <v>2395.6351947777389</v>
      </c>
      <c r="G20" s="689">
        <v>2592.3533037181905</v>
      </c>
      <c r="H20" s="689">
        <v>2741.897074921988</v>
      </c>
      <c r="I20" s="689">
        <v>2761.1563711703329</v>
      </c>
    </row>
    <row r="21" spans="1:9" ht="28.5" x14ac:dyDescent="0.3">
      <c r="A21" s="722" t="s">
        <v>1612</v>
      </c>
      <c r="B21" s="689">
        <v>61494.905488607415</v>
      </c>
      <c r="C21" s="689">
        <v>60889.742338725904</v>
      </c>
      <c r="D21" s="689">
        <v>59662.706592442606</v>
      </c>
      <c r="E21" s="689">
        <v>58017.314348236723</v>
      </c>
      <c r="F21" s="689">
        <v>3532.7854455682073</v>
      </c>
      <c r="G21" s="689">
        <v>3436.7166131311446</v>
      </c>
      <c r="H21" s="689">
        <v>3309.2950314018767</v>
      </c>
      <c r="I21" s="689">
        <v>3206.966020161401</v>
      </c>
    </row>
    <row r="22" spans="1:9" x14ac:dyDescent="0.3">
      <c r="A22" s="413" t="s">
        <v>845</v>
      </c>
      <c r="B22" s="1184"/>
      <c r="C22" s="1184"/>
      <c r="D22" s="1184"/>
      <c r="E22" s="1184"/>
      <c r="F22" s="1184">
        <v>86730.328152796559</v>
      </c>
      <c r="G22" s="1184">
        <v>88016.954001384118</v>
      </c>
      <c r="H22" s="1184">
        <v>87944.390429043196</v>
      </c>
      <c r="I22" s="1184">
        <v>87430.428144555408</v>
      </c>
    </row>
    <row r="23" spans="1:9" x14ac:dyDescent="0.3">
      <c r="A23" s="711"/>
      <c r="B23" s="690"/>
      <c r="C23" s="690"/>
      <c r="D23" s="690"/>
      <c r="E23" s="690"/>
      <c r="F23" s="690"/>
      <c r="G23" s="690"/>
      <c r="H23" s="690"/>
      <c r="I23" s="690"/>
    </row>
    <row r="24" spans="1:9" x14ac:dyDescent="0.3">
      <c r="A24" s="1101" t="s">
        <v>844</v>
      </c>
      <c r="B24" s="689"/>
      <c r="C24" s="689"/>
      <c r="D24" s="689"/>
      <c r="E24" s="689"/>
      <c r="F24" s="689"/>
      <c r="G24" s="689"/>
      <c r="H24" s="689"/>
      <c r="I24" s="689"/>
    </row>
    <row r="25" spans="1:9" x14ac:dyDescent="0.3">
      <c r="A25" s="415" t="s">
        <v>843</v>
      </c>
      <c r="B25" s="1102">
        <v>34138.703665987494</v>
      </c>
      <c r="C25" s="1102">
        <v>33870.385788709602</v>
      </c>
      <c r="D25" s="1102">
        <v>32982.276243547589</v>
      </c>
      <c r="E25" s="1102">
        <v>32746.208181709222</v>
      </c>
      <c r="F25" s="1102">
        <v>2471.5149776122666</v>
      </c>
      <c r="G25" s="1102">
        <v>2262.9778576733929</v>
      </c>
      <c r="H25" s="1102">
        <v>2137.1518661256819</v>
      </c>
      <c r="I25" s="1102">
        <v>1922.9307569775074</v>
      </c>
    </row>
    <row r="26" spans="1:9" x14ac:dyDescent="0.3">
      <c r="A26" s="415" t="s">
        <v>842</v>
      </c>
      <c r="B26" s="1102">
        <v>9475.2139624362335</v>
      </c>
      <c r="C26" s="1102">
        <v>9946.4747504312036</v>
      </c>
      <c r="D26" s="1102">
        <v>10527.752958389705</v>
      </c>
      <c r="E26" s="1102">
        <v>11206.70902939726</v>
      </c>
      <c r="F26" s="1102">
        <v>4709.9106066972608</v>
      </c>
      <c r="G26" s="1102">
        <v>4952.1121945237928</v>
      </c>
      <c r="H26" s="1102">
        <v>5234.6618813896248</v>
      </c>
      <c r="I26" s="1102">
        <v>5665.877427831937</v>
      </c>
    </row>
    <row r="27" spans="1:9" ht="14.1" customHeight="1" x14ac:dyDescent="0.3">
      <c r="A27" s="415" t="s">
        <v>841</v>
      </c>
      <c r="B27" s="1102">
        <v>14882.276481219435</v>
      </c>
      <c r="C27" s="1102">
        <v>14328.47000107677</v>
      </c>
      <c r="D27" s="1102">
        <v>14232.814875166763</v>
      </c>
      <c r="E27" s="1102">
        <v>13465.504291106263</v>
      </c>
      <c r="F27" s="1102">
        <v>9940.2076016876526</v>
      </c>
      <c r="G27" s="1102">
        <v>9806.9017790632788</v>
      </c>
      <c r="H27" s="1102">
        <v>9970.8747730650375</v>
      </c>
      <c r="I27" s="1102">
        <v>9693.4753471374042</v>
      </c>
    </row>
    <row r="28" spans="1:9" x14ac:dyDescent="0.3">
      <c r="A28" s="793" t="s">
        <v>840</v>
      </c>
      <c r="B28" s="1098">
        <v>58496.194109643133</v>
      </c>
      <c r="C28" s="1098">
        <v>58145.330540217554</v>
      </c>
      <c r="D28" s="1098">
        <v>57742.84407710404</v>
      </c>
      <c r="E28" s="1098">
        <v>57418.421502212754</v>
      </c>
      <c r="F28" s="1098">
        <v>17121.63318599718</v>
      </c>
      <c r="G28" s="1098">
        <v>17021.991831260464</v>
      </c>
      <c r="H28" s="1098">
        <v>17342.688520580341</v>
      </c>
      <c r="I28" s="1098">
        <v>17282.283531946847</v>
      </c>
    </row>
    <row r="29" spans="1:9" ht="14.1" customHeight="1" x14ac:dyDescent="0.3">
      <c r="A29" s="1097" t="s">
        <v>839</v>
      </c>
      <c r="B29" s="689">
        <v>58496.194109643133</v>
      </c>
      <c r="C29" s="689">
        <v>58145.330540217554</v>
      </c>
      <c r="D29" s="689">
        <v>57742.84407710404</v>
      </c>
      <c r="E29" s="689">
        <v>57418.421502212754</v>
      </c>
      <c r="F29" s="689">
        <v>17121.633185997154</v>
      </c>
      <c r="G29" s="689">
        <v>17021.99183126045</v>
      </c>
      <c r="H29" s="689">
        <v>17342.688520580337</v>
      </c>
      <c r="I29" s="689">
        <v>17282.283531946847</v>
      </c>
    </row>
    <row r="30" spans="1:9" ht="14.1" customHeight="1" x14ac:dyDescent="0.3">
      <c r="A30" s="1097"/>
      <c r="B30" s="689"/>
      <c r="C30" s="689"/>
      <c r="D30" s="689"/>
      <c r="E30" s="689"/>
      <c r="F30" s="689"/>
      <c r="G30" s="689"/>
      <c r="H30" s="689"/>
      <c r="I30" s="689"/>
    </row>
    <row r="31" spans="1:9" ht="15" x14ac:dyDescent="0.3">
      <c r="A31" s="1097"/>
      <c r="B31" s="689"/>
      <c r="C31" s="689"/>
      <c r="D31" s="689"/>
      <c r="E31" s="689"/>
      <c r="F31" s="1455" t="s">
        <v>838</v>
      </c>
      <c r="G31" s="1456"/>
      <c r="H31" s="1456"/>
      <c r="I31" s="1456"/>
    </row>
    <row r="32" spans="1:9" x14ac:dyDescent="0.3">
      <c r="A32" s="413" t="s">
        <v>837</v>
      </c>
      <c r="B32" s="413"/>
      <c r="C32" s="413"/>
      <c r="D32" s="413"/>
      <c r="E32" s="413"/>
      <c r="F32" s="413">
        <v>113088.8582686319</v>
      </c>
      <c r="G32" s="413">
        <v>115502.82489645093</v>
      </c>
      <c r="H32" s="413">
        <v>115444.2991275473</v>
      </c>
      <c r="I32" s="413">
        <v>114046.26541280439</v>
      </c>
    </row>
    <row r="33" spans="1:11" x14ac:dyDescent="0.3">
      <c r="A33" s="413" t="s">
        <v>836</v>
      </c>
      <c r="B33" s="413"/>
      <c r="C33" s="413"/>
      <c r="D33" s="413"/>
      <c r="E33" s="413"/>
      <c r="F33" s="413">
        <v>69608.694966799376</v>
      </c>
      <c r="G33" s="413">
        <v>70994.962170123647</v>
      </c>
      <c r="H33" s="413">
        <v>70601.701908462855</v>
      </c>
      <c r="I33" s="413">
        <v>70148.144612608565</v>
      </c>
      <c r="K33" s="688"/>
    </row>
    <row r="34" spans="1:11" x14ac:dyDescent="0.3">
      <c r="A34" s="413" t="s">
        <v>835</v>
      </c>
      <c r="B34" s="443"/>
      <c r="C34" s="443"/>
      <c r="D34" s="443"/>
      <c r="E34" s="443"/>
      <c r="F34" s="1185">
        <v>1.627926441487747</v>
      </c>
      <c r="G34" s="1185">
        <v>1.6312750622607872</v>
      </c>
      <c r="H34" s="1185">
        <v>1.6377147261433336</v>
      </c>
      <c r="I34" s="1185">
        <v>1.6313156515019802</v>
      </c>
    </row>
    <row r="35" spans="1:11" x14ac:dyDescent="0.3">
      <c r="F35" s="687"/>
      <c r="G35" s="687"/>
      <c r="H35" s="687"/>
      <c r="I35" s="687"/>
    </row>
    <row r="36" spans="1:11" x14ac:dyDescent="0.3">
      <c r="F36" s="688"/>
      <c r="G36" s="687"/>
      <c r="H36" s="687"/>
      <c r="I36" s="687"/>
    </row>
    <row r="38" spans="1:11" x14ac:dyDescent="0.3">
      <c r="F38" s="686"/>
    </row>
  </sheetData>
  <mergeCells count="4">
    <mergeCell ref="F31:I31"/>
    <mergeCell ref="A1:I1"/>
    <mergeCell ref="B2:E2"/>
    <mergeCell ref="F2:I2"/>
  </mergeCells>
  <pageMargins left="0.43307086614173229" right="0.23622047244094491" top="0.74803149606299213" bottom="0.74803149606299213" header="0.31496062992125984" footer="0.31496062992125984"/>
  <pageSetup paperSize="9" scale="95"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70C0"/>
  </sheetPr>
  <dimension ref="A1:J22"/>
  <sheetViews>
    <sheetView showGridLines="0" zoomScale="84" zoomScaleNormal="84" workbookViewId="0">
      <selection activeCell="I6" sqref="I6"/>
    </sheetView>
  </sheetViews>
  <sheetFormatPr defaultRowHeight="14.25" x14ac:dyDescent="0.3"/>
  <cols>
    <col min="1" max="1" width="29.28515625" style="428" customWidth="1"/>
    <col min="2" max="7" width="11" style="5" customWidth="1"/>
    <col min="8" max="16384" width="9.140625" style="5"/>
  </cols>
  <sheetData>
    <row r="1" spans="1:7" x14ac:dyDescent="0.3">
      <c r="A1" s="1426" t="s">
        <v>1631</v>
      </c>
      <c r="B1" s="1426"/>
      <c r="C1" s="1426"/>
      <c r="D1" s="1426"/>
      <c r="E1" s="1426"/>
      <c r="F1" s="1426"/>
      <c r="G1" s="1262"/>
    </row>
    <row r="2" spans="1:7" x14ac:dyDescent="0.3">
      <c r="A2" s="1444"/>
      <c r="B2" s="1444"/>
      <c r="C2" s="1444"/>
      <c r="D2" s="1444"/>
      <c r="E2" s="1444"/>
      <c r="F2" s="1444"/>
      <c r="G2" s="1262"/>
    </row>
    <row r="3" spans="1:7" x14ac:dyDescent="0.3">
      <c r="A3" s="1444"/>
      <c r="B3" s="1444"/>
      <c r="C3" s="1444"/>
      <c r="D3" s="1444"/>
      <c r="E3" s="1444"/>
      <c r="F3" s="1444"/>
      <c r="G3" s="1262"/>
    </row>
    <row r="4" spans="1:7" ht="27" customHeight="1" x14ac:dyDescent="0.3">
      <c r="A4" s="608"/>
      <c r="B4" s="1457" t="s">
        <v>877</v>
      </c>
      <c r="C4" s="1458"/>
      <c r="D4" s="1457" t="s">
        <v>738</v>
      </c>
      <c r="E4" s="1458"/>
      <c r="F4" s="1457" t="s">
        <v>734</v>
      </c>
      <c r="G4" s="1458"/>
    </row>
    <row r="5" spans="1:7" ht="21" customHeight="1" x14ac:dyDescent="0.3">
      <c r="A5" s="424" t="s">
        <v>116</v>
      </c>
      <c r="B5" s="700" t="s">
        <v>876</v>
      </c>
      <c r="C5" s="700" t="s">
        <v>875</v>
      </c>
      <c r="D5" s="700" t="s">
        <v>876</v>
      </c>
      <c r="E5" s="700" t="s">
        <v>875</v>
      </c>
      <c r="F5" s="700" t="s">
        <v>876</v>
      </c>
      <c r="G5" s="700" t="s">
        <v>875</v>
      </c>
    </row>
    <row r="6" spans="1:7" x14ac:dyDescent="0.3">
      <c r="A6" s="449" t="s">
        <v>874</v>
      </c>
      <c r="B6" s="1103">
        <v>67028.498950482433</v>
      </c>
      <c r="C6" s="1103">
        <v>67028.498950482433</v>
      </c>
      <c r="D6" s="1103">
        <v>30024.235798677735</v>
      </c>
      <c r="E6" s="1103">
        <v>30024.235798677735</v>
      </c>
      <c r="F6" s="1103">
        <v>24299.509804786034</v>
      </c>
      <c r="G6" s="1104">
        <v>24299.509804786034</v>
      </c>
    </row>
    <row r="7" spans="1:7" x14ac:dyDescent="0.3">
      <c r="A7" s="448" t="s">
        <v>873</v>
      </c>
      <c r="B7" s="1105">
        <v>30280.743109028528</v>
      </c>
      <c r="C7" s="1105">
        <v>35624.403657680625</v>
      </c>
      <c r="D7" s="1105">
        <v>1897.1261137078302</v>
      </c>
      <c r="E7" s="1105">
        <v>2231.9130749503888</v>
      </c>
      <c r="F7" s="1105">
        <v>3149.3870505930067</v>
      </c>
      <c r="G7" s="1105">
        <v>3705.1612359917722</v>
      </c>
    </row>
    <row r="8" spans="1:7" x14ac:dyDescent="0.3">
      <c r="A8" s="448" t="s">
        <v>872</v>
      </c>
      <c r="B8" s="1106"/>
      <c r="C8" s="1106"/>
      <c r="D8" s="1106"/>
      <c r="E8" s="1106"/>
      <c r="F8" s="1106"/>
      <c r="G8" s="1106"/>
    </row>
    <row r="9" spans="1:7" x14ac:dyDescent="0.3">
      <c r="A9" s="1107" t="s">
        <v>871</v>
      </c>
      <c r="B9" s="1108">
        <v>97309.242059510943</v>
      </c>
      <c r="C9" s="1108">
        <v>102652.90260816306</v>
      </c>
      <c r="D9" s="1108">
        <v>31921.361912385568</v>
      </c>
      <c r="E9" s="1108">
        <v>32256.148873628128</v>
      </c>
      <c r="F9" s="1108">
        <v>27448.89685537904</v>
      </c>
      <c r="G9" s="1108">
        <v>28004.671040777808</v>
      </c>
    </row>
    <row r="10" spans="1:7" x14ac:dyDescent="0.3">
      <c r="A10" s="1109" t="s">
        <v>870</v>
      </c>
      <c r="B10" s="699">
        <v>44311.611957755602</v>
      </c>
      <c r="C10" s="699">
        <v>167338.56466913354</v>
      </c>
      <c r="D10" s="699">
        <v>10303.664823922461</v>
      </c>
      <c r="E10" s="699">
        <v>15557.375649202942</v>
      </c>
      <c r="F10" s="699">
        <v>10430.14097661376</v>
      </c>
      <c r="G10" s="1106">
        <v>49043.634854942487</v>
      </c>
    </row>
    <row r="11" spans="1:7" ht="15.75" x14ac:dyDescent="0.3">
      <c r="A11" s="1109" t="s">
        <v>1613</v>
      </c>
      <c r="B11" s="1105">
        <v>27946.898179059484</v>
      </c>
      <c r="C11" s="1105">
        <v>46357.064386590107</v>
      </c>
      <c r="D11" s="1105">
        <v>14261.794075316813</v>
      </c>
      <c r="E11" s="1105">
        <v>17241.181894526024</v>
      </c>
      <c r="F11" s="1105">
        <v>4126.474714676343</v>
      </c>
      <c r="G11" s="1105">
        <v>12360.997089473753</v>
      </c>
    </row>
    <row r="12" spans="1:7" x14ac:dyDescent="0.3">
      <c r="A12" s="1100" t="s">
        <v>869</v>
      </c>
      <c r="B12" s="1106">
        <v>16229.151764768958</v>
      </c>
      <c r="C12" s="1106">
        <v>56617.211729773982</v>
      </c>
      <c r="D12" s="1106">
        <v>687.12317709613797</v>
      </c>
      <c r="E12" s="1106">
        <v>5905.5655357433261</v>
      </c>
      <c r="F12" s="1106">
        <v>3009.8322220875307</v>
      </c>
      <c r="G12" s="1106">
        <v>16531.77104439403</v>
      </c>
    </row>
    <row r="13" spans="1:7" x14ac:dyDescent="0.3">
      <c r="A13" s="1107" t="s">
        <v>868</v>
      </c>
      <c r="B13" s="1108">
        <v>88487.661901584041</v>
      </c>
      <c r="C13" s="1108">
        <v>270312.84078549768</v>
      </c>
      <c r="D13" s="1108">
        <v>25252.58207633541</v>
      </c>
      <c r="E13" s="1108">
        <v>38704.123079472287</v>
      </c>
      <c r="F13" s="1108">
        <v>17566.447913377633</v>
      </c>
      <c r="G13" s="1108">
        <v>77936.402988810267</v>
      </c>
    </row>
    <row r="14" spans="1:7" ht="28.5" x14ac:dyDescent="0.3">
      <c r="A14" s="1100" t="s">
        <v>867</v>
      </c>
      <c r="B14" s="699">
        <v>7531.2307306290495</v>
      </c>
      <c r="C14" s="699">
        <v>15062.461461258099</v>
      </c>
      <c r="D14" s="699">
        <v>487.66350056000954</v>
      </c>
      <c r="E14" s="699">
        <v>975.32700112001908</v>
      </c>
      <c r="F14" s="699">
        <v>1739.7261300435098</v>
      </c>
      <c r="G14" s="1106">
        <v>3479.4522600870196</v>
      </c>
    </row>
    <row r="15" spans="1:7" x14ac:dyDescent="0.3">
      <c r="A15" s="1100" t="s">
        <v>841</v>
      </c>
      <c r="B15" s="1105">
        <v>14896.688287495021</v>
      </c>
      <c r="C15" s="1105">
        <v>41604.38599348133</v>
      </c>
      <c r="D15" s="1105">
        <v>6041.7643217407567</v>
      </c>
      <c r="E15" s="1105">
        <v>6941.8491785114975</v>
      </c>
      <c r="F15" s="1105">
        <v>5130.0343845334964</v>
      </c>
      <c r="G15" s="1105">
        <v>12759.66252181207</v>
      </c>
    </row>
    <row r="16" spans="1:7" x14ac:dyDescent="0.3">
      <c r="A16" s="1100" t="s">
        <v>866</v>
      </c>
      <c r="B16" s="1106"/>
      <c r="C16" s="1106"/>
      <c r="D16" s="1106"/>
      <c r="E16" s="1106"/>
      <c r="F16" s="1106"/>
      <c r="G16" s="1106"/>
    </row>
    <row r="17" spans="1:10" x14ac:dyDescent="0.3">
      <c r="A17" s="1107" t="s">
        <v>865</v>
      </c>
      <c r="B17" s="1108">
        <v>22427.919018124074</v>
      </c>
      <c r="C17" s="1108">
        <v>56666.847454739429</v>
      </c>
      <c r="D17" s="1108">
        <v>6529.4278223007659</v>
      </c>
      <c r="E17" s="1108">
        <v>7917.1761796315159</v>
      </c>
      <c r="F17" s="1108">
        <v>6869.7605145770058</v>
      </c>
      <c r="G17" s="1108">
        <v>16239.11478189909</v>
      </c>
      <c r="J17" s="698"/>
    </row>
    <row r="18" spans="1:10" s="569" customFormat="1" x14ac:dyDescent="0.3">
      <c r="A18" s="1110"/>
      <c r="B18" s="1111"/>
      <c r="C18" s="1111"/>
      <c r="D18" s="1111"/>
      <c r="E18" s="1111"/>
      <c r="F18" s="1111"/>
      <c r="G18" s="1111"/>
      <c r="J18" s="697"/>
    </row>
    <row r="19" spans="1:10" x14ac:dyDescent="0.3">
      <c r="A19" s="1107" t="s">
        <v>864</v>
      </c>
      <c r="B19" s="1112">
        <v>1.4730490585042106</v>
      </c>
      <c r="C19" s="1112"/>
      <c r="D19" s="1112">
        <v>1.7049136849100541</v>
      </c>
      <c r="E19" s="1112"/>
      <c r="F19" s="1112">
        <v>2.5661119028734789</v>
      </c>
      <c r="G19" s="1108"/>
    </row>
    <row r="20" spans="1:10" s="429" customFormat="1" ht="10.5" customHeight="1" x14ac:dyDescent="0.3">
      <c r="A20" s="696"/>
      <c r="B20" s="695"/>
      <c r="C20" s="695"/>
      <c r="D20" s="695"/>
      <c r="E20" s="695"/>
      <c r="F20" s="695"/>
      <c r="G20" s="694"/>
    </row>
    <row r="21" spans="1:10" s="434" customFormat="1" ht="27.75" customHeight="1" x14ac:dyDescent="0.25">
      <c r="A21" s="1459" t="s">
        <v>1614</v>
      </c>
      <c r="B21" s="1460"/>
      <c r="C21" s="1460"/>
      <c r="D21" s="1460"/>
      <c r="E21" s="1460"/>
      <c r="F21" s="1460"/>
      <c r="G21" s="1460"/>
    </row>
    <row r="22" spans="1:10" s="434" customFormat="1" ht="28.5" customHeight="1" x14ac:dyDescent="0.25">
      <c r="A22" s="1459" t="s">
        <v>1615</v>
      </c>
      <c r="B22" s="1460"/>
      <c r="C22" s="1460"/>
      <c r="D22" s="1460"/>
      <c r="E22" s="1460"/>
      <c r="F22" s="1460"/>
      <c r="G22" s="1460"/>
    </row>
  </sheetData>
  <mergeCells count="6">
    <mergeCell ref="A22:G22"/>
    <mergeCell ref="A1:G3"/>
    <mergeCell ref="B4:C4"/>
    <mergeCell ref="D4:E4"/>
    <mergeCell ref="F4:G4"/>
    <mergeCell ref="A21:G21"/>
  </mergeCells>
  <pageMargins left="0.43307086614173229" right="0.23622047244094491" top="0.74803149606299213" bottom="0.74803149606299213" header="0.31496062992125984" footer="0.31496062992125984"/>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rgb="FF0070C0"/>
  </sheetPr>
  <dimension ref="A1:F22"/>
  <sheetViews>
    <sheetView showGridLines="0" zoomScale="84" zoomScaleNormal="84" workbookViewId="0">
      <selection activeCell="I6" sqref="I6"/>
    </sheetView>
  </sheetViews>
  <sheetFormatPr defaultColWidth="9.140625" defaultRowHeight="14.25" x14ac:dyDescent="0.3"/>
  <cols>
    <col min="1" max="1" width="52.140625" style="428" customWidth="1"/>
    <col min="2" max="6" width="8" style="5" customWidth="1"/>
    <col min="7" max="16384" width="9.140625" style="5"/>
  </cols>
  <sheetData>
    <row r="1" spans="1:6" x14ac:dyDescent="0.3">
      <c r="A1" s="1353" t="s">
        <v>1632</v>
      </c>
      <c r="B1" s="1353"/>
      <c r="C1" s="1353"/>
      <c r="D1" s="1353"/>
      <c r="E1" s="1353"/>
      <c r="F1" s="1353"/>
    </row>
    <row r="2" spans="1:6" ht="8.25" customHeight="1" x14ac:dyDescent="0.3">
      <c r="A2" s="1435"/>
      <c r="B2" s="1435"/>
      <c r="C2" s="1435"/>
      <c r="D2" s="1435"/>
      <c r="E2" s="1435"/>
      <c r="F2" s="1435"/>
    </row>
    <row r="3" spans="1:6" ht="6" customHeight="1" x14ac:dyDescent="0.3">
      <c r="A3" s="1435"/>
      <c r="B3" s="1435"/>
      <c r="C3" s="1435"/>
      <c r="D3" s="1435"/>
      <c r="E3" s="1435"/>
      <c r="F3" s="1435"/>
    </row>
    <row r="4" spans="1:6" ht="0.75" customHeight="1" x14ac:dyDescent="0.3">
      <c r="A4" s="1359"/>
      <c r="B4" s="1359"/>
      <c r="C4" s="1359"/>
      <c r="D4" s="1359"/>
      <c r="E4" s="1359"/>
      <c r="F4" s="1359"/>
    </row>
    <row r="5" spans="1:6" ht="15.75" x14ac:dyDescent="0.3">
      <c r="A5" s="608"/>
      <c r="B5" s="1457" t="s">
        <v>892</v>
      </c>
      <c r="C5" s="1458"/>
      <c r="D5" s="1458"/>
      <c r="E5" s="1458"/>
      <c r="F5" s="703"/>
    </row>
    <row r="6" spans="1:6" ht="21" customHeight="1" x14ac:dyDescent="0.3">
      <c r="A6" s="424" t="s">
        <v>891</v>
      </c>
      <c r="B6" s="700" t="s">
        <v>735</v>
      </c>
      <c r="C6" s="700" t="s">
        <v>734</v>
      </c>
      <c r="D6" s="700" t="s">
        <v>738</v>
      </c>
      <c r="E6" s="1243" t="s">
        <v>890</v>
      </c>
      <c r="F6" s="700" t="s">
        <v>288</v>
      </c>
    </row>
    <row r="7" spans="1:6" x14ac:dyDescent="0.3">
      <c r="A7" s="449" t="s">
        <v>233</v>
      </c>
      <c r="B7" s="447">
        <v>106.66326928397561</v>
      </c>
      <c r="C7" s="445">
        <v>20059.939635358503</v>
      </c>
      <c r="D7" s="445">
        <v>22935.451802556403</v>
      </c>
      <c r="E7" s="445">
        <v>4775.0182928011145</v>
      </c>
      <c r="F7" s="445">
        <v>47877.072999999997</v>
      </c>
    </row>
    <row r="8" spans="1:6" x14ac:dyDescent="0.3">
      <c r="A8" s="448" t="s">
        <v>889</v>
      </c>
      <c r="B8" s="434"/>
      <c r="C8" s="434">
        <v>0.39410000000000001</v>
      </c>
      <c r="D8" s="434"/>
      <c r="E8" s="434">
        <v>0.60973752000000003</v>
      </c>
      <c r="F8" s="434">
        <v>1.00383752</v>
      </c>
    </row>
    <row r="9" spans="1:6" ht="30" x14ac:dyDescent="0.3">
      <c r="A9" s="448" t="s">
        <v>888</v>
      </c>
      <c r="B9" s="447">
        <v>2483.5052391672161</v>
      </c>
      <c r="C9" s="445">
        <v>2535.6093421356709</v>
      </c>
      <c r="D9" s="445">
        <v>6929.3448584273183</v>
      </c>
      <c r="E9" s="445">
        <v>3164.7274339007754</v>
      </c>
      <c r="F9" s="445">
        <v>15113.186873630981</v>
      </c>
    </row>
    <row r="10" spans="1:6" ht="30" x14ac:dyDescent="0.3">
      <c r="A10" s="722" t="s">
        <v>887</v>
      </c>
      <c r="B10" s="447">
        <v>0</v>
      </c>
      <c r="C10" s="445">
        <v>271.09209311000001</v>
      </c>
      <c r="D10" s="445">
        <v>948.05903135905021</v>
      </c>
      <c r="E10" s="445">
        <v>244.44739681882098</v>
      </c>
      <c r="F10" s="445">
        <v>1463.5985212878713</v>
      </c>
    </row>
    <row r="11" spans="1:6" ht="15.75" x14ac:dyDescent="0.3">
      <c r="A11" s="722" t="s">
        <v>886</v>
      </c>
      <c r="B11" s="447">
        <v>8592.586335942653</v>
      </c>
      <c r="C11" s="445">
        <v>2848.8176069799997</v>
      </c>
      <c r="D11" s="445">
        <v>1030.6406905884219</v>
      </c>
      <c r="E11" s="445">
        <v>17048.33643759993</v>
      </c>
      <c r="F11" s="445">
        <v>29520.381071111005</v>
      </c>
    </row>
    <row r="12" spans="1:6" ht="15.75" x14ac:dyDescent="0.3">
      <c r="A12" s="722" t="s">
        <v>885</v>
      </c>
      <c r="B12" s="447"/>
      <c r="C12" s="445">
        <v>243.9325958</v>
      </c>
      <c r="D12" s="445"/>
      <c r="E12" s="445">
        <v>836.59371775</v>
      </c>
      <c r="F12" s="445">
        <v>1080.5263135499999</v>
      </c>
    </row>
    <row r="13" spans="1:6" ht="15.75" x14ac:dyDescent="0.3">
      <c r="A13" s="1190" t="s">
        <v>884</v>
      </c>
      <c r="B13" s="447"/>
      <c r="C13" s="445">
        <v>21.704064780000003</v>
      </c>
      <c r="D13" s="445">
        <v>96.781446660000015</v>
      </c>
      <c r="E13" s="445"/>
      <c r="F13" s="445">
        <v>118.48551144000001</v>
      </c>
    </row>
    <row r="14" spans="1:6" ht="15.75" x14ac:dyDescent="0.3">
      <c r="A14" s="1242" t="s">
        <v>2122</v>
      </c>
      <c r="B14" s="447">
        <v>257.26362177999999</v>
      </c>
      <c r="C14" s="445">
        <v>213.61924992000002</v>
      </c>
      <c r="D14" s="445">
        <v>527.22227009999995</v>
      </c>
      <c r="E14" s="445">
        <v>2.2834423799999999</v>
      </c>
      <c r="F14" s="445">
        <v>1000.38858418</v>
      </c>
    </row>
    <row r="15" spans="1:6" ht="15.75" x14ac:dyDescent="0.3">
      <c r="A15" s="434" t="s">
        <v>883</v>
      </c>
      <c r="B15" s="447"/>
      <c r="C15" s="445"/>
      <c r="D15" s="445"/>
      <c r="E15" s="445"/>
      <c r="F15" s="445"/>
    </row>
    <row r="16" spans="1:6" ht="15.75" x14ac:dyDescent="0.3">
      <c r="A16" s="679" t="s">
        <v>1616</v>
      </c>
      <c r="B16" s="567">
        <v>11440.018466173846</v>
      </c>
      <c r="C16" s="567">
        <v>26195.108688084176</v>
      </c>
      <c r="D16" s="567">
        <v>32467.500099691191</v>
      </c>
      <c r="E16" s="567">
        <v>26072.016458770646</v>
      </c>
      <c r="F16" s="567">
        <v>96174.643712719844</v>
      </c>
    </row>
    <row r="17" spans="1:6" ht="42.75" x14ac:dyDescent="0.3">
      <c r="A17" s="428" t="s">
        <v>882</v>
      </c>
      <c r="B17" s="645">
        <v>1520.681194125591</v>
      </c>
      <c r="C17" s="645">
        <v>-308.99154234660818</v>
      </c>
      <c r="D17" s="645">
        <v>-2252.9224718749574</v>
      </c>
      <c r="E17" s="645">
        <v>4246.0551984492704</v>
      </c>
      <c r="F17" s="645">
        <v>3204.822378353012</v>
      </c>
    </row>
    <row r="18" spans="1:6" x14ac:dyDescent="0.3">
      <c r="A18" s="679" t="s">
        <v>881</v>
      </c>
      <c r="B18" s="567">
        <v>12960.699660299437</v>
      </c>
      <c r="C18" s="567">
        <v>25886.117145737568</v>
      </c>
      <c r="D18" s="567">
        <v>30214.577627816234</v>
      </c>
      <c r="E18" s="567">
        <v>30318.071657219916</v>
      </c>
      <c r="F18" s="567">
        <v>99379.466091072856</v>
      </c>
    </row>
    <row r="19" spans="1:6" s="429" customFormat="1" x14ac:dyDescent="0.3">
      <c r="A19" s="702"/>
      <c r="B19" s="701"/>
      <c r="C19" s="701"/>
      <c r="D19" s="701"/>
      <c r="E19" s="701"/>
      <c r="F19" s="701"/>
    </row>
    <row r="20" spans="1:6" x14ac:dyDescent="0.3">
      <c r="A20" s="1461" t="s">
        <v>880</v>
      </c>
      <c r="B20" s="1462"/>
      <c r="C20" s="1462"/>
      <c r="D20" s="1462"/>
      <c r="E20" s="1462"/>
      <c r="F20" s="1462"/>
    </row>
    <row r="21" spans="1:6" x14ac:dyDescent="0.3">
      <c r="A21" s="1461" t="s">
        <v>879</v>
      </c>
      <c r="B21" s="1462"/>
      <c r="C21" s="1462"/>
      <c r="D21" s="1462"/>
      <c r="E21" s="1462"/>
      <c r="F21" s="1462"/>
    </row>
    <row r="22" spans="1:6" x14ac:dyDescent="0.3">
      <c r="A22" s="1461" t="s">
        <v>878</v>
      </c>
      <c r="B22" s="1462"/>
      <c r="C22" s="1462"/>
      <c r="D22" s="1462"/>
      <c r="E22" s="1462"/>
      <c r="F22" s="1462"/>
    </row>
  </sheetData>
  <mergeCells count="5">
    <mergeCell ref="A1:F4"/>
    <mergeCell ref="B5:E5"/>
    <mergeCell ref="A20:F20"/>
    <mergeCell ref="A21:F21"/>
    <mergeCell ref="A22:F22"/>
  </mergeCells>
  <pageMargins left="0.43307086614173229" right="0.23622047244094491" top="0.74803149606299213" bottom="0.74803149606299213" header="0.31496062992125984" footer="0.31496062992125984"/>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0070C0"/>
  </sheetPr>
  <dimension ref="A1:F21"/>
  <sheetViews>
    <sheetView showGridLines="0" zoomScale="84" zoomScaleNormal="84" workbookViewId="0">
      <selection activeCell="I6" sqref="I6"/>
    </sheetView>
  </sheetViews>
  <sheetFormatPr defaultColWidth="9.140625" defaultRowHeight="14.25" x14ac:dyDescent="0.3"/>
  <cols>
    <col min="1" max="1" width="44.5703125" style="428" customWidth="1"/>
    <col min="2" max="6" width="10" style="5" customWidth="1"/>
    <col min="7" max="16384" width="9.140625" style="5"/>
  </cols>
  <sheetData>
    <row r="1" spans="1:6" x14ac:dyDescent="0.3">
      <c r="A1" s="1431" t="s">
        <v>1633</v>
      </c>
      <c r="B1" s="1432"/>
      <c r="C1" s="1432"/>
      <c r="D1" s="1432"/>
      <c r="E1" s="1432"/>
      <c r="F1" s="1432"/>
    </row>
    <row r="2" spans="1:6" x14ac:dyDescent="0.3">
      <c r="A2" s="1433"/>
      <c r="B2" s="1433"/>
      <c r="C2" s="1433"/>
      <c r="D2" s="1433"/>
      <c r="E2" s="1433"/>
      <c r="F2" s="1433"/>
    </row>
    <row r="3" spans="1:6" x14ac:dyDescent="0.3">
      <c r="A3" s="1433"/>
      <c r="B3" s="1433"/>
      <c r="C3" s="1433"/>
      <c r="D3" s="1433"/>
      <c r="E3" s="1433"/>
      <c r="F3" s="1433"/>
    </row>
    <row r="4" spans="1:6" x14ac:dyDescent="0.3">
      <c r="A4" s="1434"/>
      <c r="B4" s="1434"/>
      <c r="C4" s="1434"/>
      <c r="D4" s="1434"/>
      <c r="E4" s="1434"/>
      <c r="F4" s="1434"/>
    </row>
    <row r="5" spans="1:6" ht="21" customHeight="1" x14ac:dyDescent="0.3">
      <c r="A5" s="424" t="s">
        <v>891</v>
      </c>
      <c r="B5" s="561" t="s">
        <v>900</v>
      </c>
      <c r="C5" s="561" t="s">
        <v>899</v>
      </c>
      <c r="D5" s="561" t="s">
        <v>898</v>
      </c>
      <c r="E5" s="561" t="s">
        <v>897</v>
      </c>
      <c r="F5" s="561" t="s">
        <v>896</v>
      </c>
    </row>
    <row r="6" spans="1:6" x14ac:dyDescent="0.3">
      <c r="A6" s="449" t="s">
        <v>233</v>
      </c>
      <c r="B6" s="689">
        <v>47877.072999999997</v>
      </c>
      <c r="C6" s="689">
        <v>54300</v>
      </c>
      <c r="D6" s="689">
        <v>69010</v>
      </c>
      <c r="E6" s="689">
        <v>66200</v>
      </c>
      <c r="F6" s="689">
        <v>43500</v>
      </c>
    </row>
    <row r="7" spans="1:6" x14ac:dyDescent="0.3">
      <c r="A7" s="448" t="s">
        <v>889</v>
      </c>
      <c r="B7" s="689">
        <v>1.00383752</v>
      </c>
      <c r="C7" s="689">
        <v>300</v>
      </c>
      <c r="D7" s="689">
        <v>10</v>
      </c>
      <c r="E7" s="689">
        <v>100</v>
      </c>
      <c r="F7" s="689">
        <v>0</v>
      </c>
    </row>
    <row r="8" spans="1:6" ht="30" x14ac:dyDescent="0.3">
      <c r="A8" s="448" t="s">
        <v>2136</v>
      </c>
      <c r="B8" s="689">
        <v>15113.186873630981</v>
      </c>
      <c r="C8" s="689">
        <v>18500</v>
      </c>
      <c r="D8" s="689">
        <v>18920</v>
      </c>
      <c r="E8" s="689">
        <v>19500</v>
      </c>
      <c r="F8" s="689">
        <v>21400</v>
      </c>
    </row>
    <row r="9" spans="1:6" ht="30" x14ac:dyDescent="0.3">
      <c r="A9" s="428" t="s">
        <v>2135</v>
      </c>
      <c r="B9" s="689">
        <v>1463.5985212878713</v>
      </c>
      <c r="C9" s="689">
        <v>5200</v>
      </c>
      <c r="D9" s="689">
        <v>5150</v>
      </c>
      <c r="E9" s="689">
        <v>5300</v>
      </c>
      <c r="F9" s="689">
        <v>5100</v>
      </c>
    </row>
    <row r="10" spans="1:6" ht="15.75" x14ac:dyDescent="0.3">
      <c r="A10" s="1190" t="s">
        <v>2134</v>
      </c>
      <c r="B10" s="689">
        <v>29520.381071111005</v>
      </c>
      <c r="C10" s="689">
        <v>28700</v>
      </c>
      <c r="D10" s="689">
        <v>29830</v>
      </c>
      <c r="E10" s="689">
        <v>30300</v>
      </c>
      <c r="F10" s="689">
        <v>22700</v>
      </c>
    </row>
    <row r="11" spans="1:6" ht="15.75" x14ac:dyDescent="0.3">
      <c r="A11" s="705" t="s">
        <v>2133</v>
      </c>
      <c r="B11" s="689">
        <v>1080.5263135499999</v>
      </c>
      <c r="C11" s="689">
        <v>400</v>
      </c>
      <c r="D11" s="689">
        <v>130</v>
      </c>
      <c r="E11" s="689">
        <v>900</v>
      </c>
      <c r="F11" s="689">
        <v>1000</v>
      </c>
    </row>
    <row r="12" spans="1:6" ht="15.75" x14ac:dyDescent="0.3">
      <c r="A12" s="428" t="s">
        <v>2132</v>
      </c>
      <c r="B12" s="689">
        <v>118.48551144000001</v>
      </c>
      <c r="C12" s="689">
        <v>600</v>
      </c>
      <c r="D12" s="689">
        <v>200</v>
      </c>
      <c r="E12" s="689">
        <v>500</v>
      </c>
      <c r="F12" s="689">
        <v>3000</v>
      </c>
    </row>
    <row r="13" spans="1:6" ht="30" x14ac:dyDescent="0.3">
      <c r="A13" s="1192" t="s">
        <v>2131</v>
      </c>
      <c r="B13" s="689">
        <v>1000.38858418</v>
      </c>
      <c r="C13" s="689">
        <v>800</v>
      </c>
      <c r="D13" s="689">
        <v>550</v>
      </c>
      <c r="E13" s="689">
        <v>400</v>
      </c>
      <c r="F13" s="689">
        <v>300</v>
      </c>
    </row>
    <row r="14" spans="1:6" ht="15.75" x14ac:dyDescent="0.3">
      <c r="A14" s="428" t="s">
        <v>2130</v>
      </c>
      <c r="B14" s="689">
        <v>0</v>
      </c>
      <c r="C14" s="689">
        <v>0</v>
      </c>
      <c r="D14" s="689">
        <v>0</v>
      </c>
      <c r="E14" s="689">
        <v>0</v>
      </c>
      <c r="F14" s="689">
        <v>0</v>
      </c>
    </row>
    <row r="15" spans="1:6" ht="15.75" x14ac:dyDescent="0.3">
      <c r="A15" s="679" t="s">
        <v>2129</v>
      </c>
      <c r="B15" s="1191">
        <v>96174.643712719844</v>
      </c>
      <c r="C15" s="1191">
        <v>108700</v>
      </c>
      <c r="D15" s="1191">
        <v>123810</v>
      </c>
      <c r="E15" s="1191">
        <v>123200</v>
      </c>
      <c r="F15" s="1191">
        <v>97000</v>
      </c>
    </row>
    <row r="16" spans="1:6" ht="46.5" customHeight="1" x14ac:dyDescent="0.3">
      <c r="A16" s="1097" t="s">
        <v>882</v>
      </c>
      <c r="B16" s="689">
        <v>3204.822378353012</v>
      </c>
      <c r="C16" s="689">
        <v>1500</v>
      </c>
      <c r="D16" s="689">
        <v>5937.0000000000118</v>
      </c>
      <c r="E16" s="689">
        <v>5160.0000000000109</v>
      </c>
      <c r="F16" s="689">
        <v>12808.000000000007</v>
      </c>
    </row>
    <row r="17" spans="1:6" x14ac:dyDescent="0.3">
      <c r="A17" s="679" t="s">
        <v>881</v>
      </c>
      <c r="B17" s="1191">
        <v>99379.466091072856</v>
      </c>
      <c r="C17" s="1191">
        <v>110200</v>
      </c>
      <c r="D17" s="1191">
        <v>129747.00000000001</v>
      </c>
      <c r="E17" s="1191">
        <v>128360.00000000001</v>
      </c>
      <c r="F17" s="1191">
        <v>109808</v>
      </c>
    </row>
    <row r="18" spans="1:6" s="429" customFormat="1" ht="10.5" customHeight="1" x14ac:dyDescent="0.3">
      <c r="A18" s="702"/>
      <c r="B18" s="704"/>
      <c r="C18" s="704"/>
      <c r="D18" s="704"/>
      <c r="E18" s="704"/>
      <c r="F18" s="704"/>
    </row>
    <row r="19" spans="1:6" s="664" customFormat="1" ht="13.5" x14ac:dyDescent="0.3">
      <c r="A19" s="1461" t="s">
        <v>895</v>
      </c>
      <c r="B19" s="1462"/>
      <c r="C19" s="1462"/>
      <c r="D19" s="1462"/>
      <c r="E19" s="1462"/>
      <c r="F19" s="1462"/>
    </row>
    <row r="20" spans="1:6" s="664" customFormat="1" ht="13.5" x14ac:dyDescent="0.3">
      <c r="A20" s="1461" t="s">
        <v>894</v>
      </c>
      <c r="B20" s="1462"/>
      <c r="C20" s="1462"/>
      <c r="D20" s="1462"/>
      <c r="E20" s="1462"/>
      <c r="F20" s="1462"/>
    </row>
    <row r="21" spans="1:6" s="664" customFormat="1" ht="13.5" x14ac:dyDescent="0.3">
      <c r="A21" s="1461" t="s">
        <v>893</v>
      </c>
      <c r="B21" s="1462"/>
      <c r="C21" s="1462"/>
      <c r="D21" s="1462"/>
      <c r="E21" s="1462"/>
      <c r="F21" s="1462"/>
    </row>
  </sheetData>
  <mergeCells count="4">
    <mergeCell ref="A1:F4"/>
    <mergeCell ref="A19:F19"/>
    <mergeCell ref="A20:F20"/>
    <mergeCell ref="A21:F21"/>
  </mergeCells>
  <pageMargins left="0.43307086614173229" right="0.23622047244094491" top="0.74803149606299213" bottom="0.74803149606299213" header="0.31496062992125984" footer="0.31496062992125984"/>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rgb="FF0070C0"/>
  </sheetPr>
  <dimension ref="A1:I48"/>
  <sheetViews>
    <sheetView showGridLines="0" zoomScale="84" zoomScaleNormal="84" workbookViewId="0">
      <selection activeCell="L5" sqref="L5"/>
    </sheetView>
  </sheetViews>
  <sheetFormatPr defaultRowHeight="14.25" x14ac:dyDescent="0.3"/>
  <cols>
    <col min="1" max="1" width="36.28515625" style="428" customWidth="1"/>
    <col min="2" max="2" width="6.85546875" style="5" customWidth="1"/>
    <col min="3" max="3" width="7.7109375" style="5" customWidth="1"/>
    <col min="4" max="4" width="6.85546875" style="5" customWidth="1"/>
    <col min="5" max="5" width="7.140625" style="5" customWidth="1"/>
    <col min="6" max="6" width="8.140625" style="5" customWidth="1"/>
    <col min="7" max="7" width="7.85546875" style="5" customWidth="1"/>
    <col min="8" max="8" width="7" style="5" customWidth="1"/>
    <col min="9" max="9" width="7.42578125" style="5" customWidth="1"/>
    <col min="10" max="16384" width="9.140625" style="5"/>
  </cols>
  <sheetData>
    <row r="1" spans="1:9" ht="14.25" customHeight="1" x14ac:dyDescent="0.3">
      <c r="A1" s="1426" t="s">
        <v>1634</v>
      </c>
      <c r="B1" s="1432"/>
      <c r="C1" s="1432"/>
      <c r="D1" s="1432"/>
      <c r="E1" s="1432"/>
      <c r="F1" s="1432"/>
      <c r="G1" s="1432"/>
      <c r="H1" s="1432"/>
      <c r="I1" s="1432"/>
    </row>
    <row r="2" spans="1:9" ht="35.25" customHeight="1" x14ac:dyDescent="0.3">
      <c r="A2" s="1432"/>
      <c r="B2" s="1432"/>
      <c r="C2" s="1432"/>
      <c r="D2" s="1432"/>
      <c r="E2" s="1432"/>
      <c r="F2" s="1432"/>
      <c r="G2" s="1432"/>
      <c r="H2" s="1432"/>
      <c r="I2" s="1432"/>
    </row>
    <row r="3" spans="1:9" ht="35.25" customHeight="1" x14ac:dyDescent="0.3">
      <c r="A3" s="1432"/>
      <c r="B3" s="1432"/>
      <c r="C3" s="1432"/>
      <c r="D3" s="1432"/>
      <c r="E3" s="1432"/>
      <c r="F3" s="1432"/>
      <c r="G3" s="1432"/>
      <c r="H3" s="1432"/>
      <c r="I3" s="1432"/>
    </row>
    <row r="4" spans="1:9" s="149" customFormat="1" ht="29.25" customHeight="1" x14ac:dyDescent="0.3">
      <c r="A4" s="425"/>
      <c r="B4" s="1463" t="s">
        <v>928</v>
      </c>
      <c r="C4" s="1464"/>
      <c r="D4" s="1463" t="s">
        <v>927</v>
      </c>
      <c r="E4" s="1464"/>
      <c r="F4" s="1463" t="s">
        <v>926</v>
      </c>
      <c r="G4" s="1464"/>
      <c r="H4" s="1463" t="s">
        <v>925</v>
      </c>
      <c r="I4" s="1464"/>
    </row>
    <row r="5" spans="1:9" ht="34.5" customHeight="1" x14ac:dyDescent="0.3">
      <c r="A5" s="424"/>
      <c r="B5" s="706"/>
      <c r="C5" s="706" t="s">
        <v>924</v>
      </c>
      <c r="D5" s="706"/>
      <c r="E5" s="706" t="s">
        <v>924</v>
      </c>
      <c r="F5" s="706"/>
      <c r="G5" s="706" t="s">
        <v>924</v>
      </c>
      <c r="H5" s="706"/>
      <c r="I5" s="706" t="s">
        <v>924</v>
      </c>
    </row>
    <row r="6" spans="1:9" x14ac:dyDescent="0.3">
      <c r="A6" s="679" t="s">
        <v>923</v>
      </c>
      <c r="B6" s="708">
        <v>161631.94779150002</v>
      </c>
      <c r="C6" s="708">
        <v>44126.269763706085</v>
      </c>
      <c r="D6" s="708"/>
      <c r="E6" s="708"/>
      <c r="F6" s="708">
        <v>405213.4964605</v>
      </c>
      <c r="G6" s="708">
        <v>109645.18565654472</v>
      </c>
      <c r="H6" s="708"/>
      <c r="I6" s="708"/>
    </row>
    <row r="7" spans="1:9" x14ac:dyDescent="0.3">
      <c r="A7" s="684" t="s">
        <v>915</v>
      </c>
      <c r="B7" s="447">
        <v>1527.2881965000001</v>
      </c>
      <c r="C7" s="447">
        <v>0</v>
      </c>
      <c r="D7" s="1114"/>
      <c r="E7" s="1114"/>
      <c r="F7" s="447">
        <v>6579.9141519999994</v>
      </c>
      <c r="G7" s="447">
        <v>0</v>
      </c>
      <c r="H7" s="1114"/>
      <c r="I7" s="1114"/>
    </row>
    <row r="8" spans="1:9" x14ac:dyDescent="0.3">
      <c r="A8" s="684" t="s">
        <v>422</v>
      </c>
      <c r="B8" s="447">
        <v>22039.472504000001</v>
      </c>
      <c r="C8" s="447">
        <v>16707.139024769407</v>
      </c>
      <c r="D8" s="447">
        <v>19652.232163954817</v>
      </c>
      <c r="E8" s="447">
        <v>16707.139024769407</v>
      </c>
      <c r="F8" s="447">
        <v>54711.720482500001</v>
      </c>
      <c r="G8" s="447">
        <v>50856.69079697378</v>
      </c>
      <c r="H8" s="447">
        <v>54711.970482500001</v>
      </c>
      <c r="I8" s="447">
        <v>50856.69079697378</v>
      </c>
    </row>
    <row r="9" spans="1:9" x14ac:dyDescent="0.3">
      <c r="A9" s="428" t="s">
        <v>914</v>
      </c>
      <c r="B9" s="447">
        <v>7023.9663120000005</v>
      </c>
      <c r="C9" s="447">
        <v>6489.1995958130374</v>
      </c>
      <c r="D9" s="447">
        <v>7023.9663120000005</v>
      </c>
      <c r="E9" s="447">
        <v>6489.1995958130374</v>
      </c>
      <c r="F9" s="447">
        <v>28334.597100999999</v>
      </c>
      <c r="G9" s="447">
        <v>27127.013419345218</v>
      </c>
      <c r="H9" s="447">
        <v>28334.597100999999</v>
      </c>
      <c r="I9" s="447">
        <v>27795.399615345217</v>
      </c>
    </row>
    <row r="10" spans="1:9" x14ac:dyDescent="0.3">
      <c r="A10" s="681" t="s">
        <v>913</v>
      </c>
      <c r="B10" s="447">
        <v>0</v>
      </c>
      <c r="C10" s="447">
        <v>0</v>
      </c>
      <c r="D10" s="447">
        <v>0</v>
      </c>
      <c r="E10" s="447">
        <v>0</v>
      </c>
      <c r="F10" s="447">
        <v>0</v>
      </c>
      <c r="G10" s="447">
        <v>0</v>
      </c>
      <c r="H10" s="447">
        <v>0</v>
      </c>
      <c r="I10" s="447">
        <v>0</v>
      </c>
    </row>
    <row r="11" spans="1:9" x14ac:dyDescent="0.3">
      <c r="A11" s="681" t="s">
        <v>912</v>
      </c>
      <c r="B11" s="447">
        <v>9267.4696210000002</v>
      </c>
      <c r="C11" s="447">
        <v>9055.1269665250293</v>
      </c>
      <c r="D11" s="447">
        <v>9267.4696210000002</v>
      </c>
      <c r="E11" s="447">
        <v>9055.1269665250293</v>
      </c>
      <c r="F11" s="447">
        <v>15999.9238475</v>
      </c>
      <c r="G11" s="447">
        <v>14917.43559436211</v>
      </c>
      <c r="H11" s="447">
        <v>15999.9238475</v>
      </c>
      <c r="I11" s="447">
        <v>14917.43559436211</v>
      </c>
    </row>
    <row r="12" spans="1:9" x14ac:dyDescent="0.3">
      <c r="A12" s="681" t="s">
        <v>911</v>
      </c>
      <c r="B12" s="447">
        <v>12193.376557</v>
      </c>
      <c r="C12" s="447">
        <v>6806.6356565447204</v>
      </c>
      <c r="D12" s="447">
        <v>12193.376557</v>
      </c>
      <c r="E12" s="447">
        <v>6806.6356565447204</v>
      </c>
      <c r="F12" s="447">
        <v>36420.449999999997</v>
      </c>
      <c r="G12" s="447">
        <v>32224.489963</v>
      </c>
      <c r="H12" s="447">
        <v>36420.449999999997</v>
      </c>
      <c r="I12" s="447">
        <v>32224.489963</v>
      </c>
    </row>
    <row r="13" spans="1:9" x14ac:dyDescent="0.3">
      <c r="A13" s="1200" t="s">
        <v>910</v>
      </c>
      <c r="B13" s="447">
        <v>635.67878018447504</v>
      </c>
      <c r="C13" s="447">
        <v>446.46101919965804</v>
      </c>
      <c r="D13" s="447">
        <v>635.67878018447504</v>
      </c>
      <c r="E13" s="447">
        <v>446.46101919965804</v>
      </c>
      <c r="F13" s="447">
        <v>1719.031598</v>
      </c>
      <c r="G13" s="447">
        <v>1301.7271530728574</v>
      </c>
      <c r="H13" s="447">
        <v>1719.031598</v>
      </c>
      <c r="I13" s="447">
        <v>1301.7271530728574</v>
      </c>
    </row>
    <row r="14" spans="1:9" x14ac:dyDescent="0.3">
      <c r="A14" s="681" t="s">
        <v>247</v>
      </c>
      <c r="B14" s="447">
        <v>25152.830836127319</v>
      </c>
      <c r="C14" s="447">
        <v>25152.830836127319</v>
      </c>
      <c r="D14" s="1115"/>
      <c r="E14" s="1115"/>
      <c r="F14" s="447">
        <v>61577.807477949427</v>
      </c>
      <c r="G14" s="447">
        <v>0</v>
      </c>
      <c r="H14" s="1115"/>
      <c r="I14" s="1115"/>
    </row>
    <row r="15" spans="1:9" ht="7.5" customHeight="1" x14ac:dyDescent="0.3">
      <c r="B15" s="607"/>
      <c r="C15" s="607"/>
      <c r="D15" s="607"/>
      <c r="E15" s="607"/>
      <c r="F15" s="149"/>
    </row>
    <row r="16" spans="1:9" x14ac:dyDescent="0.3">
      <c r="A16" s="1113" t="s">
        <v>922</v>
      </c>
      <c r="B16" s="149"/>
      <c r="C16" s="149"/>
      <c r="D16" s="149"/>
      <c r="E16" s="149"/>
      <c r="F16" s="149"/>
    </row>
    <row r="17" spans="1:9" ht="14.25" customHeight="1" x14ac:dyDescent="0.3">
      <c r="A17" s="709"/>
      <c r="B17" s="149"/>
      <c r="C17" s="149"/>
      <c r="D17" s="1466" t="s">
        <v>921</v>
      </c>
      <c r="E17" s="1467"/>
      <c r="G17" s="1198" t="s">
        <v>920</v>
      </c>
      <c r="H17" s="1194"/>
    </row>
    <row r="18" spans="1:9" ht="29.25" customHeight="1" x14ac:dyDescent="0.3">
      <c r="A18" s="425"/>
      <c r="B18" s="149"/>
      <c r="C18" s="149"/>
      <c r="D18" s="1466" t="s">
        <v>919</v>
      </c>
      <c r="E18" s="1466"/>
      <c r="F18" s="1466"/>
      <c r="G18" s="1466" t="s">
        <v>919</v>
      </c>
      <c r="H18" s="1466"/>
      <c r="I18" s="1466"/>
    </row>
    <row r="19" spans="1:9" ht="33.75" customHeight="1" x14ac:dyDescent="0.3">
      <c r="A19" s="424"/>
      <c r="B19" s="424"/>
      <c r="C19" s="424"/>
      <c r="D19" s="706"/>
      <c r="E19" s="1468" t="s">
        <v>918</v>
      </c>
      <c r="F19" s="1468"/>
      <c r="G19" s="1199"/>
      <c r="H19" s="1468" t="s">
        <v>918</v>
      </c>
      <c r="I19" s="1468"/>
    </row>
    <row r="20" spans="1:9" x14ac:dyDescent="0.3">
      <c r="A20" s="708" t="s">
        <v>917</v>
      </c>
      <c r="B20" s="679"/>
      <c r="C20" s="679"/>
      <c r="D20" s="679"/>
      <c r="E20" s="708">
        <v>17690.068229868382</v>
      </c>
      <c r="F20" s="708">
        <v>17150.106466991398</v>
      </c>
      <c r="G20" s="679"/>
      <c r="H20" s="708">
        <v>43712.846562499995</v>
      </c>
      <c r="I20" s="708">
        <v>40054.081307500004</v>
      </c>
    </row>
    <row r="21" spans="1:9" x14ac:dyDescent="0.3">
      <c r="A21" s="428" t="s">
        <v>916</v>
      </c>
      <c r="D21" s="434"/>
      <c r="E21" s="447">
        <v>0</v>
      </c>
      <c r="F21" s="447">
        <v>0</v>
      </c>
      <c r="G21" s="434"/>
      <c r="H21" s="447">
        <v>0</v>
      </c>
      <c r="I21" s="447">
        <v>0</v>
      </c>
    </row>
    <row r="22" spans="1:9" x14ac:dyDescent="0.3">
      <c r="A22" s="681" t="s">
        <v>915</v>
      </c>
      <c r="D22" s="434"/>
      <c r="E22" s="447">
        <v>0.62182609596849425</v>
      </c>
      <c r="F22" s="447">
        <v>0</v>
      </c>
      <c r="G22" s="434"/>
      <c r="H22" s="447">
        <v>1502.47099</v>
      </c>
      <c r="I22" s="447">
        <v>0</v>
      </c>
    </row>
    <row r="23" spans="1:9" x14ac:dyDescent="0.3">
      <c r="A23" s="681" t="s">
        <v>422</v>
      </c>
      <c r="D23" s="434"/>
      <c r="E23" s="447">
        <v>17689.44640377241</v>
      </c>
      <c r="F23" s="447">
        <v>17150.106466991398</v>
      </c>
      <c r="G23" s="434"/>
      <c r="H23" s="447">
        <v>14804.299749999998</v>
      </c>
      <c r="I23" s="447">
        <v>12648.005485</v>
      </c>
    </row>
    <row r="24" spans="1:9" x14ac:dyDescent="0.3">
      <c r="A24" s="681" t="s">
        <v>914</v>
      </c>
      <c r="D24" s="434"/>
      <c r="E24" s="447">
        <v>5732.8002176391337</v>
      </c>
      <c r="F24" s="447">
        <v>5503.4659187480574</v>
      </c>
      <c r="G24" s="434"/>
      <c r="H24" s="447">
        <v>5717.2693957923102</v>
      </c>
      <c r="I24" s="447">
        <v>5209.0285159083851</v>
      </c>
    </row>
    <row r="25" spans="1:9" x14ac:dyDescent="0.3">
      <c r="A25" s="681" t="s">
        <v>913</v>
      </c>
      <c r="D25" s="434"/>
      <c r="E25" s="447">
        <v>0</v>
      </c>
      <c r="F25" s="447">
        <v>0</v>
      </c>
      <c r="G25" s="434"/>
      <c r="H25" s="447">
        <v>0</v>
      </c>
      <c r="I25" s="447">
        <v>0</v>
      </c>
    </row>
    <row r="26" spans="1:9" x14ac:dyDescent="0.3">
      <c r="A26" s="681" t="s">
        <v>912</v>
      </c>
      <c r="D26" s="434"/>
      <c r="E26" s="447">
        <v>11135.25791273707</v>
      </c>
      <c r="F26" s="447">
        <v>10848.357912737072</v>
      </c>
      <c r="G26" s="434"/>
      <c r="H26" s="447">
        <v>7557.5397305000006</v>
      </c>
      <c r="I26" s="447">
        <v>6943.8</v>
      </c>
    </row>
    <row r="27" spans="1:9" x14ac:dyDescent="0.3">
      <c r="A27" s="149" t="s">
        <v>911</v>
      </c>
      <c r="D27" s="434"/>
      <c r="E27" s="447">
        <v>5732.99479738833</v>
      </c>
      <c r="F27" s="447">
        <v>5482.23759975127</v>
      </c>
      <c r="G27" s="434"/>
      <c r="H27" s="447">
        <v>6022.0218260959682</v>
      </c>
      <c r="I27" s="447">
        <v>5204.5648564618095</v>
      </c>
    </row>
    <row r="28" spans="1:9" x14ac:dyDescent="0.3">
      <c r="A28" s="434" t="s">
        <v>910</v>
      </c>
      <c r="D28" s="434"/>
      <c r="E28" s="447">
        <v>617.58587664701008</v>
      </c>
      <c r="F28" s="447">
        <v>616.03364266172662</v>
      </c>
      <c r="G28" s="434"/>
      <c r="H28" s="447">
        <v>760.03132448958445</v>
      </c>
      <c r="I28" s="447">
        <v>667.7</v>
      </c>
    </row>
    <row r="29" spans="1:9" x14ac:dyDescent="0.3">
      <c r="A29" s="149" t="s">
        <v>909</v>
      </c>
      <c r="D29" s="434"/>
      <c r="E29" s="447">
        <v>0</v>
      </c>
      <c r="F29" s="447">
        <v>0</v>
      </c>
      <c r="G29" s="434"/>
      <c r="H29" s="447">
        <v>22454.301530000001</v>
      </c>
      <c r="I29" s="447">
        <v>22454.301530000001</v>
      </c>
    </row>
    <row r="30" spans="1:9" x14ac:dyDescent="0.3">
      <c r="A30" s="149" t="s">
        <v>908</v>
      </c>
      <c r="D30" s="434"/>
      <c r="E30" s="447">
        <v>0</v>
      </c>
      <c r="F30" s="447">
        <v>0</v>
      </c>
      <c r="G30" s="434"/>
      <c r="H30" s="447">
        <v>4733.9321069540892</v>
      </c>
      <c r="I30" s="447">
        <v>4733.9321069540892</v>
      </c>
    </row>
    <row r="31" spans="1:9" ht="28.5" x14ac:dyDescent="0.3">
      <c r="A31" s="428" t="s">
        <v>907</v>
      </c>
      <c r="D31" s="434"/>
      <c r="E31" s="434">
        <v>0</v>
      </c>
      <c r="F31" s="434">
        <v>0</v>
      </c>
      <c r="G31" s="434"/>
      <c r="H31" s="434">
        <v>17.713695719763706</v>
      </c>
      <c r="I31" s="434">
        <v>0</v>
      </c>
    </row>
    <row r="32" spans="1:9" ht="28.5" customHeight="1" x14ac:dyDescent="0.3">
      <c r="A32" s="428" t="s">
        <v>2137</v>
      </c>
      <c r="D32" s="434"/>
      <c r="E32" s="1244"/>
      <c r="F32" s="1244"/>
      <c r="G32" s="434"/>
      <c r="H32" s="434">
        <v>2165.4205187066018</v>
      </c>
      <c r="I32" s="434">
        <v>2165.4205187066018</v>
      </c>
    </row>
    <row r="33" spans="1:9" x14ac:dyDescent="0.3">
      <c r="A33" s="708" t="s">
        <v>906</v>
      </c>
      <c r="B33" s="567"/>
      <c r="C33" s="567"/>
      <c r="D33" s="567"/>
      <c r="E33" s="638">
        <v>179265.824372</v>
      </c>
      <c r="F33" s="638">
        <v>61276.376230697482</v>
      </c>
      <c r="G33" s="638"/>
      <c r="H33" s="638"/>
      <c r="I33" s="638"/>
    </row>
    <row r="34" spans="1:9" s="429" customFormat="1" ht="10.5" customHeight="1" x14ac:dyDescent="0.3">
      <c r="A34" s="678"/>
      <c r="B34" s="677"/>
      <c r="C34" s="677"/>
      <c r="D34" s="677"/>
      <c r="E34" s="677"/>
      <c r="F34" s="1193"/>
      <c r="G34" s="1193"/>
    </row>
    <row r="35" spans="1:9" x14ac:dyDescent="0.3">
      <c r="A35" s="1113" t="s">
        <v>905</v>
      </c>
    </row>
    <row r="36" spans="1:9" ht="55.5" customHeight="1" x14ac:dyDescent="0.3">
      <c r="E36" s="707"/>
      <c r="F36" s="1468" t="s">
        <v>904</v>
      </c>
      <c r="G36" s="1468"/>
      <c r="H36" s="1468" t="s">
        <v>903</v>
      </c>
      <c r="I36" s="1468"/>
    </row>
    <row r="37" spans="1:9" x14ac:dyDescent="0.3">
      <c r="A37" s="638" t="s">
        <v>902</v>
      </c>
      <c r="B37" s="1201"/>
      <c r="C37" s="1201"/>
      <c r="D37" s="1201"/>
      <c r="E37" s="1202"/>
      <c r="F37" s="1201"/>
      <c r="G37" s="1201">
        <v>165455.41176799999</v>
      </c>
      <c r="H37" s="1201"/>
      <c r="I37" s="1201">
        <v>177724.1671585</v>
      </c>
    </row>
    <row r="38" spans="1:9" x14ac:dyDescent="0.3">
      <c r="A38" s="681" t="s">
        <v>901</v>
      </c>
      <c r="D38" s="447"/>
      <c r="E38" s="447"/>
      <c r="G38" s="447">
        <v>108099.06750050001</v>
      </c>
      <c r="I38" s="447">
        <v>110102.89545767533</v>
      </c>
    </row>
    <row r="43" spans="1:9" ht="14.25" customHeight="1" x14ac:dyDescent="0.3">
      <c r="A43" s="1465"/>
      <c r="B43" s="1465"/>
      <c r="C43" s="1465"/>
      <c r="D43" s="1465"/>
      <c r="E43" s="1465"/>
      <c r="F43" s="1465"/>
      <c r="G43" s="1465"/>
    </row>
    <row r="44" spans="1:9" x14ac:dyDescent="0.3">
      <c r="A44" s="1465"/>
      <c r="B44" s="1465"/>
      <c r="C44" s="1465"/>
      <c r="D44" s="1465"/>
      <c r="E44" s="1465"/>
      <c r="F44" s="1465"/>
      <c r="G44" s="1465"/>
    </row>
    <row r="45" spans="1:9" x14ac:dyDescent="0.3">
      <c r="A45" s="1465"/>
      <c r="B45" s="1465"/>
      <c r="C45" s="1465"/>
      <c r="D45" s="1465"/>
      <c r="E45" s="1465"/>
      <c r="F45" s="1465"/>
      <c r="G45" s="1465"/>
    </row>
    <row r="46" spans="1:9" x14ac:dyDescent="0.3">
      <c r="A46" s="1465"/>
      <c r="B46" s="1465"/>
      <c r="C46" s="1465"/>
      <c r="D46" s="1465"/>
      <c r="E46" s="1465"/>
      <c r="F46" s="1465"/>
      <c r="G46" s="1465"/>
    </row>
    <row r="47" spans="1:9" x14ac:dyDescent="0.3">
      <c r="A47" s="1465"/>
      <c r="B47" s="1465"/>
      <c r="C47" s="1465"/>
      <c r="D47" s="1465"/>
      <c r="E47" s="1465"/>
      <c r="F47" s="1465"/>
      <c r="G47" s="1465"/>
    </row>
    <row r="48" spans="1:9" x14ac:dyDescent="0.3">
      <c r="A48" s="1465"/>
      <c r="B48" s="1465"/>
      <c r="C48" s="1465"/>
      <c r="D48" s="1465"/>
      <c r="E48" s="1465"/>
      <c r="F48" s="1465"/>
      <c r="G48" s="1465"/>
    </row>
  </sheetData>
  <mergeCells count="13">
    <mergeCell ref="B4:C4"/>
    <mergeCell ref="D4:E4"/>
    <mergeCell ref="F4:G4"/>
    <mergeCell ref="A43:G48"/>
    <mergeCell ref="A1:I3"/>
    <mergeCell ref="H4:I4"/>
    <mergeCell ref="D17:E17"/>
    <mergeCell ref="H36:I36"/>
    <mergeCell ref="F36:G36"/>
    <mergeCell ref="G18:I18"/>
    <mergeCell ref="D18:F18"/>
    <mergeCell ref="E19:F19"/>
    <mergeCell ref="H19:I19"/>
  </mergeCells>
  <pageMargins left="0.43307086614173229" right="0.23622047244094491" top="0.74803149606299213" bottom="0.74803149606299213" header="0.31496062992125984" footer="0.31496062992125984"/>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sheetPr>
  <dimension ref="A1:D19"/>
  <sheetViews>
    <sheetView showGridLines="0" zoomScale="84" zoomScaleNormal="84" workbookViewId="0">
      <selection activeCell="I6" sqref="I6"/>
    </sheetView>
  </sheetViews>
  <sheetFormatPr defaultRowHeight="14.25" x14ac:dyDescent="0.3"/>
  <cols>
    <col min="1" max="1" width="46.42578125" style="428" customWidth="1"/>
    <col min="2" max="3" width="11" style="5" customWidth="1"/>
    <col min="4" max="4" width="24" style="5" customWidth="1"/>
    <col min="5" max="16384" width="9.140625" style="5"/>
  </cols>
  <sheetData>
    <row r="1" spans="1:4" ht="14.25" customHeight="1" x14ac:dyDescent="0.3">
      <c r="A1" s="1426" t="s">
        <v>1635</v>
      </c>
      <c r="B1" s="1426"/>
      <c r="C1" s="1426"/>
      <c r="D1" s="1426"/>
    </row>
    <row r="2" spans="1:4" x14ac:dyDescent="0.3">
      <c r="A2" s="1444"/>
      <c r="B2" s="1444"/>
      <c r="C2" s="1444"/>
      <c r="D2" s="1444"/>
    </row>
    <row r="3" spans="1:4" ht="30.75" customHeight="1" x14ac:dyDescent="0.3">
      <c r="A3" s="1445"/>
      <c r="B3" s="1445"/>
      <c r="C3" s="1445"/>
      <c r="D3" s="1445"/>
    </row>
    <row r="4" spans="1:4" ht="15.75" x14ac:dyDescent="0.3">
      <c r="A4" s="608"/>
      <c r="B4" s="608"/>
      <c r="C4" s="608"/>
      <c r="D4" s="714" t="s">
        <v>116</v>
      </c>
    </row>
    <row r="5" spans="1:4" ht="17.25" customHeight="1" x14ac:dyDescent="0.3">
      <c r="A5" s="712" t="s">
        <v>938</v>
      </c>
      <c r="B5" s="713"/>
      <c r="C5" s="713"/>
      <c r="D5" s="713"/>
    </row>
    <row r="6" spans="1:4" x14ac:dyDescent="0.3">
      <c r="A6" s="448" t="s">
        <v>937</v>
      </c>
      <c r="B6" s="448"/>
      <c r="C6" s="711"/>
      <c r="D6" s="428">
        <v>33315.404999999999</v>
      </c>
    </row>
    <row r="7" spans="1:4" x14ac:dyDescent="0.3">
      <c r="A7" s="448" t="s">
        <v>1617</v>
      </c>
      <c r="B7" s="428"/>
      <c r="C7" s="428"/>
      <c r="D7" s="428">
        <v>124345.86114342892</v>
      </c>
    </row>
    <row r="8" spans="1:4" x14ac:dyDescent="0.3">
      <c r="A8" s="448" t="s">
        <v>936</v>
      </c>
      <c r="B8" s="448"/>
      <c r="C8" s="711"/>
      <c r="D8" s="428">
        <v>65117.407689750253</v>
      </c>
    </row>
    <row r="9" spans="1:4" x14ac:dyDescent="0.3">
      <c r="A9" s="681" t="s">
        <v>935</v>
      </c>
      <c r="B9" s="681"/>
      <c r="C9" s="681"/>
      <c r="D9" s="428">
        <v>15766.980885213461</v>
      </c>
    </row>
    <row r="10" spans="1:4" x14ac:dyDescent="0.3">
      <c r="A10" s="684" t="s">
        <v>1618</v>
      </c>
      <c r="B10" s="448"/>
      <c r="C10" s="711"/>
      <c r="D10" s="428">
        <v>72933.545365666796</v>
      </c>
    </row>
    <row r="11" spans="1:4" x14ac:dyDescent="0.3">
      <c r="A11" s="679" t="s">
        <v>934</v>
      </c>
      <c r="B11" s="679"/>
      <c r="C11" s="679"/>
      <c r="D11" s="679">
        <v>311479.20008405944</v>
      </c>
    </row>
    <row r="12" spans="1:4" x14ac:dyDescent="0.3">
      <c r="B12" s="448"/>
      <c r="C12" s="711"/>
      <c r="D12" s="448"/>
    </row>
    <row r="13" spans="1:4" x14ac:dyDescent="0.3">
      <c r="A13" s="725" t="s">
        <v>933</v>
      </c>
      <c r="B13" s="448"/>
      <c r="C13" s="711"/>
      <c r="D13" s="448"/>
    </row>
    <row r="14" spans="1:4" x14ac:dyDescent="0.3">
      <c r="A14" s="428" t="s">
        <v>1619</v>
      </c>
      <c r="B14" s="448"/>
      <c r="C14" s="711"/>
      <c r="D14" s="428">
        <v>232920.39550041012</v>
      </c>
    </row>
    <row r="15" spans="1:4" x14ac:dyDescent="0.3">
      <c r="A15" s="428" t="s">
        <v>932</v>
      </c>
      <c r="B15" s="710"/>
      <c r="C15" s="710"/>
      <c r="D15" s="428">
        <v>1845.4558542804793</v>
      </c>
    </row>
    <row r="16" spans="1:4" x14ac:dyDescent="0.3">
      <c r="A16" s="428" t="s">
        <v>931</v>
      </c>
      <c r="B16" s="428"/>
      <c r="C16" s="428"/>
      <c r="D16" s="428">
        <v>4229.8999999999996</v>
      </c>
    </row>
    <row r="17" spans="1:4" x14ac:dyDescent="0.3">
      <c r="A17" s="679" t="s">
        <v>930</v>
      </c>
      <c r="B17" s="679"/>
      <c r="C17" s="679"/>
      <c r="D17" s="679">
        <v>238995.75135469058</v>
      </c>
    </row>
    <row r="18" spans="1:4" ht="15.75" x14ac:dyDescent="0.3">
      <c r="A18" s="428" t="s">
        <v>306</v>
      </c>
      <c r="B18" s="607"/>
      <c r="C18" s="607"/>
      <c r="D18" s="428">
        <v>2091.616853299</v>
      </c>
    </row>
    <row r="19" spans="1:4" x14ac:dyDescent="0.3">
      <c r="A19" s="679" t="s">
        <v>929</v>
      </c>
      <c r="B19" s="679"/>
      <c r="C19" s="679"/>
      <c r="D19" s="679">
        <v>70391.831876069831</v>
      </c>
    </row>
  </sheetData>
  <mergeCells count="1">
    <mergeCell ref="A1:D3"/>
  </mergeCells>
  <pageMargins left="0.43307086614173229" right="0.23622047244094491" top="0.74803149606299213" bottom="0.74803149606299213" header="0.31496062992125984" footer="0.31496062992125984"/>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rgb="FF0070C0"/>
  </sheetPr>
  <dimension ref="A1:D24"/>
  <sheetViews>
    <sheetView showGridLines="0" zoomScale="84" zoomScaleNormal="84" zoomScaleSheetLayoutView="115" workbookViewId="0">
      <selection activeCell="I6" sqref="I6"/>
    </sheetView>
  </sheetViews>
  <sheetFormatPr defaultRowHeight="14.25" x14ac:dyDescent="0.3"/>
  <cols>
    <col min="1" max="1" width="50.7109375" style="428" customWidth="1"/>
    <col min="2" max="2" width="22.7109375" style="5" customWidth="1"/>
    <col min="3" max="3" width="11" style="30" customWidth="1"/>
    <col min="4" max="4" width="11" style="5" customWidth="1"/>
    <col min="5" max="16384" width="9.140625" style="5"/>
  </cols>
  <sheetData>
    <row r="1" spans="1:4" x14ac:dyDescent="0.3">
      <c r="A1" s="1426" t="s">
        <v>1636</v>
      </c>
      <c r="B1" s="1426"/>
      <c r="C1" s="1426"/>
      <c r="D1" s="1426"/>
    </row>
    <row r="2" spans="1:4" ht="30" customHeight="1" x14ac:dyDescent="0.3">
      <c r="A2" s="1444"/>
      <c r="B2" s="1444"/>
      <c r="C2" s="1444"/>
      <c r="D2" s="1444"/>
    </row>
    <row r="3" spans="1:4" ht="30" customHeight="1" x14ac:dyDescent="0.3">
      <c r="A3" s="1444"/>
      <c r="B3" s="1444"/>
      <c r="C3" s="1444"/>
      <c r="D3" s="1444"/>
    </row>
    <row r="4" spans="1:4" ht="40.5" x14ac:dyDescent="0.3">
      <c r="A4" s="685" t="s">
        <v>957</v>
      </c>
      <c r="B4" s="719" t="s">
        <v>956</v>
      </c>
      <c r="C4" s="718" t="s">
        <v>955</v>
      </c>
      <c r="D4" s="714" t="s">
        <v>116</v>
      </c>
    </row>
    <row r="5" spans="1:4" ht="14.25" customHeight="1" x14ac:dyDescent="0.3">
      <c r="A5" s="428" t="s">
        <v>252</v>
      </c>
      <c r="B5" s="713"/>
      <c r="C5" s="717"/>
      <c r="D5" s="713"/>
    </row>
    <row r="6" spans="1:4" ht="14.25" customHeight="1" x14ac:dyDescent="0.3">
      <c r="A6" s="448" t="s">
        <v>954</v>
      </c>
      <c r="B6" s="448" t="s">
        <v>947</v>
      </c>
      <c r="C6" s="30">
        <v>3.2089660687778535E-2</v>
      </c>
      <c r="D6" s="5">
        <v>35589.451744629128</v>
      </c>
    </row>
    <row r="7" spans="1:4" ht="14.25" customHeight="1" x14ac:dyDescent="0.3">
      <c r="A7" s="448" t="s">
        <v>953</v>
      </c>
      <c r="B7" s="428" t="s">
        <v>947</v>
      </c>
      <c r="C7" s="30">
        <v>2.3442151234502218</v>
      </c>
      <c r="D7" s="5">
        <v>4393.7542553708654</v>
      </c>
    </row>
    <row r="8" spans="1:4" ht="14.25" customHeight="1" x14ac:dyDescent="0.3">
      <c r="A8" s="428" t="s">
        <v>253</v>
      </c>
      <c r="B8" s="448"/>
    </row>
    <row r="9" spans="1:4" ht="14.25" customHeight="1" x14ac:dyDescent="0.3">
      <c r="A9" s="681" t="s">
        <v>952</v>
      </c>
      <c r="B9" s="681" t="s">
        <v>951</v>
      </c>
      <c r="C9" s="30">
        <v>5.494714261928108E-3</v>
      </c>
      <c r="D9" s="5">
        <v>140873.12061042007</v>
      </c>
    </row>
    <row r="10" spans="1:4" ht="14.25" customHeight="1" x14ac:dyDescent="0.3">
      <c r="A10" s="684" t="s">
        <v>950</v>
      </c>
      <c r="B10" s="448" t="s">
        <v>947</v>
      </c>
      <c r="C10" s="30">
        <v>0.14700963228567906</v>
      </c>
      <c r="D10" s="5">
        <v>31560.858418984499</v>
      </c>
    </row>
    <row r="11" spans="1:4" ht="14.25" customHeight="1" x14ac:dyDescent="0.3">
      <c r="A11" s="428" t="s">
        <v>256</v>
      </c>
      <c r="B11" s="716"/>
    </row>
    <row r="12" spans="1:4" ht="14.25" customHeight="1" x14ac:dyDescent="0.3">
      <c r="A12" s="428" t="s">
        <v>949</v>
      </c>
      <c r="B12" s="448" t="s">
        <v>947</v>
      </c>
      <c r="C12" s="30">
        <v>0.34219894697473124</v>
      </c>
      <c r="D12" s="5">
        <v>10742.781999999997</v>
      </c>
    </row>
    <row r="13" spans="1:4" ht="14.25" customHeight="1" x14ac:dyDescent="0.3">
      <c r="A13" s="428" t="s">
        <v>948</v>
      </c>
      <c r="B13" s="448" t="s">
        <v>947</v>
      </c>
      <c r="C13" s="30">
        <v>0.1858556955271671</v>
      </c>
      <c r="D13" s="5">
        <v>24441.382999999994</v>
      </c>
    </row>
    <row r="14" spans="1:4" ht="14.25" customHeight="1" x14ac:dyDescent="0.3">
      <c r="A14" s="428" t="s">
        <v>946</v>
      </c>
      <c r="B14" s="448" t="s">
        <v>940</v>
      </c>
      <c r="C14" s="30">
        <v>7.3250387376525783</v>
      </c>
      <c r="D14" s="5">
        <v>106714.053</v>
      </c>
    </row>
    <row r="15" spans="1:4" ht="14.25" customHeight="1" x14ac:dyDescent="0.3">
      <c r="A15" s="428" t="s">
        <v>945</v>
      </c>
      <c r="B15" s="448" t="s">
        <v>940</v>
      </c>
      <c r="C15" s="30">
        <v>3.0282090231733849</v>
      </c>
      <c r="D15" s="5">
        <v>37215.63500000006</v>
      </c>
    </row>
    <row r="16" spans="1:4" ht="14.25" customHeight="1" x14ac:dyDescent="0.3">
      <c r="A16" s="428" t="s">
        <v>240</v>
      </c>
      <c r="B16" s="428"/>
      <c r="D16" s="5">
        <v>42712.517999999996</v>
      </c>
    </row>
    <row r="17" spans="1:4" ht="14.25" customHeight="1" x14ac:dyDescent="0.3">
      <c r="A17" s="432" t="s">
        <v>944</v>
      </c>
      <c r="B17" s="432"/>
      <c r="D17" s="5">
        <v>85654.4819705954</v>
      </c>
    </row>
    <row r="18" spans="1:4" ht="14.25" customHeight="1" x14ac:dyDescent="0.3">
      <c r="A18" s="428" t="s">
        <v>943</v>
      </c>
      <c r="B18" s="607"/>
    </row>
    <row r="19" spans="1:4" ht="14.25" customHeight="1" x14ac:dyDescent="0.3">
      <c r="A19" s="428" t="s">
        <v>942</v>
      </c>
      <c r="B19" s="448" t="s">
        <v>940</v>
      </c>
      <c r="C19" s="30">
        <v>4.9357648776241456</v>
      </c>
      <c r="D19" s="5">
        <v>5941.6154405820498</v>
      </c>
    </row>
    <row r="20" spans="1:4" ht="14.25" customHeight="1" x14ac:dyDescent="0.3">
      <c r="A20" s="428" t="s">
        <v>941</v>
      </c>
      <c r="B20" s="448" t="s">
        <v>940</v>
      </c>
      <c r="C20" s="5"/>
      <c r="D20" s="5">
        <v>3045.3845594179502</v>
      </c>
    </row>
    <row r="21" spans="1:4" ht="14.25" customHeight="1" x14ac:dyDescent="0.3">
      <c r="A21" s="428" t="s">
        <v>352</v>
      </c>
      <c r="C21" s="715"/>
      <c r="D21" s="5">
        <v>33315.559000000001</v>
      </c>
    </row>
    <row r="22" spans="1:4" ht="14.25" customHeight="1" x14ac:dyDescent="0.3">
      <c r="A22" s="679" t="s">
        <v>288</v>
      </c>
      <c r="B22" s="567"/>
      <c r="C22" s="1116"/>
      <c r="D22" s="567">
        <v>562200.59700000007</v>
      </c>
    </row>
    <row r="23" spans="1:4" ht="14.25" customHeight="1" x14ac:dyDescent="0.3">
      <c r="A23" s="428" t="s">
        <v>255</v>
      </c>
      <c r="D23" s="5">
        <v>19411.845000000001</v>
      </c>
    </row>
    <row r="24" spans="1:4" ht="14.25" customHeight="1" x14ac:dyDescent="0.3">
      <c r="A24" s="679" t="s">
        <v>939</v>
      </c>
      <c r="B24" s="567"/>
      <c r="C24" s="1116"/>
      <c r="D24" s="567">
        <v>581612.44200000004</v>
      </c>
    </row>
  </sheetData>
  <mergeCells count="1">
    <mergeCell ref="A1:D3"/>
  </mergeCells>
  <pageMargins left="0.43307086614173229" right="0.23622047244094491" top="0.74803149606299213" bottom="0.74803149606299213" header="0.31496062992125984" footer="0.31496062992125984"/>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rgb="FF0070C0"/>
  </sheetPr>
  <dimension ref="A1:I29"/>
  <sheetViews>
    <sheetView showGridLines="0" zoomScale="84" zoomScaleNormal="84" workbookViewId="0">
      <selection activeCell="M9" sqref="M9"/>
    </sheetView>
  </sheetViews>
  <sheetFormatPr defaultRowHeight="14.25" x14ac:dyDescent="0.3"/>
  <cols>
    <col min="1" max="1" width="28.7109375" style="428" customWidth="1"/>
    <col min="2" max="6" width="9.85546875" style="5" customWidth="1"/>
    <col min="7" max="9" width="8.28515625" style="5" customWidth="1"/>
    <col min="10" max="16384" width="9.140625" style="5"/>
  </cols>
  <sheetData>
    <row r="1" spans="1:9" x14ac:dyDescent="0.3">
      <c r="A1" s="1469" t="s">
        <v>1637</v>
      </c>
      <c r="B1" s="1470"/>
      <c r="C1" s="1470"/>
      <c r="D1" s="1470"/>
      <c r="E1" s="1470"/>
      <c r="F1" s="1470"/>
      <c r="G1" s="1470"/>
      <c r="H1" s="1470"/>
      <c r="I1" s="1470"/>
    </row>
    <row r="2" spans="1:9" x14ac:dyDescent="0.3">
      <c r="A2" s="1470"/>
      <c r="B2" s="1470"/>
      <c r="C2" s="1470"/>
      <c r="D2" s="1470"/>
      <c r="E2" s="1470"/>
      <c r="F2" s="1470"/>
      <c r="G2" s="1470"/>
      <c r="H2" s="1470"/>
      <c r="I2" s="1470"/>
    </row>
    <row r="3" spans="1:9" x14ac:dyDescent="0.3">
      <c r="A3" s="1470"/>
      <c r="B3" s="1470"/>
      <c r="C3" s="1470"/>
      <c r="D3" s="1470"/>
      <c r="E3" s="1470"/>
      <c r="F3" s="1470"/>
      <c r="G3" s="1470"/>
      <c r="H3" s="1470"/>
      <c r="I3" s="1470"/>
    </row>
    <row r="4" spans="1:9" x14ac:dyDescent="0.3">
      <c r="A4" s="1470"/>
      <c r="B4" s="1470"/>
      <c r="C4" s="1470"/>
      <c r="D4" s="1470"/>
      <c r="E4" s="1470"/>
      <c r="F4" s="1470"/>
      <c r="G4" s="1470"/>
      <c r="H4" s="1470"/>
      <c r="I4" s="1470"/>
    </row>
    <row r="5" spans="1:9" ht="27" x14ac:dyDescent="0.3">
      <c r="A5" s="685" t="s">
        <v>116</v>
      </c>
      <c r="B5" s="561" t="s">
        <v>734</v>
      </c>
      <c r="C5" s="561" t="s">
        <v>733</v>
      </c>
      <c r="D5" s="561" t="s">
        <v>736</v>
      </c>
      <c r="E5" s="561" t="s">
        <v>735</v>
      </c>
      <c r="F5" s="561" t="s">
        <v>738</v>
      </c>
      <c r="G5" s="561" t="s">
        <v>160</v>
      </c>
      <c r="H5" s="561" t="s">
        <v>964</v>
      </c>
      <c r="I5" s="561" t="s">
        <v>288</v>
      </c>
    </row>
    <row r="6" spans="1:9" s="434" customFormat="1" ht="14.25" customHeight="1" x14ac:dyDescent="0.25">
      <c r="A6" s="420" t="s">
        <v>963</v>
      </c>
      <c r="B6" s="682">
        <v>20059.80309199186</v>
      </c>
      <c r="C6" s="682">
        <v>2958.3893008099212</v>
      </c>
      <c r="D6" s="682">
        <v>1555.1304898442124</v>
      </c>
      <c r="E6" s="682">
        <v>106.60610261731378</v>
      </c>
      <c r="F6" s="682">
        <v>22935.439469223031</v>
      </c>
      <c r="G6" s="682">
        <v>261.63154551366222</v>
      </c>
      <c r="H6" s="682"/>
      <c r="I6" s="682">
        <v>47877</v>
      </c>
    </row>
    <row r="7" spans="1:9" s="434" customFormat="1" ht="14.25" customHeight="1" x14ac:dyDescent="0.25">
      <c r="A7" s="448" t="s">
        <v>236</v>
      </c>
      <c r="B7" s="682">
        <v>78225.580413531643</v>
      </c>
      <c r="C7" s="682">
        <v>77540.137964533817</v>
      </c>
      <c r="D7" s="682">
        <v>47389.950584111546</v>
      </c>
      <c r="E7" s="682">
        <v>87744.389974850827</v>
      </c>
      <c r="F7" s="682">
        <v>16812.765986035811</v>
      </c>
      <c r="G7" s="682">
        <v>2445.1750769363825</v>
      </c>
      <c r="H7" s="682"/>
      <c r="I7" s="682">
        <v>310158</v>
      </c>
    </row>
    <row r="8" spans="1:9" s="434" customFormat="1" ht="14.25" customHeight="1" x14ac:dyDescent="0.25">
      <c r="A8" s="448" t="s">
        <v>235</v>
      </c>
      <c r="B8" s="724">
        <v>4154.5250660374049</v>
      </c>
      <c r="C8" s="724">
        <v>90.786693431922743</v>
      </c>
      <c r="D8" s="724">
        <v>426.55869679540183</v>
      </c>
      <c r="E8" s="724">
        <v>1139.7303429661697</v>
      </c>
      <c r="F8" s="724">
        <v>2188.3519557969385</v>
      </c>
      <c r="G8" s="724">
        <v>592.04724497216262</v>
      </c>
      <c r="H8" s="724"/>
      <c r="I8" s="724">
        <v>8592</v>
      </c>
    </row>
    <row r="9" spans="1:9" s="434" customFormat="1" ht="30" customHeight="1" x14ac:dyDescent="0.25">
      <c r="A9" s="420" t="s">
        <v>828</v>
      </c>
      <c r="B9" s="682">
        <v>14991.849627863632</v>
      </c>
      <c r="C9" s="682">
        <v>20263.333149656119</v>
      </c>
      <c r="D9" s="682">
        <v>7939.6669546577241</v>
      </c>
      <c r="E9" s="682">
        <v>15776.248020038987</v>
      </c>
      <c r="F9" s="682">
        <v>11262.301088054095</v>
      </c>
      <c r="G9" s="682">
        <v>367.90715972943906</v>
      </c>
      <c r="H9" s="682">
        <v>11180.694</v>
      </c>
      <c r="I9" s="682">
        <v>81782</v>
      </c>
    </row>
    <row r="10" spans="1:9" s="434" customFormat="1" ht="14.25" customHeight="1" x14ac:dyDescent="0.25">
      <c r="A10" s="437" t="s">
        <v>240</v>
      </c>
      <c r="B10" s="723">
        <v>29727.799089990574</v>
      </c>
      <c r="C10" s="723">
        <v>4750.3092946736588</v>
      </c>
      <c r="D10" s="723">
        <v>2113.6428562267529</v>
      </c>
      <c r="E10" s="723">
        <v>4248.7978045201962</v>
      </c>
      <c r="F10" s="723">
        <v>3825.9357903885393</v>
      </c>
      <c r="G10" s="723">
        <v>1444.5151642002729</v>
      </c>
      <c r="H10" s="723"/>
      <c r="I10" s="723">
        <v>46111</v>
      </c>
    </row>
    <row r="11" spans="1:9" s="434" customFormat="1" ht="14.25" customHeight="1" x14ac:dyDescent="0.25">
      <c r="A11" s="722" t="s">
        <v>247</v>
      </c>
      <c r="B11" s="682"/>
      <c r="C11" s="682"/>
      <c r="D11" s="682"/>
      <c r="E11" s="682"/>
      <c r="F11" s="682"/>
      <c r="G11" s="682"/>
      <c r="H11" s="682">
        <v>87092</v>
      </c>
      <c r="I11" s="682">
        <v>87092</v>
      </c>
    </row>
    <row r="12" spans="1:9" s="434" customFormat="1" ht="14.25" customHeight="1" x14ac:dyDescent="0.25">
      <c r="A12" s="793" t="s">
        <v>250</v>
      </c>
      <c r="B12" s="638">
        <v>147159.5572894151</v>
      </c>
      <c r="C12" s="638">
        <v>105602.95640310543</v>
      </c>
      <c r="D12" s="638">
        <v>59424.949581635636</v>
      </c>
      <c r="E12" s="638">
        <v>109015.77224499348</v>
      </c>
      <c r="F12" s="638">
        <v>57024.794289498415</v>
      </c>
      <c r="G12" s="638">
        <v>5111.2761913519189</v>
      </c>
      <c r="H12" s="638">
        <v>98272.694000000003</v>
      </c>
      <c r="I12" s="638">
        <v>581612</v>
      </c>
    </row>
    <row r="13" spans="1:9" s="434" customFormat="1" ht="14.25" customHeight="1" x14ac:dyDescent="0.25">
      <c r="A13" s="420" t="s">
        <v>253</v>
      </c>
      <c r="B13" s="682">
        <v>52746.20381703673</v>
      </c>
      <c r="C13" s="682">
        <v>39585.160080790949</v>
      </c>
      <c r="D13" s="682">
        <v>21976.10286953461</v>
      </c>
      <c r="E13" s="682">
        <v>41267.402551803927</v>
      </c>
      <c r="F13" s="682">
        <v>14027.406356341533</v>
      </c>
      <c r="G13" s="682">
        <v>2831.6823244921698</v>
      </c>
      <c r="H13" s="682"/>
      <c r="I13" s="682">
        <v>172433.95799999993</v>
      </c>
    </row>
    <row r="14" spans="1:9" s="434" customFormat="1" ht="14.25" customHeight="1" x14ac:dyDescent="0.25">
      <c r="A14" s="420" t="s">
        <v>252</v>
      </c>
      <c r="B14" s="682">
        <v>10055.886972722401</v>
      </c>
      <c r="C14" s="682">
        <v>2319.1449322348044</v>
      </c>
      <c r="D14" s="682">
        <v>5105.5056467298</v>
      </c>
      <c r="E14" s="682">
        <v>3506.5960134706502</v>
      </c>
      <c r="F14" s="682">
        <v>17633.076971429702</v>
      </c>
      <c r="G14" s="682">
        <v>1363.2014634123586</v>
      </c>
      <c r="H14" s="682"/>
      <c r="I14" s="682">
        <v>39983.411999999713</v>
      </c>
    </row>
    <row r="15" spans="1:9" s="434" customFormat="1" ht="14.25" customHeight="1" x14ac:dyDescent="0.25">
      <c r="A15" s="437" t="s">
        <v>256</v>
      </c>
      <c r="B15" s="682">
        <v>43060.77599800405</v>
      </c>
      <c r="C15" s="682">
        <v>50342.563316943764</v>
      </c>
      <c r="D15" s="682">
        <v>7985.6600373840847</v>
      </c>
      <c r="E15" s="682">
        <v>36474.035360080074</v>
      </c>
      <c r="F15" s="682">
        <v>23818.412355903543</v>
      </c>
      <c r="G15" s="682">
        <v>17432.570931684477</v>
      </c>
      <c r="H15" s="682"/>
      <c r="I15" s="682">
        <v>179114.01800000001</v>
      </c>
    </row>
    <row r="16" spans="1:9" s="434" customFormat="1" ht="14.25" customHeight="1" x14ac:dyDescent="0.25">
      <c r="A16" s="420" t="s">
        <v>962</v>
      </c>
      <c r="B16" s="682">
        <v>8420.4205425140299</v>
      </c>
      <c r="C16" s="682">
        <v>0</v>
      </c>
      <c r="D16" s="682">
        <v>18.783260383511205</v>
      </c>
      <c r="E16" s="682">
        <v>2472.3179588581215</v>
      </c>
      <c r="F16" s="682">
        <v>13270.081237715147</v>
      </c>
      <c r="G16" s="682">
        <v>11002.72700052915</v>
      </c>
      <c r="H16" s="682"/>
      <c r="I16" s="682">
        <v>35184.329999999958</v>
      </c>
    </row>
    <row r="17" spans="1:9" s="434" customFormat="1" ht="14.25" customHeight="1" x14ac:dyDescent="0.25">
      <c r="A17" s="721" t="s">
        <v>961</v>
      </c>
      <c r="B17" s="682">
        <v>18152.882437797318</v>
      </c>
      <c r="C17" s="682">
        <v>49914.241342883732</v>
      </c>
      <c r="D17" s="682">
        <v>6991.0149525056331</v>
      </c>
      <c r="E17" s="682">
        <v>30808.632101100695</v>
      </c>
      <c r="F17" s="682"/>
      <c r="G17" s="682">
        <v>847.28216571262328</v>
      </c>
      <c r="H17" s="682"/>
      <c r="I17" s="682">
        <v>106714.053</v>
      </c>
    </row>
    <row r="18" spans="1:9" s="434" customFormat="1" ht="14.25" customHeight="1" x14ac:dyDescent="0.25">
      <c r="A18" s="420" t="s">
        <v>960</v>
      </c>
      <c r="B18" s="682">
        <v>16487.473017692704</v>
      </c>
      <c r="C18" s="682">
        <v>428.32197406003485</v>
      </c>
      <c r="D18" s="682">
        <v>975.86182449494072</v>
      </c>
      <c r="E18" s="682">
        <v>3193.0853001212608</v>
      </c>
      <c r="F18" s="682">
        <v>10548.331118188396</v>
      </c>
      <c r="G18" s="682">
        <v>5582.5617654427042</v>
      </c>
      <c r="H18" s="682"/>
      <c r="I18" s="682">
        <v>37215.635000000038</v>
      </c>
    </row>
    <row r="19" spans="1:9" s="434" customFormat="1" ht="14.25" customHeight="1" x14ac:dyDescent="0.25">
      <c r="A19" s="437" t="s">
        <v>264</v>
      </c>
      <c r="B19" s="682">
        <v>4030.9748036951928</v>
      </c>
      <c r="C19" s="682"/>
      <c r="D19" s="682">
        <v>128.30889983557969</v>
      </c>
      <c r="E19" s="682">
        <v>634.73665159574136</v>
      </c>
      <c r="F19" s="682">
        <v>3781.1324384550817</v>
      </c>
      <c r="G19" s="682">
        <v>411.84720641840534</v>
      </c>
      <c r="H19" s="682"/>
      <c r="I19" s="682">
        <v>8987</v>
      </c>
    </row>
    <row r="20" spans="1:9" s="434" customFormat="1" ht="14.25" customHeight="1" x14ac:dyDescent="0.25">
      <c r="A20" s="437" t="s">
        <v>240</v>
      </c>
      <c r="B20" s="682">
        <v>26741.749211885759</v>
      </c>
      <c r="C20" s="682">
        <v>4569.2620641043441</v>
      </c>
      <c r="D20" s="682">
        <v>1761.9963191869078</v>
      </c>
      <c r="E20" s="682">
        <v>3509.4218960197168</v>
      </c>
      <c r="F20" s="682">
        <v>4871.3068881753061</v>
      </c>
      <c r="G20" s="682">
        <v>1258.2996206279622</v>
      </c>
      <c r="H20" s="682"/>
      <c r="I20" s="682">
        <v>42712.036</v>
      </c>
    </row>
    <row r="21" spans="1:9" s="434" customFormat="1" ht="14.25" customHeight="1" x14ac:dyDescent="0.25">
      <c r="A21" s="420" t="s">
        <v>259</v>
      </c>
      <c r="B21" s="682"/>
      <c r="C21" s="682"/>
      <c r="D21" s="682"/>
      <c r="E21" s="682"/>
      <c r="F21" s="682"/>
      <c r="G21" s="682"/>
      <c r="H21" s="682">
        <v>105066</v>
      </c>
      <c r="I21" s="682">
        <v>105066</v>
      </c>
    </row>
    <row r="22" spans="1:9" s="434" customFormat="1" ht="14.25" customHeight="1" x14ac:dyDescent="0.25">
      <c r="A22" s="437" t="s">
        <v>352</v>
      </c>
      <c r="B22" s="682">
        <v>21546.23491996689</v>
      </c>
      <c r="C22" s="682">
        <v>4732.8612993767119</v>
      </c>
      <c r="D22" s="682">
        <v>2905.8744052467828</v>
      </c>
      <c r="E22" s="682">
        <v>3595.8159825302728</v>
      </c>
      <c r="F22" s="682">
        <v>70.955755048777334</v>
      </c>
      <c r="G22" s="682">
        <v>464.25763783056755</v>
      </c>
      <c r="H22" s="682"/>
      <c r="I22" s="682">
        <v>33316.000000000007</v>
      </c>
    </row>
    <row r="23" spans="1:9" s="434" customFormat="1" ht="14.25" customHeight="1" x14ac:dyDescent="0.25">
      <c r="A23" s="793" t="s">
        <v>823</v>
      </c>
      <c r="B23" s="638">
        <v>158181.82572331102</v>
      </c>
      <c r="C23" s="638">
        <v>101548.99169345059</v>
      </c>
      <c r="D23" s="638">
        <v>39863.448177917766</v>
      </c>
      <c r="E23" s="638">
        <v>88988.008455500385</v>
      </c>
      <c r="F23" s="638">
        <v>64202.290765353951</v>
      </c>
      <c r="G23" s="638">
        <v>23761.859184465939</v>
      </c>
      <c r="H23" s="638">
        <v>105066</v>
      </c>
      <c r="I23" s="638">
        <v>581612.42399999965</v>
      </c>
    </row>
    <row r="24" spans="1:9" ht="28.5" x14ac:dyDescent="0.3">
      <c r="A24" s="428" t="s">
        <v>959</v>
      </c>
      <c r="B24" s="1195">
        <v>11022.268433895952</v>
      </c>
      <c r="C24" s="1196">
        <v>-4107.4864168948397</v>
      </c>
      <c r="D24" s="1197">
        <v>-19570.21885389787</v>
      </c>
      <c r="E24" s="1197">
        <v>-20154.230639923095</v>
      </c>
      <c r="F24" s="1197">
        <v>7128.6768863555362</v>
      </c>
      <c r="G24" s="1197">
        <v>18494.587294144018</v>
      </c>
      <c r="H24" s="434"/>
      <c r="I24" s="434"/>
    </row>
    <row r="25" spans="1:9" x14ac:dyDescent="0.3">
      <c r="A25" s="428" t="s">
        <v>958</v>
      </c>
      <c r="B25" s="720"/>
      <c r="C25" s="1122">
        <v>-53.521707239999998</v>
      </c>
      <c r="D25" s="1122">
        <v>-8.7174501800000002</v>
      </c>
      <c r="E25" s="1122">
        <v>-126.46685043000001</v>
      </c>
      <c r="F25" s="1122">
        <v>-48.819589499999999</v>
      </c>
      <c r="G25" s="1122">
        <v>-155.99569896999998</v>
      </c>
    </row>
    <row r="28" spans="1:9" x14ac:dyDescent="0.3">
      <c r="A28" s="676"/>
    </row>
    <row r="29" spans="1:9" x14ac:dyDescent="0.3">
      <c r="A29" s="676"/>
    </row>
  </sheetData>
  <mergeCells count="1">
    <mergeCell ref="A1:I4"/>
  </mergeCells>
  <pageMargins left="0.43307086614173229" right="0.23622047244094491" top="0.74803149606299213" bottom="0.74803149606299213" header="0.31496062992125984" footer="0.31496062992125984"/>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70C0"/>
  </sheetPr>
  <dimension ref="A1:J35"/>
  <sheetViews>
    <sheetView showGridLines="0" zoomScale="84" zoomScaleNormal="84" workbookViewId="0">
      <selection activeCell="M7" sqref="M7"/>
    </sheetView>
  </sheetViews>
  <sheetFormatPr defaultRowHeight="14.25" x14ac:dyDescent="0.3"/>
  <cols>
    <col min="1" max="1" width="26" style="428" customWidth="1"/>
    <col min="2" max="7" width="7.5703125" style="5" customWidth="1"/>
    <col min="8" max="10" width="9.140625" style="5" customWidth="1"/>
    <col min="11" max="16384" width="9.140625" style="5"/>
  </cols>
  <sheetData>
    <row r="1" spans="1:10" x14ac:dyDescent="0.3">
      <c r="A1" s="1426" t="s">
        <v>2138</v>
      </c>
      <c r="B1" s="1445"/>
      <c r="C1" s="1445"/>
      <c r="D1" s="1445"/>
      <c r="E1" s="1445"/>
      <c r="F1" s="1445"/>
      <c r="G1" s="1445"/>
      <c r="H1" s="1445"/>
      <c r="I1" s="1262"/>
      <c r="J1" s="1262"/>
    </row>
    <row r="2" spans="1:10" x14ac:dyDescent="0.3">
      <c r="A2" s="1445"/>
      <c r="B2" s="1445"/>
      <c r="C2" s="1445"/>
      <c r="D2" s="1445"/>
      <c r="E2" s="1445"/>
      <c r="F2" s="1445"/>
      <c r="G2" s="1445"/>
      <c r="H2" s="1445"/>
      <c r="I2" s="1262"/>
      <c r="J2" s="1262"/>
    </row>
    <row r="3" spans="1:10" x14ac:dyDescent="0.3">
      <c r="A3" s="1445"/>
      <c r="B3" s="1445"/>
      <c r="C3" s="1445"/>
      <c r="D3" s="1445"/>
      <c r="E3" s="1445"/>
      <c r="F3" s="1445"/>
      <c r="G3" s="1445"/>
      <c r="H3" s="1445"/>
      <c r="I3" s="1262"/>
      <c r="J3" s="1262"/>
    </row>
    <row r="4" spans="1:10" x14ac:dyDescent="0.3">
      <c r="A4" s="1445"/>
      <c r="B4" s="1445"/>
      <c r="C4" s="1445"/>
      <c r="D4" s="1445"/>
      <c r="E4" s="1445"/>
      <c r="F4" s="1445"/>
      <c r="G4" s="1445"/>
      <c r="H4" s="1445"/>
      <c r="I4" s="1262"/>
      <c r="J4" s="1262"/>
    </row>
    <row r="5" spans="1:10" ht="29.25" customHeight="1" x14ac:dyDescent="0.3">
      <c r="A5" s="685" t="s">
        <v>116</v>
      </c>
      <c r="B5" s="561" t="s">
        <v>834</v>
      </c>
      <c r="C5" s="561" t="s">
        <v>833</v>
      </c>
      <c r="D5" s="561" t="s">
        <v>832</v>
      </c>
      <c r="E5" s="561" t="s">
        <v>756</v>
      </c>
      <c r="F5" s="561" t="s">
        <v>757</v>
      </c>
      <c r="G5" s="561" t="s">
        <v>831</v>
      </c>
      <c r="H5" s="561" t="s">
        <v>830</v>
      </c>
      <c r="I5" s="561" t="s">
        <v>829</v>
      </c>
      <c r="J5" s="561" t="s">
        <v>288</v>
      </c>
    </row>
    <row r="6" spans="1:10" ht="14.25" customHeight="1" x14ac:dyDescent="0.3">
      <c r="A6" s="448" t="s">
        <v>233</v>
      </c>
      <c r="B6" s="682">
        <v>47877.044833333326</v>
      </c>
      <c r="C6" s="682"/>
      <c r="D6" s="682"/>
      <c r="E6" s="682"/>
      <c r="F6" s="682"/>
      <c r="G6" s="682"/>
      <c r="H6" s="682"/>
      <c r="I6" s="1203"/>
      <c r="J6" s="1203">
        <v>47876.999999999993</v>
      </c>
    </row>
    <row r="7" spans="1:10" ht="14.25" customHeight="1" x14ac:dyDescent="0.3">
      <c r="A7" s="448" t="s">
        <v>236</v>
      </c>
      <c r="B7" s="680">
        <v>49014.269125781997</v>
      </c>
      <c r="C7" s="680">
        <v>11337.562330988829</v>
      </c>
      <c r="D7" s="680">
        <v>24408.835805212308</v>
      </c>
      <c r="E7" s="680">
        <v>21937.62262714536</v>
      </c>
      <c r="F7" s="680">
        <v>55036.116359703607</v>
      </c>
      <c r="G7" s="680">
        <v>41970.720369174633</v>
      </c>
      <c r="H7" s="680">
        <v>106452.8733819933</v>
      </c>
      <c r="I7" s="1204"/>
      <c r="J7" s="1204">
        <v>310158.00000000006</v>
      </c>
    </row>
    <row r="8" spans="1:10" ht="14.25" customHeight="1" x14ac:dyDescent="0.3">
      <c r="A8" s="428" t="s">
        <v>827</v>
      </c>
      <c r="B8" s="682">
        <v>14924.496546719796</v>
      </c>
      <c r="C8" s="682">
        <v>978.01872799919488</v>
      </c>
      <c r="D8" s="682">
        <v>389.4847252810066</v>
      </c>
      <c r="E8" s="682"/>
      <c r="F8" s="682"/>
      <c r="G8" s="682"/>
      <c r="H8" s="682"/>
      <c r="I8" s="1203"/>
      <c r="J8" s="1203">
        <v>16291.999999999998</v>
      </c>
    </row>
    <row r="9" spans="1:10" ht="14.25" customHeight="1" x14ac:dyDescent="0.3">
      <c r="A9" s="681" t="s">
        <v>235</v>
      </c>
      <c r="B9" s="680">
        <v>4776.2349832669006</v>
      </c>
      <c r="C9" s="680">
        <v>917.64538216595986</v>
      </c>
      <c r="D9" s="680">
        <v>1419.9095232652055</v>
      </c>
      <c r="E9" s="680">
        <v>533.64232098450736</v>
      </c>
      <c r="F9" s="680">
        <v>923.61503263799386</v>
      </c>
      <c r="G9" s="680">
        <v>20.933221743890059</v>
      </c>
      <c r="H9" s="680">
        <v>1.9535935540958754E-2</v>
      </c>
      <c r="I9" s="1204"/>
      <c r="J9" s="1204">
        <v>8591.9999999999964</v>
      </c>
    </row>
    <row r="10" spans="1:10" ht="14.25" customHeight="1" x14ac:dyDescent="0.3">
      <c r="A10" s="684" t="s">
        <v>827</v>
      </c>
      <c r="B10" s="682">
        <v>3070.4868016569976</v>
      </c>
      <c r="C10" s="682">
        <v>347.51319834300273</v>
      </c>
      <c r="D10" s="682"/>
      <c r="E10" s="682"/>
      <c r="F10" s="682"/>
      <c r="G10" s="682"/>
      <c r="H10" s="682"/>
      <c r="I10" s="1203"/>
      <c r="J10" s="1203">
        <v>3418.0000000000005</v>
      </c>
    </row>
    <row r="11" spans="1:10" ht="27" customHeight="1" x14ac:dyDescent="0.3">
      <c r="A11" s="428" t="s">
        <v>828</v>
      </c>
      <c r="B11" s="680">
        <v>70601.305999999982</v>
      </c>
      <c r="C11" s="680"/>
      <c r="D11" s="680"/>
      <c r="E11" s="680"/>
      <c r="F11" s="680"/>
      <c r="G11" s="680"/>
      <c r="H11" s="680"/>
      <c r="I11" s="1204">
        <v>11180.694</v>
      </c>
      <c r="J11" s="1204">
        <v>81781.999999999985</v>
      </c>
    </row>
    <row r="12" spans="1:10" ht="14.25" customHeight="1" x14ac:dyDescent="0.3">
      <c r="A12" s="428" t="s">
        <v>240</v>
      </c>
      <c r="B12" s="682"/>
      <c r="C12" s="682"/>
      <c r="D12" s="682"/>
      <c r="E12" s="682"/>
      <c r="F12" s="682"/>
      <c r="G12" s="682"/>
      <c r="H12" s="682"/>
      <c r="I12" s="1203">
        <v>46110.999999999993</v>
      </c>
      <c r="J12" s="1203">
        <v>46110.999999999993</v>
      </c>
    </row>
    <row r="13" spans="1:10" ht="14.25" customHeight="1" x14ac:dyDescent="0.3">
      <c r="A13" s="428" t="s">
        <v>247</v>
      </c>
      <c r="B13" s="680"/>
      <c r="C13" s="680"/>
      <c r="D13" s="680"/>
      <c r="E13" s="680"/>
      <c r="F13" s="680"/>
      <c r="G13" s="680"/>
      <c r="H13" s="680"/>
      <c r="I13" s="1204">
        <v>87092</v>
      </c>
      <c r="J13" s="1204">
        <v>87092</v>
      </c>
    </row>
    <row r="14" spans="1:10" ht="14.25" customHeight="1" x14ac:dyDescent="0.3">
      <c r="A14" s="679" t="s">
        <v>250</v>
      </c>
      <c r="B14" s="567">
        <v>172268.8549423822</v>
      </c>
      <c r="C14" s="567">
        <v>12255.207713154789</v>
      </c>
      <c r="D14" s="567">
        <v>25828.745328477515</v>
      </c>
      <c r="E14" s="567">
        <v>22471.264948129869</v>
      </c>
      <c r="F14" s="567">
        <v>55959.7313923416</v>
      </c>
      <c r="G14" s="567">
        <v>41991.653590918526</v>
      </c>
      <c r="H14" s="567">
        <v>106452.89291792884</v>
      </c>
      <c r="I14" s="1205">
        <v>144383.69399999999</v>
      </c>
      <c r="J14" s="1205">
        <v>581612</v>
      </c>
    </row>
    <row r="15" spans="1:10" ht="14.25" customHeight="1" x14ac:dyDescent="0.3">
      <c r="A15" s="681"/>
      <c r="B15" s="683"/>
      <c r="C15" s="683"/>
      <c r="D15" s="683"/>
      <c r="E15" s="683"/>
      <c r="F15" s="683"/>
      <c r="G15" s="683"/>
      <c r="H15" s="683"/>
      <c r="I15" s="738"/>
      <c r="J15" s="738"/>
    </row>
    <row r="16" spans="1:10" ht="28.5" x14ac:dyDescent="0.3">
      <c r="A16" s="1096" t="s">
        <v>253</v>
      </c>
      <c r="B16" s="682">
        <v>21931.734225777662</v>
      </c>
      <c r="C16" s="682">
        <v>4580.223701879595</v>
      </c>
      <c r="D16" s="682">
        <v>4249.4829648231507</v>
      </c>
      <c r="E16" s="682">
        <v>687.31298880509655</v>
      </c>
      <c r="F16" s="682">
        <v>100.71975784447784</v>
      </c>
      <c r="G16" s="682">
        <v>1.3960262223330199E-2</v>
      </c>
      <c r="H16" s="682"/>
      <c r="I16" s="1203">
        <v>140884.4704006078</v>
      </c>
      <c r="J16" s="1203">
        <v>172433.95799999998</v>
      </c>
    </row>
    <row r="17" spans="1:10" ht="14.25" customHeight="1" x14ac:dyDescent="0.3">
      <c r="A17" s="432" t="s">
        <v>827</v>
      </c>
      <c r="B17" s="680">
        <v>5946.3189100105737</v>
      </c>
      <c r="C17" s="680">
        <v>1067.3109814713102</v>
      </c>
      <c r="D17" s="680">
        <v>1.7521085181171872</v>
      </c>
      <c r="E17" s="680"/>
      <c r="F17" s="680"/>
      <c r="G17" s="680"/>
      <c r="H17" s="680"/>
      <c r="I17" s="1204"/>
      <c r="J17" s="1204">
        <v>7015.3820000000005</v>
      </c>
    </row>
    <row r="18" spans="1:10" ht="14.25" customHeight="1" x14ac:dyDescent="0.3">
      <c r="A18" s="428" t="s">
        <v>252</v>
      </c>
      <c r="B18" s="682">
        <v>30665.023555192816</v>
      </c>
      <c r="C18" s="682">
        <v>4924.6341894360339</v>
      </c>
      <c r="D18" s="682">
        <v>786.31288994527938</v>
      </c>
      <c r="E18" s="682">
        <v>48.632356191868332</v>
      </c>
      <c r="F18" s="682">
        <v>3553.331737679759</v>
      </c>
      <c r="G18" s="682">
        <v>5.4772715539621251</v>
      </c>
      <c r="H18" s="682"/>
      <c r="I18" s="1203"/>
      <c r="J18" s="1203">
        <v>39983.41199999972</v>
      </c>
    </row>
    <row r="19" spans="1:10" ht="14.25" customHeight="1" x14ac:dyDescent="0.3">
      <c r="A19" s="681" t="s">
        <v>827</v>
      </c>
      <c r="B19" s="682">
        <v>6050.5024549692389</v>
      </c>
      <c r="C19" s="682">
        <v>1421.05231349631</v>
      </c>
      <c r="D19" s="682">
        <v>81.603231534449193</v>
      </c>
      <c r="E19" s="682"/>
      <c r="F19" s="682"/>
      <c r="G19" s="682"/>
      <c r="H19" s="682"/>
      <c r="I19" s="1203"/>
      <c r="J19" s="1203">
        <v>7553.1579999999976</v>
      </c>
    </row>
    <row r="20" spans="1:10" ht="14.25" customHeight="1" x14ac:dyDescent="0.3">
      <c r="A20" s="681" t="s">
        <v>256</v>
      </c>
      <c r="B20" s="680">
        <v>12257.295601548829</v>
      </c>
      <c r="C20" s="680">
        <v>13748.236192851708</v>
      </c>
      <c r="D20" s="680">
        <v>34498.493998239537</v>
      </c>
      <c r="E20" s="680">
        <v>28723.339982014957</v>
      </c>
      <c r="F20" s="680">
        <v>56449.92513084611</v>
      </c>
      <c r="G20" s="680">
        <v>11948.664180494801</v>
      </c>
      <c r="H20" s="680">
        <v>21488.062914004055</v>
      </c>
      <c r="I20" s="1204"/>
      <c r="J20" s="1204">
        <v>179114.01800000001</v>
      </c>
    </row>
    <row r="21" spans="1:10" ht="14.25" customHeight="1" x14ac:dyDescent="0.3">
      <c r="A21" s="428" t="s">
        <v>826</v>
      </c>
      <c r="B21" s="682">
        <v>10622.98868456727</v>
      </c>
      <c r="C21" s="682">
        <v>12893.889908306877</v>
      </c>
      <c r="D21" s="682">
        <v>10339.128602505009</v>
      </c>
      <c r="E21" s="682">
        <v>1328.3228046208042</v>
      </c>
      <c r="F21" s="682"/>
      <c r="G21" s="682"/>
      <c r="H21" s="682"/>
      <c r="I21" s="1203"/>
      <c r="J21" s="1203">
        <v>35184.329999999958</v>
      </c>
    </row>
    <row r="22" spans="1:10" ht="14.25" customHeight="1" x14ac:dyDescent="0.3">
      <c r="A22" s="681" t="s">
        <v>825</v>
      </c>
      <c r="B22" s="680">
        <v>1380.0731856757088</v>
      </c>
      <c r="C22" s="680">
        <v>621.73378185252727</v>
      </c>
      <c r="D22" s="680">
        <v>17914.932362894458</v>
      </c>
      <c r="E22" s="680">
        <v>20447.635544040488</v>
      </c>
      <c r="F22" s="680">
        <v>38887.235980305079</v>
      </c>
      <c r="G22" s="680">
        <v>6415.7765671213083</v>
      </c>
      <c r="H22" s="680">
        <v>21046.665578110431</v>
      </c>
      <c r="I22" s="1204"/>
      <c r="J22" s="1204">
        <v>106714.053</v>
      </c>
    </row>
    <row r="23" spans="1:10" ht="14.25" customHeight="1" x14ac:dyDescent="0.3">
      <c r="A23" s="681" t="s">
        <v>824</v>
      </c>
      <c r="B23" s="680">
        <v>254.23373130585139</v>
      </c>
      <c r="C23" s="680">
        <v>232.61250269230408</v>
      </c>
      <c r="D23" s="680">
        <v>6244.4330328400674</v>
      </c>
      <c r="E23" s="680">
        <v>6947.3816333536688</v>
      </c>
      <c r="F23" s="680">
        <v>17562.689150541028</v>
      </c>
      <c r="G23" s="680">
        <v>5532.8876133734939</v>
      </c>
      <c r="H23" s="680">
        <v>441.39733589362407</v>
      </c>
      <c r="I23" s="1204"/>
      <c r="J23" s="1204">
        <v>37215.635000000038</v>
      </c>
    </row>
    <row r="24" spans="1:10" x14ac:dyDescent="0.3">
      <c r="A24" s="428" t="s">
        <v>264</v>
      </c>
      <c r="B24" s="680"/>
      <c r="C24" s="680"/>
      <c r="D24" s="680"/>
      <c r="E24" s="680"/>
      <c r="F24" s="680">
        <v>3659.2908543914255</v>
      </c>
      <c r="G24" s="680">
        <v>2282.3245861906225</v>
      </c>
      <c r="H24" s="680"/>
      <c r="I24" s="1204">
        <v>3045.3845594179525</v>
      </c>
      <c r="J24" s="1204">
        <v>8987</v>
      </c>
    </row>
    <row r="25" spans="1:10" x14ac:dyDescent="0.3">
      <c r="A25" s="428" t="s">
        <v>240</v>
      </c>
      <c r="B25" s="680"/>
      <c r="C25" s="680"/>
      <c r="D25" s="680"/>
      <c r="E25" s="680"/>
      <c r="F25" s="680"/>
      <c r="G25" s="680"/>
      <c r="H25" s="680"/>
      <c r="I25" s="1204">
        <v>42712.036000000007</v>
      </c>
      <c r="J25" s="1204">
        <v>42712.036000000007</v>
      </c>
    </row>
    <row r="26" spans="1:10" x14ac:dyDescent="0.3">
      <c r="A26" s="428" t="s">
        <v>259</v>
      </c>
      <c r="B26" s="680"/>
      <c r="C26" s="680"/>
      <c r="D26" s="680"/>
      <c r="E26" s="680"/>
      <c r="F26" s="680"/>
      <c r="G26" s="680"/>
      <c r="H26" s="680"/>
      <c r="I26" s="1204">
        <v>105066</v>
      </c>
      <c r="J26" s="1204">
        <v>105066</v>
      </c>
    </row>
    <row r="27" spans="1:10" x14ac:dyDescent="0.3">
      <c r="A27" s="428" t="s">
        <v>352</v>
      </c>
      <c r="B27" s="680"/>
      <c r="C27" s="680"/>
      <c r="D27" s="680"/>
      <c r="E27" s="680"/>
      <c r="F27" s="680"/>
      <c r="G27" s="680"/>
      <c r="H27" s="680"/>
      <c r="I27" s="1204">
        <v>33316</v>
      </c>
      <c r="J27" s="1204">
        <v>33316</v>
      </c>
    </row>
    <row r="28" spans="1:10" x14ac:dyDescent="0.3">
      <c r="A28" s="679" t="s">
        <v>823</v>
      </c>
      <c r="B28" s="567">
        <v>64854.053382519312</v>
      </c>
      <c r="C28" s="567">
        <v>23253.094084167336</v>
      </c>
      <c r="D28" s="567">
        <v>39534.289853007969</v>
      </c>
      <c r="E28" s="567">
        <v>29459.285327011923</v>
      </c>
      <c r="F28" s="567">
        <v>63763.267480761773</v>
      </c>
      <c r="G28" s="567">
        <v>14236.479998501611</v>
      </c>
      <c r="H28" s="567">
        <v>21488.062914004055</v>
      </c>
      <c r="I28" s="1205">
        <v>325023.89096002578</v>
      </c>
      <c r="J28" s="1205">
        <v>581612.42399999965</v>
      </c>
    </row>
    <row r="29" spans="1:10" s="429" customFormat="1" x14ac:dyDescent="0.3">
      <c r="A29" s="678"/>
      <c r="B29" s="677"/>
      <c r="C29" s="677"/>
      <c r="D29" s="677"/>
      <c r="E29" s="677"/>
      <c r="F29" s="677"/>
      <c r="G29" s="677"/>
      <c r="H29" s="677"/>
      <c r="I29" s="677"/>
      <c r="J29" s="677"/>
    </row>
    <row r="30" spans="1:10" s="664" customFormat="1" ht="13.5" x14ac:dyDescent="0.3">
      <c r="A30" s="1461" t="s">
        <v>822</v>
      </c>
      <c r="B30" s="1462"/>
      <c r="C30" s="1462"/>
      <c r="D30" s="1462"/>
      <c r="E30" s="1462"/>
      <c r="F30" s="1462"/>
      <c r="G30" s="1462"/>
      <c r="H30" s="1462"/>
      <c r="I30" s="1462"/>
      <c r="J30" s="1462"/>
    </row>
    <row r="31" spans="1:10" s="664" customFormat="1" ht="13.5" x14ac:dyDescent="0.3">
      <c r="A31" s="1461" t="s">
        <v>821</v>
      </c>
      <c r="B31" s="1462"/>
      <c r="C31" s="1462"/>
      <c r="D31" s="1462"/>
      <c r="E31" s="1462"/>
      <c r="F31" s="1462"/>
      <c r="G31" s="1462"/>
      <c r="H31" s="1462"/>
      <c r="I31" s="1462"/>
      <c r="J31" s="1462"/>
    </row>
    <row r="32" spans="1:10" s="664" customFormat="1" ht="13.5" x14ac:dyDescent="0.3">
      <c r="A32" s="1461" t="s">
        <v>820</v>
      </c>
      <c r="B32" s="1462"/>
      <c r="C32" s="1462"/>
      <c r="D32" s="1462"/>
      <c r="E32" s="1462"/>
      <c r="F32" s="1462"/>
      <c r="G32" s="1462"/>
      <c r="H32" s="1462"/>
      <c r="I32" s="1462"/>
      <c r="J32" s="1462"/>
    </row>
    <row r="34" spans="1:1" x14ac:dyDescent="0.3">
      <c r="A34" s="676"/>
    </row>
    <row r="35" spans="1:1" x14ac:dyDescent="0.3">
      <c r="A35" s="676"/>
    </row>
  </sheetData>
  <mergeCells count="4">
    <mergeCell ref="A1:J4"/>
    <mergeCell ref="A30:J30"/>
    <mergeCell ref="A31:J31"/>
    <mergeCell ref="A32:J32"/>
  </mergeCells>
  <pageMargins left="0.43307086614173229" right="0.23622047244094491" top="0.74803149606299213" bottom="0.74803149606299213" header="0.31496062992125984" footer="0.31496062992125984"/>
  <pageSetup paperSize="9" orientation="portrait"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W14"/>
  <sheetViews>
    <sheetView showGridLines="0" zoomScale="84" zoomScaleNormal="84" zoomScaleSheetLayoutView="90" zoomScalePageLayoutView="85" workbookViewId="0">
      <selection activeCell="I6" sqref="I6"/>
    </sheetView>
  </sheetViews>
  <sheetFormatPr defaultRowHeight="13.5" x14ac:dyDescent="0.3"/>
  <cols>
    <col min="1" max="8" width="9.140625" style="261" customWidth="1"/>
    <col min="9" max="9" width="22" style="261" customWidth="1"/>
    <col min="10" max="11" width="9.140625" style="261" hidden="1" customWidth="1"/>
    <col min="12" max="15" width="9.140625" style="261"/>
    <col min="16" max="19" width="0" style="261" hidden="1" customWidth="1"/>
    <col min="20" max="16384" width="9.140625" style="261"/>
  </cols>
  <sheetData>
    <row r="1" spans="1:23" x14ac:dyDescent="0.3">
      <c r="A1" s="1277" t="s">
        <v>1494</v>
      </c>
      <c r="B1" s="1278"/>
      <c r="C1" s="1278"/>
      <c r="D1" s="1278"/>
      <c r="E1" s="1278"/>
      <c r="F1" s="1278"/>
      <c r="G1" s="1278"/>
      <c r="H1" s="1278"/>
      <c r="I1" s="1278"/>
      <c r="J1" s="1278"/>
      <c r="K1" s="1264"/>
    </row>
    <row r="2" spans="1:23" x14ac:dyDescent="0.3">
      <c r="A2" s="1278"/>
      <c r="B2" s="1278"/>
      <c r="C2" s="1278"/>
      <c r="D2" s="1278"/>
      <c r="E2" s="1278"/>
      <c r="F2" s="1278"/>
      <c r="G2" s="1278"/>
      <c r="H2" s="1278"/>
      <c r="I2" s="1278"/>
      <c r="J2" s="1278"/>
      <c r="K2" s="1264"/>
    </row>
    <row r="3" spans="1:23" x14ac:dyDescent="0.3">
      <c r="A3" s="1278"/>
      <c r="B3" s="1278"/>
      <c r="C3" s="1278"/>
      <c r="D3" s="1278"/>
      <c r="E3" s="1278"/>
      <c r="F3" s="1278"/>
      <c r="G3" s="1278"/>
      <c r="H3" s="1278"/>
      <c r="I3" s="1278"/>
      <c r="J3" s="1278"/>
      <c r="K3" s="1264"/>
    </row>
    <row r="4" spans="1:23" ht="47.25" customHeight="1" x14ac:dyDescent="0.3">
      <c r="A4" s="1278"/>
      <c r="B4" s="1278"/>
      <c r="C4" s="1278"/>
      <c r="D4" s="1278"/>
      <c r="E4" s="1278"/>
      <c r="F4" s="1278"/>
      <c r="G4" s="1278"/>
      <c r="H4" s="1278"/>
      <c r="I4" s="1278"/>
      <c r="J4" s="1278"/>
      <c r="K4" s="1264"/>
    </row>
    <row r="5" spans="1:23" ht="28.5" x14ac:dyDescent="0.3">
      <c r="M5" s="262"/>
      <c r="N5" s="262"/>
      <c r="O5" s="1"/>
      <c r="P5" s="1"/>
      <c r="Q5" s="1"/>
      <c r="R5" s="262"/>
      <c r="S5" s="262"/>
      <c r="T5" s="262"/>
      <c r="U5" s="263" t="s">
        <v>314</v>
      </c>
      <c r="V5" s="264" t="s">
        <v>315</v>
      </c>
      <c r="W5" s="264" t="s">
        <v>316</v>
      </c>
    </row>
    <row r="6" spans="1:23" ht="14.25" x14ac:dyDescent="0.3">
      <c r="M6" s="39" t="s">
        <v>317</v>
      </c>
      <c r="N6" s="265"/>
      <c r="O6" s="265"/>
      <c r="P6" s="265"/>
      <c r="Q6" s="265"/>
      <c r="R6" s="265"/>
      <c r="S6" s="265"/>
      <c r="T6" s="265"/>
      <c r="U6" s="266">
        <v>0.1</v>
      </c>
      <c r="V6" s="266">
        <v>8.4000000000000005E-2</v>
      </c>
      <c r="W6" s="266"/>
    </row>
    <row r="7" spans="1:23" ht="14.25" x14ac:dyDescent="0.3">
      <c r="M7" s="6" t="s">
        <v>318</v>
      </c>
      <c r="U7" s="267">
        <v>0.18427736130566916</v>
      </c>
      <c r="V7" s="267">
        <v>4.9077162675583152E-3</v>
      </c>
      <c r="W7" s="267" t="s">
        <v>22</v>
      </c>
    </row>
    <row r="8" spans="1:23" ht="14.25" x14ac:dyDescent="0.3">
      <c r="M8" s="6" t="s">
        <v>319</v>
      </c>
      <c r="U8" s="267">
        <v>0.18918507757322747</v>
      </c>
      <c r="V8" s="267">
        <v>6.7417345782861682E-3</v>
      </c>
      <c r="W8" s="267" t="s">
        <v>22</v>
      </c>
    </row>
    <row r="9" spans="1:23" ht="14.25" x14ac:dyDescent="0.3">
      <c r="M9" s="6" t="s">
        <v>320</v>
      </c>
      <c r="U9" s="267">
        <v>0.19592681215151364</v>
      </c>
      <c r="V9" s="267">
        <v>3.6327572940249853E-3</v>
      </c>
      <c r="W9" s="267" t="s">
        <v>22</v>
      </c>
    </row>
    <row r="10" spans="1:23" ht="14.25" x14ac:dyDescent="0.3">
      <c r="M10" s="6" t="s">
        <v>321</v>
      </c>
      <c r="U10" s="267">
        <f>U14-W10</f>
        <v>0.19049076942223464</v>
      </c>
      <c r="V10" s="267"/>
      <c r="W10" s="267">
        <v>9.0357390619395499E-3</v>
      </c>
    </row>
    <row r="11" spans="1:23" ht="14.25" x14ac:dyDescent="0.3">
      <c r="M11" s="6" t="s">
        <v>322</v>
      </c>
      <c r="U11" s="267">
        <v>0.19049076942223425</v>
      </c>
      <c r="V11" s="267">
        <v>4.41727161555866E-3</v>
      </c>
      <c r="W11" s="267" t="s">
        <v>22</v>
      </c>
    </row>
    <row r="12" spans="1:23" ht="14.25" x14ac:dyDescent="0.3">
      <c r="M12" s="6" t="s">
        <v>323</v>
      </c>
      <c r="U12" s="267">
        <v>0.1</v>
      </c>
      <c r="V12" s="267">
        <v>9.5000000000000001E-2</v>
      </c>
      <c r="W12" s="267"/>
    </row>
    <row r="14" spans="1:23" ht="14.25" x14ac:dyDescent="0.3">
      <c r="M14" s="6" t="s">
        <v>216</v>
      </c>
      <c r="U14" s="267">
        <f>19.9559569445539%-W14</f>
        <v>0.19952650848417419</v>
      </c>
      <c r="V14" s="267"/>
      <c r="W14" s="267">
        <v>3.3060961364822499E-5</v>
      </c>
    </row>
  </sheetData>
  <mergeCells count="1">
    <mergeCell ref="A1:K4"/>
  </mergeCells>
  <pageMargins left="0.43307086614173229" right="0.23622047244094491" top="0.74803149606299213" bottom="0.74803149606299213" header="0.31496062992125984" footer="0.31496062992125984"/>
  <pageSetup paperSize="9" orientation="portrait" r:id="rId1"/>
  <colBreaks count="1" manualBreakCount="1">
    <brk id="11" max="1048575" man="1"/>
  </colBreaks>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0070C0"/>
  </sheetPr>
  <dimension ref="A1:U102"/>
  <sheetViews>
    <sheetView showGridLines="0" zoomScale="84" zoomScaleNormal="84" zoomScaleSheetLayoutView="130" zoomScalePageLayoutView="86" workbookViewId="0">
      <selection activeCell="I6" sqref="I6"/>
    </sheetView>
  </sheetViews>
  <sheetFormatPr defaultRowHeight="14.25" x14ac:dyDescent="0.3"/>
  <cols>
    <col min="1" max="8" width="9.140625" style="5" customWidth="1"/>
    <col min="9" max="9" width="5.140625" style="5" customWidth="1"/>
    <col min="10" max="10" width="9.140625" style="5" hidden="1" customWidth="1"/>
    <col min="11" max="11" width="15.85546875" style="5" customWidth="1"/>
    <col min="12" max="12" width="35" style="428" customWidth="1"/>
    <col min="13" max="21" width="9.28515625" style="5" customWidth="1"/>
    <col min="22" max="16384" width="9.140625" style="5"/>
  </cols>
  <sheetData>
    <row r="1" spans="1:21" ht="14.25" customHeight="1" x14ac:dyDescent="0.3">
      <c r="A1" s="1411" t="s">
        <v>1638</v>
      </c>
      <c r="B1" s="1264"/>
      <c r="C1" s="1264"/>
      <c r="D1" s="1264"/>
      <c r="E1" s="1264"/>
      <c r="F1" s="1264"/>
      <c r="G1" s="1264"/>
      <c r="H1" s="1264"/>
      <c r="I1" s="1264"/>
      <c r="J1" s="1264"/>
      <c r="K1" s="1264"/>
    </row>
    <row r="2" spans="1:21" ht="14.25" customHeight="1" x14ac:dyDescent="0.3">
      <c r="A2" s="1264"/>
      <c r="B2" s="1264"/>
      <c r="C2" s="1264"/>
      <c r="D2" s="1264"/>
      <c r="E2" s="1264"/>
      <c r="F2" s="1264"/>
      <c r="G2" s="1264"/>
      <c r="H2" s="1264"/>
      <c r="I2" s="1264"/>
      <c r="J2" s="1264"/>
      <c r="K2" s="1264"/>
    </row>
    <row r="3" spans="1:21" ht="14.25" customHeight="1" x14ac:dyDescent="0.3">
      <c r="A3" s="1264"/>
      <c r="B3" s="1264"/>
      <c r="C3" s="1264"/>
      <c r="D3" s="1264"/>
      <c r="E3" s="1264"/>
      <c r="F3" s="1264"/>
      <c r="G3" s="1264"/>
      <c r="H3" s="1264"/>
      <c r="I3" s="1264"/>
      <c r="J3" s="1264"/>
      <c r="K3" s="1264"/>
    </row>
    <row r="4" spans="1:21" ht="14.25" customHeight="1" x14ac:dyDescent="0.3">
      <c r="A4" s="609"/>
      <c r="B4" s="607"/>
      <c r="C4" s="607"/>
      <c r="D4" s="607"/>
      <c r="E4" s="607"/>
      <c r="F4" s="607"/>
      <c r="G4" s="607"/>
      <c r="H4" s="607"/>
      <c r="I4" s="607"/>
      <c r="J4" s="607"/>
      <c r="K4" s="607"/>
    </row>
    <row r="5" spans="1:21" ht="14.25" customHeight="1" x14ac:dyDescent="0.3">
      <c r="A5" s="607"/>
      <c r="B5" s="607"/>
      <c r="C5" s="607"/>
      <c r="D5" s="607"/>
      <c r="E5" s="607"/>
      <c r="F5" s="607"/>
      <c r="G5" s="607"/>
      <c r="H5" s="607"/>
      <c r="I5" s="607"/>
      <c r="J5" s="607"/>
      <c r="K5" s="607"/>
      <c r="L5" s="1432" t="s">
        <v>972</v>
      </c>
      <c r="M5" s="1434"/>
      <c r="N5" s="1434"/>
      <c r="O5" s="1434"/>
      <c r="P5" s="1434"/>
      <c r="Q5" s="1434"/>
      <c r="R5" s="1434"/>
      <c r="S5" s="1434"/>
      <c r="T5" s="1264"/>
      <c r="U5" s="1264"/>
    </row>
    <row r="6" spans="1:21" x14ac:dyDescent="0.3">
      <c r="L6" s="1434"/>
      <c r="M6" s="1434"/>
      <c r="N6" s="1434"/>
      <c r="O6" s="1434"/>
      <c r="P6" s="1434"/>
      <c r="Q6" s="1434"/>
      <c r="R6" s="1434"/>
      <c r="S6" s="1434"/>
      <c r="T6" s="1264"/>
      <c r="U6" s="1264"/>
    </row>
    <row r="7" spans="1:21" x14ac:dyDescent="0.3">
      <c r="L7" s="1434"/>
      <c r="M7" s="1434"/>
      <c r="N7" s="1434"/>
      <c r="O7" s="1434"/>
      <c r="P7" s="1434"/>
      <c r="Q7" s="1434"/>
      <c r="R7" s="1434"/>
      <c r="S7" s="1434"/>
      <c r="T7" s="1264"/>
      <c r="U7" s="1264"/>
    </row>
    <row r="8" spans="1:21" x14ac:dyDescent="0.3">
      <c r="L8" s="1434"/>
      <c r="M8" s="1434"/>
      <c r="N8" s="1434"/>
      <c r="O8" s="1434"/>
      <c r="P8" s="1434"/>
      <c r="Q8" s="1434"/>
      <c r="R8" s="1434"/>
      <c r="S8" s="1434"/>
      <c r="T8" s="1264"/>
      <c r="U8" s="1264"/>
    </row>
    <row r="9" spans="1:21" ht="29.25" customHeight="1" x14ac:dyDescent="0.3">
      <c r="L9" s="685" t="s">
        <v>116</v>
      </c>
      <c r="M9" s="561" t="s">
        <v>834</v>
      </c>
      <c r="N9" s="561" t="s">
        <v>833</v>
      </c>
      <c r="O9" s="561" t="s">
        <v>832</v>
      </c>
      <c r="P9" s="561" t="s">
        <v>756</v>
      </c>
      <c r="Q9" s="561" t="s">
        <v>757</v>
      </c>
      <c r="R9" s="561" t="s">
        <v>831</v>
      </c>
      <c r="S9" s="561" t="s">
        <v>830</v>
      </c>
      <c r="T9" s="561" t="s">
        <v>829</v>
      </c>
      <c r="U9" s="561" t="s">
        <v>288</v>
      </c>
    </row>
    <row r="10" spans="1:21" ht="14.25" customHeight="1" x14ac:dyDescent="0.3">
      <c r="L10" s="727" t="s">
        <v>734</v>
      </c>
      <c r="M10" s="711"/>
      <c r="N10" s="711"/>
      <c r="O10" s="711"/>
      <c r="P10" s="711"/>
      <c r="Q10" s="711"/>
      <c r="R10" s="711"/>
      <c r="S10" s="711"/>
      <c r="T10" s="711"/>
      <c r="U10" s="711"/>
    </row>
    <row r="11" spans="1:21" ht="14.25" customHeight="1" x14ac:dyDescent="0.3">
      <c r="L11" s="428" t="s">
        <v>233</v>
      </c>
      <c r="M11" s="428">
        <v>20059.803091991856</v>
      </c>
      <c r="N11" s="428" t="s">
        <v>22</v>
      </c>
      <c r="O11" s="428" t="s">
        <v>22</v>
      </c>
      <c r="P11" s="428" t="s">
        <v>22</v>
      </c>
      <c r="Q11" s="428" t="s">
        <v>22</v>
      </c>
      <c r="R11" s="428" t="s">
        <v>22</v>
      </c>
      <c r="S11" s="428" t="s">
        <v>22</v>
      </c>
      <c r="T11" s="428" t="s">
        <v>22</v>
      </c>
      <c r="U11" s="428"/>
    </row>
    <row r="12" spans="1:21" ht="14.25" customHeight="1" x14ac:dyDescent="0.3">
      <c r="L12" s="432" t="s">
        <v>236</v>
      </c>
      <c r="M12" s="432">
        <v>13153.276419917518</v>
      </c>
      <c r="N12" s="432">
        <v>2794.4872440462887</v>
      </c>
      <c r="O12" s="432">
        <v>7501.2236635039117</v>
      </c>
      <c r="P12" s="432">
        <v>7223.920381644597</v>
      </c>
      <c r="Q12" s="432">
        <v>18174.517655421216</v>
      </c>
      <c r="R12" s="432">
        <v>13808.78127684756</v>
      </c>
      <c r="S12" s="432">
        <v>15569.373772150542</v>
      </c>
      <c r="T12" s="432" t="s">
        <v>22</v>
      </c>
      <c r="U12" s="432"/>
    </row>
    <row r="13" spans="1:21" ht="14.25" customHeight="1" x14ac:dyDescent="0.3">
      <c r="L13" s="428" t="s">
        <v>235</v>
      </c>
      <c r="M13" s="432">
        <v>1372.678949633128</v>
      </c>
      <c r="N13" s="432">
        <v>561.84073441610474</v>
      </c>
      <c r="O13" s="432">
        <v>1211.5456944837561</v>
      </c>
      <c r="P13" s="432">
        <v>425.24640796648481</v>
      </c>
      <c r="Q13" s="432">
        <v>570.53452629663855</v>
      </c>
      <c r="R13" s="432">
        <v>12.659217305751708</v>
      </c>
      <c r="S13" s="432">
        <v>1.9535935540958754E-2</v>
      </c>
      <c r="T13" s="432" t="s">
        <v>22</v>
      </c>
      <c r="U13" s="432"/>
    </row>
    <row r="14" spans="1:21" ht="14.25" customHeight="1" x14ac:dyDescent="0.3">
      <c r="L14" s="428" t="s">
        <v>969</v>
      </c>
      <c r="M14" s="728">
        <v>14991.849627863632</v>
      </c>
      <c r="N14" s="728" t="s">
        <v>22</v>
      </c>
      <c r="O14" s="728" t="s">
        <v>22</v>
      </c>
      <c r="P14" s="728" t="s">
        <v>22</v>
      </c>
      <c r="Q14" s="728" t="s">
        <v>22</v>
      </c>
      <c r="R14" s="728" t="s">
        <v>22</v>
      </c>
      <c r="S14" s="728" t="s">
        <v>22</v>
      </c>
      <c r="T14" s="728" t="s">
        <v>22</v>
      </c>
      <c r="U14" s="728"/>
    </row>
    <row r="15" spans="1:21" ht="14.25" customHeight="1" x14ac:dyDescent="0.3">
      <c r="L15" s="428" t="s">
        <v>253</v>
      </c>
      <c r="M15" s="149">
        <v>-5699.8468161059645</v>
      </c>
      <c r="N15" s="149">
        <v>-1788.2674012448429</v>
      </c>
      <c r="O15" s="149">
        <v>-2594.8552977816062</v>
      </c>
      <c r="P15" s="149">
        <v>-174.78737432343019</v>
      </c>
      <c r="Q15" s="149">
        <v>-1.0312253800466715</v>
      </c>
      <c r="R15" s="149">
        <v>-1.3960262223330199E-2</v>
      </c>
      <c r="S15" s="149" t="s">
        <v>22</v>
      </c>
      <c r="T15" s="149">
        <v>-42487.408741938634</v>
      </c>
      <c r="U15" s="149"/>
    </row>
    <row r="16" spans="1:21" x14ac:dyDescent="0.3">
      <c r="L16" s="428" t="s">
        <v>252</v>
      </c>
      <c r="M16" s="149">
        <v>-5246.0125309303476</v>
      </c>
      <c r="N16" s="149">
        <v>-963.05969365972646</v>
      </c>
      <c r="O16" s="149">
        <v>-299.28565243620108</v>
      </c>
      <c r="P16" s="149">
        <v>-3.1298694594069287</v>
      </c>
      <c r="Q16" s="149">
        <v>-3538.7555555059384</v>
      </c>
      <c r="R16" s="149">
        <v>-5.4772715539621251</v>
      </c>
      <c r="S16" s="149" t="s">
        <v>22</v>
      </c>
      <c r="T16" s="149" t="s">
        <v>22</v>
      </c>
      <c r="U16" s="149"/>
    </row>
    <row r="17" spans="12:21" x14ac:dyDescent="0.3">
      <c r="L17" s="428" t="s">
        <v>968</v>
      </c>
      <c r="M17" s="149">
        <v>-1964.8515879888698</v>
      </c>
      <c r="N17" s="149">
        <v>-2680.23831157</v>
      </c>
      <c r="O17" s="149">
        <v>-3775.2733183238238</v>
      </c>
      <c r="P17" s="149" t="s">
        <v>22</v>
      </c>
      <c r="Q17" s="149" t="s">
        <v>22</v>
      </c>
      <c r="R17" s="149" t="s">
        <v>22</v>
      </c>
      <c r="S17" s="149" t="s">
        <v>22</v>
      </c>
      <c r="T17" s="149" t="s">
        <v>22</v>
      </c>
      <c r="U17" s="149"/>
    </row>
    <row r="18" spans="12:21" x14ac:dyDescent="0.3">
      <c r="L18" s="428" t="s">
        <v>967</v>
      </c>
      <c r="M18" s="149">
        <v>-526.42684480778712</v>
      </c>
      <c r="N18" s="149">
        <v>-60.189406532650473</v>
      </c>
      <c r="O18" s="149">
        <v>-1872.2343021077054</v>
      </c>
      <c r="P18" s="149">
        <v>-4044.6112865029422</v>
      </c>
      <c r="Q18" s="149">
        <v>-6795.3373001895889</v>
      </c>
      <c r="R18" s="149">
        <v>-4617.0132606147763</v>
      </c>
      <c r="S18" s="149">
        <v>-237.07003704186909</v>
      </c>
      <c r="T18" s="149" t="s">
        <v>22</v>
      </c>
      <c r="U18" s="149"/>
    </row>
    <row r="19" spans="12:21" x14ac:dyDescent="0.3">
      <c r="L19" s="428" t="s">
        <v>966</v>
      </c>
      <c r="M19" s="149">
        <v>-35.840799548549725</v>
      </c>
      <c r="N19" s="149">
        <v>-141.849490078982</v>
      </c>
      <c r="O19" s="149">
        <v>-2477.3167898145825</v>
      </c>
      <c r="P19" s="149">
        <v>-2341.8269589467868</v>
      </c>
      <c r="Q19" s="149">
        <v>-7174.2831976579391</v>
      </c>
      <c r="R19" s="149">
        <v>-3889.9055651017115</v>
      </c>
      <c r="S19" s="149">
        <v>-426.45021654415228</v>
      </c>
      <c r="T19" s="149" t="s">
        <v>22</v>
      </c>
      <c r="U19" s="149"/>
    </row>
    <row r="20" spans="12:21" x14ac:dyDescent="0.3">
      <c r="L20" s="428" t="s">
        <v>264</v>
      </c>
      <c r="M20" s="428" t="s">
        <v>22</v>
      </c>
      <c r="N20" s="428" t="s">
        <v>22</v>
      </c>
      <c r="O20" s="428" t="s">
        <v>22</v>
      </c>
      <c r="P20" s="428" t="s">
        <v>22</v>
      </c>
      <c r="Q20" s="428">
        <v>-1766.7661536113601</v>
      </c>
      <c r="R20" s="428">
        <v>-1758.8512283714078</v>
      </c>
      <c r="S20" s="428" t="s">
        <v>22</v>
      </c>
      <c r="T20" s="428">
        <v>-505.35742171242464</v>
      </c>
      <c r="U20" s="428"/>
    </row>
    <row r="21" spans="12:21" ht="15.75" x14ac:dyDescent="0.3">
      <c r="L21" s="5" t="s">
        <v>352</v>
      </c>
      <c r="M21" s="428"/>
      <c r="N21" s="428"/>
      <c r="O21" s="428"/>
      <c r="P21" s="428"/>
      <c r="Q21" s="428"/>
      <c r="R21" s="428"/>
      <c r="S21" s="428"/>
      <c r="T21" s="428">
        <v>-21546.23491996689</v>
      </c>
      <c r="U21" s="607"/>
    </row>
    <row r="22" spans="12:21" x14ac:dyDescent="0.3">
      <c r="L22" s="5" t="s">
        <v>965</v>
      </c>
      <c r="M22" s="5">
        <v>5257.8244341862837</v>
      </c>
      <c r="N22" s="5">
        <v>13018.744972964785</v>
      </c>
      <c r="O22" s="5">
        <v>-6551.4812960426789</v>
      </c>
      <c r="P22" s="5">
        <v>-1637.9387208854332</v>
      </c>
      <c r="Q22" s="5">
        <v>7806.491812572569</v>
      </c>
      <c r="R22" s="5">
        <v>877.52100949392695</v>
      </c>
      <c r="S22" s="5">
        <v>-150.3544105204887</v>
      </c>
      <c r="T22" s="5">
        <v>2985.8892114381451</v>
      </c>
    </row>
    <row r="23" spans="12:21" x14ac:dyDescent="0.3">
      <c r="L23" s="719"/>
      <c r="M23" s="714"/>
      <c r="N23" s="714"/>
      <c r="O23" s="714"/>
      <c r="P23" s="714"/>
      <c r="Q23" s="714"/>
      <c r="R23" s="714"/>
      <c r="S23" s="714"/>
      <c r="T23" s="714"/>
      <c r="U23" s="714"/>
    </row>
    <row r="24" spans="12:21" x14ac:dyDescent="0.3">
      <c r="L24" s="719"/>
      <c r="M24" s="714"/>
      <c r="N24" s="714"/>
      <c r="O24" s="714"/>
      <c r="P24" s="714"/>
      <c r="Q24" s="714"/>
      <c r="R24" s="714"/>
      <c r="S24" s="714"/>
      <c r="T24" s="714"/>
      <c r="U24" s="714"/>
    </row>
    <row r="25" spans="12:21" ht="27" x14ac:dyDescent="0.3">
      <c r="L25" s="685" t="s">
        <v>116</v>
      </c>
      <c r="M25" s="561" t="s">
        <v>834</v>
      </c>
      <c r="N25" s="561" t="s">
        <v>833</v>
      </c>
      <c r="O25" s="561" t="s">
        <v>832</v>
      </c>
      <c r="P25" s="561" t="s">
        <v>756</v>
      </c>
      <c r="Q25" s="561" t="s">
        <v>757</v>
      </c>
      <c r="R25" s="561" t="s">
        <v>831</v>
      </c>
      <c r="S25" s="561" t="s">
        <v>830</v>
      </c>
      <c r="T25" s="561" t="s">
        <v>829</v>
      </c>
      <c r="U25" s="561" t="s">
        <v>288</v>
      </c>
    </row>
    <row r="26" spans="12:21" ht="14.25" customHeight="1" x14ac:dyDescent="0.3">
      <c r="L26" s="727" t="s">
        <v>735</v>
      </c>
      <c r="M26" s="428"/>
      <c r="N26" s="428"/>
      <c r="O26" s="428"/>
      <c r="P26" s="428"/>
      <c r="Q26" s="428"/>
      <c r="R26" s="428"/>
      <c r="S26" s="428"/>
      <c r="T26" s="428"/>
      <c r="U26" s="428"/>
    </row>
    <row r="27" spans="12:21" ht="14.25" customHeight="1" x14ac:dyDescent="0.3">
      <c r="L27" s="428" t="s">
        <v>233</v>
      </c>
      <c r="M27" s="428">
        <v>106.65093595064471</v>
      </c>
      <c r="N27" s="428">
        <v>-4.4833333330946822E-2</v>
      </c>
      <c r="O27" s="428" t="s">
        <v>22</v>
      </c>
      <c r="P27" s="428" t="s">
        <v>22</v>
      </c>
      <c r="Q27" s="428" t="s">
        <v>22</v>
      </c>
      <c r="R27" s="428" t="s">
        <v>22</v>
      </c>
      <c r="S27" s="428" t="s">
        <v>22</v>
      </c>
      <c r="T27" s="428" t="s">
        <v>22</v>
      </c>
      <c r="U27" s="428"/>
    </row>
    <row r="28" spans="12:21" ht="14.25" customHeight="1" x14ac:dyDescent="0.3">
      <c r="L28" s="432" t="s">
        <v>236</v>
      </c>
      <c r="M28" s="432">
        <v>15301.754255469696</v>
      </c>
      <c r="N28" s="432">
        <v>2904.252661470251</v>
      </c>
      <c r="O28" s="432">
        <v>8048.9996916046184</v>
      </c>
      <c r="P28" s="432">
        <v>6225.2063962078992</v>
      </c>
      <c r="Q28" s="432">
        <v>11785.96267552338</v>
      </c>
      <c r="R28" s="432">
        <v>5209.9575760608013</v>
      </c>
      <c r="S28" s="432">
        <v>38268.256718514174</v>
      </c>
      <c r="T28" s="432" t="s">
        <v>22</v>
      </c>
      <c r="U28" s="432"/>
    </row>
    <row r="29" spans="12:21" ht="14.25" customHeight="1" x14ac:dyDescent="0.3">
      <c r="L29" s="428" t="s">
        <v>235</v>
      </c>
      <c r="M29" s="432">
        <v>954.80419318495899</v>
      </c>
      <c r="N29" s="432">
        <v>34.010454619892357</v>
      </c>
      <c r="O29" s="432">
        <v>52.127502040524639</v>
      </c>
      <c r="P29" s="432">
        <v>54.24889038460168</v>
      </c>
      <c r="Q29" s="432">
        <v>44.539302736191964</v>
      </c>
      <c r="R29" s="432" t="s">
        <v>22</v>
      </c>
      <c r="S29" s="432" t="s">
        <v>22</v>
      </c>
      <c r="T29" s="432" t="s">
        <v>22</v>
      </c>
      <c r="U29" s="432"/>
    </row>
    <row r="30" spans="12:21" ht="14.25" customHeight="1" x14ac:dyDescent="0.3">
      <c r="L30" s="428" t="s">
        <v>969</v>
      </c>
      <c r="M30" s="728">
        <v>15776.248020038987</v>
      </c>
      <c r="N30" s="728" t="s">
        <v>22</v>
      </c>
      <c r="O30" s="728" t="s">
        <v>22</v>
      </c>
      <c r="P30" s="728" t="s">
        <v>22</v>
      </c>
      <c r="Q30" s="728" t="s">
        <v>22</v>
      </c>
      <c r="R30" s="728" t="s">
        <v>22</v>
      </c>
      <c r="S30" s="728" t="s">
        <v>22</v>
      </c>
      <c r="T30" s="728" t="s">
        <v>22</v>
      </c>
      <c r="U30" s="728"/>
    </row>
    <row r="31" spans="12:21" ht="14.25" customHeight="1" x14ac:dyDescent="0.3">
      <c r="L31" s="428" t="s">
        <v>253</v>
      </c>
      <c r="M31" s="149">
        <v>-2845.812585318421</v>
      </c>
      <c r="N31" s="149">
        <v>-617.86429081429765</v>
      </c>
      <c r="O31" s="149">
        <v>-214.43576430542993</v>
      </c>
      <c r="P31" s="149">
        <v>-19.164172682662947</v>
      </c>
      <c r="Q31" s="149">
        <v>-38.799998636432406</v>
      </c>
      <c r="R31" s="149" t="s">
        <v>22</v>
      </c>
      <c r="S31" s="149" t="s">
        <v>22</v>
      </c>
      <c r="T31" s="149">
        <v>-37531.435740046691</v>
      </c>
      <c r="U31" s="149"/>
    </row>
    <row r="32" spans="12:21" x14ac:dyDescent="0.3">
      <c r="L32" s="428" t="s">
        <v>252</v>
      </c>
      <c r="M32" s="728">
        <v>-3118.5013421212329</v>
      </c>
      <c r="N32" s="728">
        <v>-345.2969559536466</v>
      </c>
      <c r="O32" s="728">
        <v>-42.732935817624885</v>
      </c>
      <c r="P32" s="728" t="s">
        <v>22</v>
      </c>
      <c r="Q32" s="728" t="s">
        <v>22</v>
      </c>
      <c r="R32" s="728" t="s">
        <v>22</v>
      </c>
      <c r="S32" s="728" t="s">
        <v>22</v>
      </c>
      <c r="T32" s="728" t="s">
        <v>22</v>
      </c>
      <c r="U32" s="149"/>
    </row>
    <row r="33" spans="12:21" x14ac:dyDescent="0.3">
      <c r="L33" s="428" t="s">
        <v>968</v>
      </c>
      <c r="M33" s="149">
        <v>-2472.3179588581215</v>
      </c>
      <c r="N33" s="149" t="s">
        <v>22</v>
      </c>
      <c r="O33" s="149">
        <v>-1.3105616002467399E-92</v>
      </c>
      <c r="P33" s="149" t="s">
        <v>22</v>
      </c>
      <c r="Q33" s="149" t="s">
        <v>22</v>
      </c>
      <c r="R33" s="149" t="s">
        <v>22</v>
      </c>
      <c r="S33" s="149" t="s">
        <v>22</v>
      </c>
      <c r="T33" s="149" t="s">
        <v>22</v>
      </c>
      <c r="U33" s="149"/>
    </row>
    <row r="34" spans="12:21" x14ac:dyDescent="0.3">
      <c r="L34" s="428" t="s">
        <v>967</v>
      </c>
      <c r="M34" s="728">
        <v>-179.97803058376545</v>
      </c>
      <c r="N34" s="728">
        <v>-561.54437531987685</v>
      </c>
      <c r="O34" s="728">
        <v>-6187.3052380248555</v>
      </c>
      <c r="P34" s="728">
        <v>-5915.1153173844432</v>
      </c>
      <c r="Q34" s="728">
        <v>-16733.441048968998</v>
      </c>
      <c r="R34" s="728">
        <v>-1231.2480908187497</v>
      </c>
      <c r="S34" s="728" t="s">
        <v>22</v>
      </c>
      <c r="T34" s="728" t="s">
        <v>22</v>
      </c>
      <c r="U34" s="149"/>
    </row>
    <row r="35" spans="12:21" x14ac:dyDescent="0.3">
      <c r="L35" s="428" t="s">
        <v>966</v>
      </c>
      <c r="M35" s="149">
        <v>-102.7537441897301</v>
      </c>
      <c r="N35" s="149">
        <v>-45.905570639703775</v>
      </c>
      <c r="O35" s="149">
        <v>-639.11141142622159</v>
      </c>
      <c r="P35" s="149">
        <v>-631.77134812520853</v>
      </c>
      <c r="Q35" s="149">
        <v>-1715.0890381423419</v>
      </c>
      <c r="R35" s="149">
        <v>-58.454187598054247</v>
      </c>
      <c r="S35" s="149" t="s">
        <v>22</v>
      </c>
      <c r="T35" s="149" t="s">
        <v>22</v>
      </c>
      <c r="U35" s="149"/>
    </row>
    <row r="36" spans="12:21" x14ac:dyDescent="0.3">
      <c r="L36" s="428" t="s">
        <v>264</v>
      </c>
      <c r="M36" s="728" t="s">
        <v>22</v>
      </c>
      <c r="N36" s="728" t="s">
        <v>22</v>
      </c>
      <c r="O36" s="728" t="s">
        <v>22</v>
      </c>
      <c r="P36" s="728" t="s">
        <v>22</v>
      </c>
      <c r="Q36" s="728" t="s">
        <v>22</v>
      </c>
      <c r="R36" s="728">
        <v>-410.88048901308002</v>
      </c>
      <c r="S36" s="728" t="s">
        <v>22</v>
      </c>
      <c r="T36" s="728">
        <v>-223.85616258266131</v>
      </c>
      <c r="U36" s="428"/>
    </row>
    <row r="37" spans="12:21" ht="15.75" x14ac:dyDescent="0.3">
      <c r="L37" s="5" t="s">
        <v>352</v>
      </c>
      <c r="M37" s="149"/>
      <c r="N37" s="149"/>
      <c r="O37" s="149"/>
      <c r="P37" s="149"/>
      <c r="Q37" s="149"/>
      <c r="R37" s="149"/>
      <c r="S37" s="149"/>
      <c r="T37" s="149">
        <v>-3595.8159825302728</v>
      </c>
      <c r="U37" s="607"/>
    </row>
    <row r="38" spans="12:21" ht="15.75" x14ac:dyDescent="0.3">
      <c r="L38" s="5" t="s">
        <v>965</v>
      </c>
      <c r="M38" s="728">
        <v>-2298.8850655561369</v>
      </c>
      <c r="N38" s="728">
        <v>-6053.4719724872766</v>
      </c>
      <c r="O38" s="728">
        <v>1461.4259784234091</v>
      </c>
      <c r="P38" s="728">
        <v>253.04977011083812</v>
      </c>
      <c r="Q38" s="728">
        <v>-2951.0191811834939</v>
      </c>
      <c r="R38" s="728">
        <v>-1887.747669766509</v>
      </c>
      <c r="S38" s="728"/>
      <c r="T38" s="728">
        <v>739.21524183381189</v>
      </c>
      <c r="U38" s="607"/>
    </row>
    <row r="39" spans="12:21" ht="15.75" x14ac:dyDescent="0.3">
      <c r="M39" s="607"/>
      <c r="N39" s="607"/>
      <c r="O39" s="607"/>
      <c r="P39" s="607"/>
      <c r="Q39" s="607"/>
      <c r="R39" s="607"/>
      <c r="S39" s="607"/>
      <c r="T39" s="607"/>
      <c r="U39" s="607"/>
    </row>
    <row r="40" spans="12:21" ht="15.75" x14ac:dyDescent="0.3">
      <c r="M40" s="607"/>
      <c r="N40" s="607"/>
      <c r="O40" s="607"/>
      <c r="P40" s="607"/>
      <c r="Q40" s="607"/>
      <c r="R40" s="607"/>
      <c r="S40" s="607"/>
      <c r="T40" s="607"/>
      <c r="U40" s="607"/>
    </row>
    <row r="41" spans="12:21" ht="14.25" customHeight="1" x14ac:dyDescent="0.3">
      <c r="L41" s="685" t="s">
        <v>116</v>
      </c>
      <c r="M41" s="561" t="s">
        <v>834</v>
      </c>
      <c r="N41" s="561" t="s">
        <v>833</v>
      </c>
      <c r="O41" s="561" t="s">
        <v>832</v>
      </c>
      <c r="P41" s="561" t="s">
        <v>756</v>
      </c>
      <c r="Q41" s="561" t="s">
        <v>757</v>
      </c>
      <c r="R41" s="561" t="s">
        <v>831</v>
      </c>
      <c r="S41" s="561" t="s">
        <v>830</v>
      </c>
      <c r="T41" s="561" t="s">
        <v>829</v>
      </c>
      <c r="U41" s="561" t="s">
        <v>288</v>
      </c>
    </row>
    <row r="42" spans="12:21" ht="14.25" customHeight="1" x14ac:dyDescent="0.3">
      <c r="L42" s="727" t="s">
        <v>733</v>
      </c>
      <c r="M42" s="711"/>
      <c r="N42" s="711"/>
      <c r="O42" s="711"/>
      <c r="P42" s="711"/>
      <c r="Q42" s="711"/>
      <c r="R42" s="711"/>
      <c r="S42" s="711"/>
      <c r="T42" s="711"/>
      <c r="U42" s="711"/>
    </row>
    <row r="43" spans="12:21" ht="14.25" customHeight="1" x14ac:dyDescent="0.3">
      <c r="L43" s="428" t="s">
        <v>233</v>
      </c>
      <c r="M43" s="680">
        <v>2958.3893008099217</v>
      </c>
      <c r="N43" s="680" t="s">
        <v>22</v>
      </c>
      <c r="O43" s="680" t="s">
        <v>22</v>
      </c>
      <c r="P43" s="680" t="s">
        <v>22</v>
      </c>
      <c r="Q43" s="680" t="s">
        <v>22</v>
      </c>
      <c r="R43" s="680" t="s">
        <v>22</v>
      </c>
      <c r="S43" s="680" t="s">
        <v>22</v>
      </c>
      <c r="T43" s="680" t="s">
        <v>22</v>
      </c>
      <c r="U43" s="428"/>
    </row>
    <row r="44" spans="12:21" ht="14.25" customHeight="1" x14ac:dyDescent="0.3">
      <c r="L44" s="432" t="s">
        <v>236</v>
      </c>
      <c r="M44" s="726">
        <v>14974.657405111231</v>
      </c>
      <c r="N44" s="726">
        <v>1696.6746094713062</v>
      </c>
      <c r="O44" s="726">
        <v>1976.7714822144005</v>
      </c>
      <c r="P44" s="726">
        <v>2220.3786897162086</v>
      </c>
      <c r="Q44" s="726">
        <v>6481.8331794283613</v>
      </c>
      <c r="R44" s="726">
        <v>11226.347837533647</v>
      </c>
      <c r="S44" s="726">
        <v>38963.474761058678</v>
      </c>
      <c r="T44" s="726" t="s">
        <v>22</v>
      </c>
      <c r="U44" s="432"/>
    </row>
    <row r="45" spans="12:21" ht="14.25" customHeight="1" x14ac:dyDescent="0.3">
      <c r="L45" s="428" t="s">
        <v>235</v>
      </c>
      <c r="M45" s="680">
        <v>88.005471413784178</v>
      </c>
      <c r="N45" s="680">
        <v>7.2008842429815034E-2</v>
      </c>
      <c r="O45" s="680">
        <v>2.4719699327844835</v>
      </c>
      <c r="P45" s="680">
        <v>0.13803708466804437</v>
      </c>
      <c r="Q45" s="680">
        <v>9.9206158256235855E-2</v>
      </c>
      <c r="R45" s="680" t="s">
        <v>22</v>
      </c>
      <c r="S45" s="680" t="s">
        <v>22</v>
      </c>
      <c r="T45" s="680" t="s">
        <v>22</v>
      </c>
      <c r="U45" s="428"/>
    </row>
    <row r="46" spans="12:21" ht="14.25" customHeight="1" x14ac:dyDescent="0.3">
      <c r="L46" s="428" t="s">
        <v>969</v>
      </c>
      <c r="M46" s="726">
        <v>20263.333149656119</v>
      </c>
      <c r="N46" s="726" t="s">
        <v>22</v>
      </c>
      <c r="O46" s="726" t="s">
        <v>22</v>
      </c>
      <c r="P46" s="726" t="s">
        <v>22</v>
      </c>
      <c r="Q46" s="726" t="s">
        <v>22</v>
      </c>
      <c r="R46" s="726" t="s">
        <v>22</v>
      </c>
      <c r="S46" s="726" t="s">
        <v>22</v>
      </c>
      <c r="T46" s="726" t="s">
        <v>22</v>
      </c>
      <c r="U46" s="432"/>
    </row>
    <row r="47" spans="12:21" ht="14.25" customHeight="1" x14ac:dyDescent="0.3">
      <c r="L47" s="428" t="s">
        <v>253</v>
      </c>
      <c r="M47" s="680">
        <v>-5128.0602815063312</v>
      </c>
      <c r="N47" s="680">
        <v>-1351.3799258507775</v>
      </c>
      <c r="O47" s="680">
        <v>-1000.9379674417623</v>
      </c>
      <c r="P47" s="680">
        <v>-493.25460406640377</v>
      </c>
      <c r="Q47" s="680">
        <v>-60.888533827998756</v>
      </c>
      <c r="R47" s="680" t="s">
        <v>22</v>
      </c>
      <c r="S47" s="680" t="s">
        <v>22</v>
      </c>
      <c r="T47" s="680">
        <v>-31550.748768097681</v>
      </c>
      <c r="U47" s="428"/>
    </row>
    <row r="48" spans="12:21" x14ac:dyDescent="0.3">
      <c r="L48" s="428" t="s">
        <v>252</v>
      </c>
      <c r="M48" s="726">
        <v>-1724.744609437641</v>
      </c>
      <c r="N48" s="726">
        <v>-463.26250573620132</v>
      </c>
      <c r="O48" s="726">
        <v>-131.09894051777496</v>
      </c>
      <c r="P48" s="726" t="s">
        <v>22</v>
      </c>
      <c r="Q48" s="726" t="s">
        <v>22</v>
      </c>
      <c r="R48" s="726" t="s">
        <v>22</v>
      </c>
      <c r="S48" s="726" t="s">
        <v>22</v>
      </c>
      <c r="T48" s="726" t="s">
        <v>22</v>
      </c>
      <c r="U48" s="432"/>
    </row>
    <row r="49" spans="12:21" x14ac:dyDescent="0.3">
      <c r="L49" s="428" t="s">
        <v>968</v>
      </c>
      <c r="M49" s="680" t="s">
        <v>22</v>
      </c>
      <c r="N49" s="680" t="s">
        <v>22</v>
      </c>
      <c r="O49" s="680" t="s">
        <v>22</v>
      </c>
      <c r="P49" s="680" t="s">
        <v>22</v>
      </c>
      <c r="Q49" s="680" t="s">
        <v>22</v>
      </c>
      <c r="R49" s="680" t="s">
        <v>22</v>
      </c>
      <c r="S49" s="680" t="s">
        <v>22</v>
      </c>
      <c r="T49" s="680" t="s">
        <v>22</v>
      </c>
      <c r="U49" s="428"/>
    </row>
    <row r="50" spans="12:21" x14ac:dyDescent="0.3">
      <c r="L50" s="428" t="s">
        <v>967</v>
      </c>
      <c r="M50" s="726">
        <v>-673.66831028415618</v>
      </c>
      <c r="N50" s="726" t="s">
        <v>22</v>
      </c>
      <c r="O50" s="726">
        <v>-8937.517346410752</v>
      </c>
      <c r="P50" s="726">
        <v>-8458.8359553227983</v>
      </c>
      <c r="Q50" s="726">
        <v>-10604.340279319218</v>
      </c>
      <c r="R50" s="726">
        <v>-511.64917886300759</v>
      </c>
      <c r="S50" s="726">
        <v>-20728.230272683799</v>
      </c>
      <c r="T50" s="726" t="s">
        <v>22</v>
      </c>
      <c r="U50" s="432"/>
    </row>
    <row r="51" spans="12:21" x14ac:dyDescent="0.3">
      <c r="L51" s="428" t="s">
        <v>966</v>
      </c>
      <c r="M51" s="680">
        <v>-65.159610193859393</v>
      </c>
      <c r="N51" s="680">
        <v>-32.820203366786281</v>
      </c>
      <c r="O51" s="680">
        <v>-120.49966407651723</v>
      </c>
      <c r="P51" s="680">
        <v>-88.038823705276656</v>
      </c>
      <c r="Q51" s="680">
        <v>-121.80367271759532</v>
      </c>
      <c r="R51" s="680" t="s">
        <v>22</v>
      </c>
      <c r="S51" s="680" t="s">
        <v>22</v>
      </c>
      <c r="T51" s="680" t="s">
        <v>22</v>
      </c>
      <c r="U51" s="428"/>
    </row>
    <row r="52" spans="12:21" x14ac:dyDescent="0.3">
      <c r="L52" s="428" t="s">
        <v>264</v>
      </c>
      <c r="M52" s="726"/>
      <c r="N52" s="726"/>
      <c r="O52" s="726"/>
      <c r="P52" s="726"/>
      <c r="Q52" s="726"/>
      <c r="R52" s="726"/>
      <c r="S52" s="726"/>
      <c r="T52" s="726"/>
      <c r="U52" s="432"/>
    </row>
    <row r="53" spans="12:21" x14ac:dyDescent="0.3">
      <c r="L53" s="5" t="s">
        <v>352</v>
      </c>
      <c r="M53" s="680"/>
      <c r="N53" s="680"/>
      <c r="O53" s="680"/>
      <c r="P53" s="680"/>
      <c r="Q53" s="680"/>
      <c r="R53" s="680"/>
      <c r="S53" s="680"/>
      <c r="T53" s="680">
        <v>-4732.8612993767119</v>
      </c>
      <c r="U53" s="428"/>
    </row>
    <row r="54" spans="12:21" x14ac:dyDescent="0.3">
      <c r="L54" s="5" t="s">
        <v>965</v>
      </c>
      <c r="M54" s="726">
        <v>-3152.6879013414468</v>
      </c>
      <c r="N54" s="726">
        <v>-3717.4895382611899</v>
      </c>
      <c r="O54" s="726">
        <v>-813.79453934699336</v>
      </c>
      <c r="P54" s="726">
        <v>-581.84515086759768</v>
      </c>
      <c r="Q54" s="726">
        <v>-570.32143999538573</v>
      </c>
      <c r="R54" s="726">
        <v>-70.005923249034879</v>
      </c>
      <c r="S54" s="726">
        <v>-8.3994806774553048</v>
      </c>
      <c r="T54" s="726">
        <v>180.88656390264623</v>
      </c>
      <c r="U54" s="432"/>
    </row>
    <row r="55" spans="12:21" ht="15.75" x14ac:dyDescent="0.3">
      <c r="M55" s="607"/>
      <c r="N55" s="607"/>
      <c r="O55" s="607"/>
      <c r="P55" s="607"/>
      <c r="Q55" s="607"/>
      <c r="R55" s="607"/>
      <c r="S55" s="607"/>
      <c r="T55" s="607"/>
      <c r="U55" s="607"/>
    </row>
    <row r="56" spans="12:21" ht="15.75" x14ac:dyDescent="0.3">
      <c r="M56" s="607"/>
      <c r="N56" s="607"/>
      <c r="O56" s="607"/>
      <c r="P56" s="607"/>
      <c r="Q56" s="607"/>
      <c r="R56" s="607"/>
      <c r="S56" s="607"/>
      <c r="T56" s="607"/>
      <c r="U56" s="607"/>
    </row>
    <row r="57" spans="12:21" ht="27" x14ac:dyDescent="0.3">
      <c r="L57" s="685" t="s">
        <v>116</v>
      </c>
      <c r="M57" s="561" t="s">
        <v>834</v>
      </c>
      <c r="N57" s="561" t="s">
        <v>833</v>
      </c>
      <c r="O57" s="561" t="s">
        <v>832</v>
      </c>
      <c r="P57" s="561" t="s">
        <v>756</v>
      </c>
      <c r="Q57" s="561" t="s">
        <v>757</v>
      </c>
      <c r="R57" s="561" t="s">
        <v>831</v>
      </c>
      <c r="S57" s="561" t="s">
        <v>830</v>
      </c>
      <c r="T57" s="561" t="s">
        <v>829</v>
      </c>
      <c r="U57" s="561" t="s">
        <v>288</v>
      </c>
    </row>
    <row r="58" spans="12:21" ht="14.25" customHeight="1" x14ac:dyDescent="0.3">
      <c r="L58" s="727" t="s">
        <v>971</v>
      </c>
      <c r="M58" s="681"/>
      <c r="N58" s="681"/>
      <c r="O58" s="681"/>
      <c r="P58" s="681"/>
      <c r="Q58" s="681"/>
      <c r="R58" s="681"/>
      <c r="S58" s="681"/>
      <c r="T58" s="681"/>
      <c r="U58" s="681"/>
    </row>
    <row r="59" spans="12:21" ht="14.25" customHeight="1" x14ac:dyDescent="0.3">
      <c r="L59" s="428" t="s">
        <v>233</v>
      </c>
      <c r="M59" s="680">
        <v>1555.1304898442124</v>
      </c>
      <c r="N59" s="680" t="s">
        <v>22</v>
      </c>
      <c r="O59" s="680" t="s">
        <v>22</v>
      </c>
      <c r="P59" s="680" t="s">
        <v>22</v>
      </c>
      <c r="Q59" s="680" t="s">
        <v>22</v>
      </c>
      <c r="R59" s="680" t="s">
        <v>22</v>
      </c>
      <c r="S59" s="680" t="s">
        <v>22</v>
      </c>
      <c r="T59" s="680" t="s">
        <v>22</v>
      </c>
      <c r="U59" s="428"/>
    </row>
    <row r="60" spans="12:21" ht="14.25" customHeight="1" x14ac:dyDescent="0.3">
      <c r="L60" s="432" t="s">
        <v>236</v>
      </c>
      <c r="M60" s="726">
        <v>2701.3525658950684</v>
      </c>
      <c r="N60" s="726">
        <v>1587.1903465254077</v>
      </c>
      <c r="O60" s="726">
        <v>3891.6989995825161</v>
      </c>
      <c r="P60" s="726">
        <v>3935.4543936270106</v>
      </c>
      <c r="Q60" s="726">
        <v>11704.265810898822</v>
      </c>
      <c r="R60" s="726">
        <v>10013.689693082948</v>
      </c>
      <c r="S60" s="726">
        <v>13556.298774499784</v>
      </c>
      <c r="T60" s="726" t="s">
        <v>22</v>
      </c>
      <c r="U60" s="432"/>
    </row>
    <row r="61" spans="12:21" ht="14.25" customHeight="1" x14ac:dyDescent="0.3">
      <c r="L61" s="428" t="s">
        <v>235</v>
      </c>
      <c r="M61" s="680">
        <v>415.70274971891945</v>
      </c>
      <c r="N61" s="680">
        <v>0.30135071549785541</v>
      </c>
      <c r="O61" s="680">
        <v>9.852859836513689</v>
      </c>
      <c r="P61" s="680">
        <v>0.39230803319748486</v>
      </c>
      <c r="Q61" s="680">
        <v>0.3094284912732822</v>
      </c>
      <c r="R61" s="680" t="s">
        <v>22</v>
      </c>
      <c r="S61" s="680" t="s">
        <v>22</v>
      </c>
      <c r="T61" s="680" t="s">
        <v>22</v>
      </c>
      <c r="U61" s="432"/>
    </row>
    <row r="62" spans="12:21" ht="14.25" customHeight="1" x14ac:dyDescent="0.3">
      <c r="L62" s="428" t="s">
        <v>969</v>
      </c>
      <c r="M62" s="726">
        <v>7939.6669546577241</v>
      </c>
      <c r="N62" s="726" t="s">
        <v>22</v>
      </c>
      <c r="O62" s="726" t="s">
        <v>22</v>
      </c>
      <c r="P62" s="726" t="s">
        <v>22</v>
      </c>
      <c r="Q62" s="726" t="s">
        <v>22</v>
      </c>
      <c r="R62" s="726" t="s">
        <v>22</v>
      </c>
      <c r="S62" s="726" t="s">
        <v>22</v>
      </c>
      <c r="T62" s="726" t="s">
        <v>22</v>
      </c>
      <c r="U62" s="728"/>
    </row>
    <row r="63" spans="12:21" ht="14.25" customHeight="1" x14ac:dyDescent="0.3">
      <c r="L63" s="428" t="s">
        <v>253</v>
      </c>
      <c r="M63" s="680">
        <v>-624.96321017021364</v>
      </c>
      <c r="N63" s="680">
        <v>-493.63985247978115</v>
      </c>
      <c r="O63" s="680">
        <v>-130.21326855936138</v>
      </c>
      <c r="P63" s="680" t="s">
        <v>22</v>
      </c>
      <c r="Q63" s="680" t="s">
        <v>22</v>
      </c>
      <c r="R63" s="680" t="s">
        <v>22</v>
      </c>
      <c r="S63" s="680" t="s">
        <v>22</v>
      </c>
      <c r="T63" s="680">
        <v>-20727.19053832526</v>
      </c>
      <c r="U63" s="149"/>
    </row>
    <row r="64" spans="12:21" x14ac:dyDescent="0.3">
      <c r="L64" s="428" t="s">
        <v>252</v>
      </c>
      <c r="M64" s="726">
        <v>-3508.1114858595565</v>
      </c>
      <c r="N64" s="726">
        <v>-1597.3678275369116</v>
      </c>
      <c r="O64" s="726" t="s">
        <v>22</v>
      </c>
      <c r="P64" s="726" t="s">
        <v>22</v>
      </c>
      <c r="Q64" s="726" t="s">
        <v>22</v>
      </c>
      <c r="R64" s="726" t="s">
        <v>22</v>
      </c>
      <c r="S64" s="726" t="s">
        <v>22</v>
      </c>
      <c r="T64" s="726" t="s">
        <v>22</v>
      </c>
      <c r="U64" s="149"/>
    </row>
    <row r="65" spans="12:21" x14ac:dyDescent="0.3">
      <c r="L65" s="428" t="s">
        <v>968</v>
      </c>
      <c r="M65" s="680" t="s">
        <v>22</v>
      </c>
      <c r="N65" s="680">
        <v>-18.783260383511205</v>
      </c>
      <c r="O65" s="680" t="s">
        <v>22</v>
      </c>
      <c r="P65" s="680" t="s">
        <v>22</v>
      </c>
      <c r="Q65" s="680" t="s">
        <v>22</v>
      </c>
      <c r="R65" s="680" t="s">
        <v>22</v>
      </c>
      <c r="S65" s="680" t="s">
        <v>22</v>
      </c>
      <c r="T65" s="680" t="s">
        <v>22</v>
      </c>
      <c r="U65" s="149"/>
    </row>
    <row r="66" spans="12:21" x14ac:dyDescent="0.3">
      <c r="L66" s="428" t="s">
        <v>967</v>
      </c>
      <c r="M66" s="726" t="s">
        <v>22</v>
      </c>
      <c r="N66" s="726" t="s">
        <v>22</v>
      </c>
      <c r="O66" s="726">
        <v>-917.87547635114515</v>
      </c>
      <c r="P66" s="726">
        <v>-1465.3298716644465</v>
      </c>
      <c r="Q66" s="726">
        <v>-4470.5782992805034</v>
      </c>
      <c r="R66" s="726">
        <v>-55.866036824774319</v>
      </c>
      <c r="S66" s="726">
        <v>-81.365268384762885</v>
      </c>
      <c r="T66" s="726" t="s">
        <v>22</v>
      </c>
      <c r="U66" s="149"/>
    </row>
    <row r="67" spans="12:21" x14ac:dyDescent="0.3">
      <c r="L67" s="428" t="s">
        <v>966</v>
      </c>
      <c r="M67" s="680" t="s">
        <v>22</v>
      </c>
      <c r="N67" s="680">
        <v>-6.763771290889955</v>
      </c>
      <c r="O67" s="680">
        <v>-162.74222571443553</v>
      </c>
      <c r="P67" s="680">
        <v>-282.89868651363594</v>
      </c>
      <c r="Q67" s="680">
        <v>-264.4846049241176</v>
      </c>
      <c r="R67" s="680">
        <v>-258.97253605186171</v>
      </c>
      <c r="S67" s="680" t="s">
        <v>22</v>
      </c>
      <c r="T67" s="680" t="s">
        <v>22</v>
      </c>
      <c r="U67" s="149"/>
    </row>
    <row r="68" spans="12:21" x14ac:dyDescent="0.3">
      <c r="L68" s="428" t="s">
        <v>264</v>
      </c>
      <c r="M68" s="726" t="s">
        <v>22</v>
      </c>
      <c r="N68" s="726" t="s">
        <v>22</v>
      </c>
      <c r="O68" s="726" t="s">
        <v>22</v>
      </c>
      <c r="P68" s="726" t="s">
        <v>22</v>
      </c>
      <c r="Q68" s="726" t="s">
        <v>22</v>
      </c>
      <c r="R68" s="726" t="s">
        <v>22</v>
      </c>
      <c r="S68" s="726" t="s">
        <v>22</v>
      </c>
      <c r="T68" s="726">
        <v>-128.30889983557969</v>
      </c>
      <c r="U68" s="428"/>
    </row>
    <row r="69" spans="12:21" ht="15.75" x14ac:dyDescent="0.3">
      <c r="L69" s="5" t="s">
        <v>352</v>
      </c>
      <c r="M69" s="680"/>
      <c r="N69" s="680"/>
      <c r="O69" s="680"/>
      <c r="P69" s="680"/>
      <c r="Q69" s="680"/>
      <c r="R69" s="680"/>
      <c r="S69" s="680"/>
      <c r="T69" s="680">
        <v>-2905.8744052467828</v>
      </c>
      <c r="U69" s="607"/>
    </row>
    <row r="70" spans="12:21" ht="15.75" x14ac:dyDescent="0.3">
      <c r="L70" s="5" t="s">
        <v>965</v>
      </c>
      <c r="M70" s="726">
        <v>-4013.8814851664538</v>
      </c>
      <c r="N70" s="726">
        <v>-9655.9831027963482</v>
      </c>
      <c r="O70" s="726">
        <v>1467.8450407167409</v>
      </c>
      <c r="P70" s="726">
        <v>-2055.1849690930712</v>
      </c>
      <c r="Q70" s="726">
        <v>-6413.1337465584256</v>
      </c>
      <c r="R70" s="726">
        <v>-2.720036912182215</v>
      </c>
      <c r="S70" s="726">
        <v>-94.104040072833939</v>
      </c>
      <c r="T70" s="726">
        <v>351.48587037317702</v>
      </c>
      <c r="U70" s="607"/>
    </row>
    <row r="71" spans="12:21" ht="15.75" x14ac:dyDescent="0.3">
      <c r="M71" s="607"/>
      <c r="N71" s="607"/>
      <c r="O71" s="607"/>
      <c r="P71" s="607"/>
      <c r="Q71" s="607"/>
      <c r="R71" s="607"/>
      <c r="S71" s="607"/>
      <c r="T71" s="607"/>
      <c r="U71" s="607"/>
    </row>
    <row r="72" spans="12:21" ht="15.75" x14ac:dyDescent="0.3">
      <c r="M72" s="607"/>
      <c r="N72" s="607"/>
      <c r="O72" s="607"/>
      <c r="P72" s="607"/>
      <c r="Q72" s="607"/>
      <c r="R72" s="607"/>
      <c r="S72" s="607"/>
      <c r="T72" s="607"/>
      <c r="U72" s="607"/>
    </row>
    <row r="73" spans="12:21" ht="27" x14ac:dyDescent="0.3">
      <c r="L73" s="685" t="s">
        <v>116</v>
      </c>
      <c r="M73" s="561" t="s">
        <v>834</v>
      </c>
      <c r="N73" s="561" t="s">
        <v>833</v>
      </c>
      <c r="O73" s="561" t="s">
        <v>832</v>
      </c>
      <c r="P73" s="561" t="s">
        <v>756</v>
      </c>
      <c r="Q73" s="561" t="s">
        <v>757</v>
      </c>
      <c r="R73" s="561" t="s">
        <v>831</v>
      </c>
      <c r="S73" s="561" t="s">
        <v>830</v>
      </c>
      <c r="T73" s="561" t="s">
        <v>829</v>
      </c>
      <c r="U73" s="561" t="s">
        <v>288</v>
      </c>
    </row>
    <row r="74" spans="12:21" ht="14.25" customHeight="1" x14ac:dyDescent="0.3">
      <c r="L74" s="727" t="s">
        <v>738</v>
      </c>
      <c r="M74" s="681"/>
      <c r="N74" s="681"/>
      <c r="O74" s="681"/>
      <c r="P74" s="681"/>
      <c r="Q74" s="681"/>
      <c r="R74" s="681"/>
      <c r="S74" s="681"/>
      <c r="T74" s="681"/>
      <c r="U74" s="681"/>
    </row>
    <row r="75" spans="12:21" ht="14.25" customHeight="1" x14ac:dyDescent="0.3">
      <c r="L75" s="428" t="s">
        <v>233</v>
      </c>
      <c r="M75" s="680">
        <v>22935.439469223027</v>
      </c>
      <c r="N75" s="680" t="s">
        <v>22</v>
      </c>
      <c r="O75" s="680" t="s">
        <v>22</v>
      </c>
      <c r="P75" s="680" t="s">
        <v>22</v>
      </c>
      <c r="Q75" s="680" t="s">
        <v>22</v>
      </c>
      <c r="R75" s="680" t="s">
        <v>22</v>
      </c>
      <c r="S75" s="680" t="s">
        <v>22</v>
      </c>
      <c r="T75" s="680" t="s">
        <v>22</v>
      </c>
      <c r="U75" s="428"/>
    </row>
    <row r="76" spans="12:21" ht="14.25" customHeight="1" x14ac:dyDescent="0.3">
      <c r="L76" s="432" t="s">
        <v>236</v>
      </c>
      <c r="M76" s="726">
        <v>1951.5825984931635</v>
      </c>
      <c r="N76" s="726">
        <v>1867.2555968982854</v>
      </c>
      <c r="O76" s="726">
        <v>2592.0808151654019</v>
      </c>
      <c r="P76" s="726">
        <v>2216.7701282452317</v>
      </c>
      <c r="Q76" s="726">
        <v>6624.9987147892725</v>
      </c>
      <c r="R76" s="726">
        <v>1480.1602061833432</v>
      </c>
      <c r="S76" s="726">
        <v>79.917926261110793</v>
      </c>
      <c r="T76" s="726" t="s">
        <v>22</v>
      </c>
      <c r="U76" s="432"/>
    </row>
    <row r="77" spans="12:21" ht="14.25" customHeight="1" x14ac:dyDescent="0.3">
      <c r="L77" s="428" t="s">
        <v>235</v>
      </c>
      <c r="M77" s="680">
        <v>1650.1891311855768</v>
      </c>
      <c r="N77" s="680">
        <v>321.38121295465993</v>
      </c>
      <c r="O77" s="680">
        <v>117.29906329725296</v>
      </c>
      <c r="P77" s="680">
        <v>49.854168056588257</v>
      </c>
      <c r="Q77" s="680">
        <v>41.354375864722165</v>
      </c>
      <c r="R77" s="680">
        <v>8.2740044381383502</v>
      </c>
      <c r="S77" s="680" t="s">
        <v>22</v>
      </c>
      <c r="T77" s="680" t="s">
        <v>22</v>
      </c>
      <c r="U77" s="428"/>
    </row>
    <row r="78" spans="12:21" ht="14.25" customHeight="1" x14ac:dyDescent="0.3">
      <c r="L78" s="428" t="s">
        <v>969</v>
      </c>
      <c r="M78" s="726">
        <v>11262.301088054095</v>
      </c>
      <c r="N78" s="726" t="s">
        <v>22</v>
      </c>
      <c r="O78" s="726" t="s">
        <v>22</v>
      </c>
      <c r="P78" s="726" t="s">
        <v>22</v>
      </c>
      <c r="Q78" s="726" t="s">
        <v>22</v>
      </c>
      <c r="R78" s="726" t="s">
        <v>22</v>
      </c>
      <c r="S78" s="726" t="s">
        <v>22</v>
      </c>
      <c r="T78" s="726" t="s">
        <v>22</v>
      </c>
      <c r="U78" s="432"/>
    </row>
    <row r="79" spans="12:21" ht="14.25" customHeight="1" x14ac:dyDescent="0.3">
      <c r="L79" s="428" t="s">
        <v>253</v>
      </c>
      <c r="M79" s="680">
        <v>-7216.4024771400855</v>
      </c>
      <c r="N79" s="680">
        <v>-305.20937552910021</v>
      </c>
      <c r="O79" s="680">
        <v>-251.95318482812567</v>
      </c>
      <c r="P79" s="680">
        <v>-0.10683773259956582</v>
      </c>
      <c r="Q79" s="680" t="s">
        <v>22</v>
      </c>
      <c r="R79" s="680" t="s">
        <v>22</v>
      </c>
      <c r="S79" s="680" t="s">
        <v>22</v>
      </c>
      <c r="T79" s="680">
        <v>-6253.7414811116332</v>
      </c>
      <c r="U79" s="428"/>
    </row>
    <row r="80" spans="12:21" x14ac:dyDescent="0.3">
      <c r="L80" s="428" t="s">
        <v>252</v>
      </c>
      <c r="M80" s="726">
        <v>-16302.441403468583</v>
      </c>
      <c r="N80" s="726">
        <v>-1108.7763538630575</v>
      </c>
      <c r="O80" s="726">
        <v>-161.7396761074379</v>
      </c>
      <c r="P80" s="726">
        <v>-45.502486732461406</v>
      </c>
      <c r="Q80" s="726">
        <v>-14.576182173820799</v>
      </c>
      <c r="R80" s="726" t="s">
        <v>22</v>
      </c>
      <c r="S80" s="726" t="s">
        <v>22</v>
      </c>
      <c r="T80" s="726" t="s">
        <v>22</v>
      </c>
      <c r="U80" s="432"/>
    </row>
    <row r="81" spans="12:21" x14ac:dyDescent="0.3">
      <c r="L81" s="428" t="s">
        <v>968</v>
      </c>
      <c r="M81" s="680">
        <v>-3168.8499954724325</v>
      </c>
      <c r="N81" s="680">
        <v>-4752.6789447470574</v>
      </c>
      <c r="O81" s="680">
        <v>-4020.0528697181594</v>
      </c>
      <c r="P81" s="680">
        <v>-1328.2267524088766</v>
      </c>
      <c r="Q81" s="680" t="s">
        <v>22</v>
      </c>
      <c r="R81" s="680" t="s">
        <v>22</v>
      </c>
      <c r="S81" s="680" t="s">
        <v>22</v>
      </c>
      <c r="T81" s="680" t="s">
        <v>22</v>
      </c>
      <c r="U81" s="428"/>
    </row>
    <row r="82" spans="12:21" x14ac:dyDescent="0.3">
      <c r="L82" s="428" t="s">
        <v>967</v>
      </c>
      <c r="M82" s="726"/>
      <c r="N82" s="726"/>
      <c r="O82" s="726"/>
      <c r="P82" s="726"/>
      <c r="Q82" s="726"/>
      <c r="R82" s="726"/>
      <c r="S82" s="726"/>
      <c r="T82" s="726"/>
      <c r="U82" s="432"/>
    </row>
    <row r="83" spans="12:21" x14ac:dyDescent="0.3">
      <c r="L83" s="428" t="s">
        <v>966</v>
      </c>
      <c r="M83" s="680">
        <v>-50.479577373712168</v>
      </c>
      <c r="N83" s="680">
        <v>-5.2734673159420655</v>
      </c>
      <c r="O83" s="680">
        <v>-1989.674045643744</v>
      </c>
      <c r="P83" s="680">
        <v>-1956.0004829414509</v>
      </c>
      <c r="Q83" s="680">
        <v>-6400.9875568454927</v>
      </c>
      <c r="R83" s="680">
        <v>-145.91598806805564</v>
      </c>
      <c r="S83" s="680" t="s">
        <v>22</v>
      </c>
      <c r="T83" s="680" t="s">
        <v>22</v>
      </c>
      <c r="U83" s="428"/>
    </row>
    <row r="84" spans="12:21" x14ac:dyDescent="0.3">
      <c r="L84" s="428" t="s">
        <v>264</v>
      </c>
      <c r="M84" s="726" t="s">
        <v>22</v>
      </c>
      <c r="N84" s="726" t="s">
        <v>22</v>
      </c>
      <c r="O84" s="726" t="s">
        <v>22</v>
      </c>
      <c r="P84" s="726" t="s">
        <v>22</v>
      </c>
      <c r="Q84" s="726">
        <v>-1892.5247007800651</v>
      </c>
      <c r="R84" s="726" t="s">
        <v>22</v>
      </c>
      <c r="S84" s="726" t="s">
        <v>22</v>
      </c>
      <c r="T84" s="726">
        <v>-1888.6077376750163</v>
      </c>
      <c r="U84" s="432"/>
    </row>
    <row r="85" spans="12:21" x14ac:dyDescent="0.3">
      <c r="L85" s="5" t="s">
        <v>352</v>
      </c>
      <c r="M85" s="680"/>
      <c r="N85" s="680"/>
      <c r="O85" s="680"/>
      <c r="P85" s="680"/>
      <c r="Q85" s="680"/>
      <c r="R85" s="680"/>
      <c r="S85" s="680"/>
      <c r="T85" s="680">
        <v>-70.955755048777334</v>
      </c>
      <c r="U85" s="428"/>
    </row>
    <row r="86" spans="12:21" x14ac:dyDescent="0.3">
      <c r="L86" s="5" t="s">
        <v>965</v>
      </c>
      <c r="M86" s="726">
        <v>4748.7038215023395</v>
      </c>
      <c r="N86" s="726">
        <v>3215.6001800447589</v>
      </c>
      <c r="O86" s="726">
        <v>2648.2421916254389</v>
      </c>
      <c r="P86" s="726">
        <v>-658.46696502387147</v>
      </c>
      <c r="Q86" s="726">
        <v>1595.6759225716598</v>
      </c>
      <c r="R86" s="726">
        <v>45.782076154168344</v>
      </c>
      <c r="S86" s="726">
        <v>74.286953171595087</v>
      </c>
      <c r="T86" s="726">
        <v>-1045.5317644534352</v>
      </c>
      <c r="U86" s="432"/>
    </row>
    <row r="87" spans="12:21" ht="15.75" x14ac:dyDescent="0.3">
      <c r="M87" s="607"/>
      <c r="N87" s="607"/>
      <c r="O87" s="607"/>
      <c r="P87" s="607"/>
      <c r="Q87" s="607"/>
      <c r="R87" s="607"/>
      <c r="S87" s="607"/>
      <c r="T87" s="607"/>
      <c r="U87" s="607"/>
    </row>
    <row r="88" spans="12:21" ht="15.75" x14ac:dyDescent="0.3">
      <c r="M88" s="607"/>
      <c r="N88" s="607"/>
      <c r="O88" s="607"/>
      <c r="P88" s="607"/>
      <c r="Q88" s="607"/>
      <c r="R88" s="607"/>
      <c r="S88" s="607"/>
      <c r="T88" s="607"/>
      <c r="U88" s="607"/>
    </row>
    <row r="89" spans="12:21" ht="27" x14ac:dyDescent="0.3">
      <c r="L89" s="685" t="s">
        <v>116</v>
      </c>
      <c r="M89" s="561" t="s">
        <v>834</v>
      </c>
      <c r="N89" s="561" t="s">
        <v>833</v>
      </c>
      <c r="O89" s="561" t="s">
        <v>832</v>
      </c>
      <c r="P89" s="561" t="s">
        <v>756</v>
      </c>
      <c r="Q89" s="561" t="s">
        <v>757</v>
      </c>
      <c r="R89" s="561" t="s">
        <v>831</v>
      </c>
      <c r="S89" s="561" t="s">
        <v>830</v>
      </c>
      <c r="T89" s="561" t="s">
        <v>829</v>
      </c>
      <c r="U89" s="561" t="s">
        <v>288</v>
      </c>
    </row>
    <row r="90" spans="12:21" ht="14.25" customHeight="1" x14ac:dyDescent="0.3">
      <c r="L90" s="727" t="s">
        <v>970</v>
      </c>
      <c r="M90" s="711"/>
      <c r="N90" s="711"/>
      <c r="O90" s="711"/>
      <c r="P90" s="711"/>
      <c r="Q90" s="711"/>
      <c r="R90" s="711"/>
      <c r="S90" s="711"/>
      <c r="T90" s="711"/>
      <c r="U90" s="711"/>
    </row>
    <row r="91" spans="12:21" ht="14.25" customHeight="1" x14ac:dyDescent="0.3">
      <c r="L91" s="428" t="s">
        <v>233</v>
      </c>
      <c r="M91" s="680">
        <v>261.63154551366227</v>
      </c>
      <c r="N91" s="680" t="s">
        <v>22</v>
      </c>
      <c r="O91" s="680" t="s">
        <v>22</v>
      </c>
      <c r="P91" s="680" t="s">
        <v>22</v>
      </c>
      <c r="Q91" s="680" t="s">
        <v>22</v>
      </c>
      <c r="R91" s="680" t="s">
        <v>22</v>
      </c>
      <c r="S91" s="680" t="s">
        <v>22</v>
      </c>
      <c r="T91" s="680" t="s">
        <v>22</v>
      </c>
      <c r="U91" s="428"/>
    </row>
    <row r="92" spans="12:21" ht="14.25" customHeight="1" x14ac:dyDescent="0.3">
      <c r="L92" s="432" t="s">
        <v>236</v>
      </c>
      <c r="M92" s="726">
        <v>931.64588089531355</v>
      </c>
      <c r="N92" s="726">
        <v>487.70187257728935</v>
      </c>
      <c r="O92" s="726">
        <v>398.06115314146058</v>
      </c>
      <c r="P92" s="726">
        <v>115.89263770441258</v>
      </c>
      <c r="Q92" s="726">
        <v>264.53832364254862</v>
      </c>
      <c r="R92" s="726">
        <v>231.78377946634444</v>
      </c>
      <c r="S92" s="726">
        <v>15.551429509013404</v>
      </c>
      <c r="T92" s="726" t="s">
        <v>22</v>
      </c>
      <c r="U92" s="432"/>
    </row>
    <row r="93" spans="12:21" ht="14.25" customHeight="1" x14ac:dyDescent="0.3">
      <c r="L93" s="428" t="s">
        <v>235</v>
      </c>
      <c r="M93" s="680">
        <v>294.85448813053426</v>
      </c>
      <c r="N93" s="680">
        <v>3.9620617375317663E-2</v>
      </c>
      <c r="O93" s="680">
        <v>26.612433674374032</v>
      </c>
      <c r="P93" s="680">
        <v>3.7625094589670889</v>
      </c>
      <c r="Q93" s="680">
        <v>266.77819309091188</v>
      </c>
      <c r="R93" s="680" t="s">
        <v>22</v>
      </c>
      <c r="S93" s="680" t="s">
        <v>22</v>
      </c>
      <c r="T93" s="680" t="s">
        <v>22</v>
      </c>
      <c r="U93" s="680"/>
    </row>
    <row r="94" spans="12:21" ht="14.25" customHeight="1" x14ac:dyDescent="0.3">
      <c r="L94" s="428" t="s">
        <v>969</v>
      </c>
      <c r="M94" s="726">
        <v>367.90715972943906</v>
      </c>
      <c r="N94" s="726" t="s">
        <v>22</v>
      </c>
      <c r="O94" s="726" t="s">
        <v>22</v>
      </c>
      <c r="P94" s="726" t="s">
        <v>22</v>
      </c>
      <c r="Q94" s="726" t="s">
        <v>22</v>
      </c>
      <c r="R94" s="726" t="s">
        <v>22</v>
      </c>
      <c r="S94" s="726" t="s">
        <v>22</v>
      </c>
      <c r="T94" s="726" t="s">
        <v>22</v>
      </c>
      <c r="U94" s="726"/>
    </row>
    <row r="95" spans="12:21" ht="14.25" customHeight="1" x14ac:dyDescent="0.3">
      <c r="L95" s="428" t="s">
        <v>253</v>
      </c>
      <c r="M95" s="680">
        <v>-417.26685553664316</v>
      </c>
      <c r="N95" s="680">
        <v>-23.862855960795542</v>
      </c>
      <c r="O95" s="680">
        <v>-57.08748190686525</v>
      </c>
      <c r="P95" s="680" t="s">
        <v>22</v>
      </c>
      <c r="Q95" s="680" t="s">
        <v>22</v>
      </c>
      <c r="R95" s="680" t="s">
        <v>22</v>
      </c>
      <c r="S95" s="680" t="s">
        <v>22</v>
      </c>
      <c r="T95" s="680">
        <v>-2333.3691310878753</v>
      </c>
      <c r="U95" s="680"/>
    </row>
    <row r="96" spans="12:21" x14ac:dyDescent="0.3">
      <c r="L96" s="428" t="s">
        <v>252</v>
      </c>
      <c r="M96" s="726">
        <v>-764.80018337573199</v>
      </c>
      <c r="N96" s="726">
        <v>-446.87085268649042</v>
      </c>
      <c r="O96" s="726">
        <v>-151.45568506624059</v>
      </c>
      <c r="P96" s="726" t="s">
        <v>22</v>
      </c>
      <c r="Q96" s="726" t="s">
        <v>22</v>
      </c>
      <c r="R96" s="726" t="s">
        <v>22</v>
      </c>
      <c r="S96" s="726" t="s">
        <v>22</v>
      </c>
      <c r="T96" s="726" t="s">
        <v>22</v>
      </c>
      <c r="U96" s="726"/>
    </row>
    <row r="97" spans="12:21" x14ac:dyDescent="0.3">
      <c r="L97" s="428" t="s">
        <v>968</v>
      </c>
      <c r="M97" s="680">
        <v>-3016.9118176165107</v>
      </c>
      <c r="N97" s="680">
        <v>-5442.1227684496007</v>
      </c>
      <c r="O97" s="680">
        <v>-2543.6924144630393</v>
      </c>
      <c r="P97" s="680" t="s">
        <v>22</v>
      </c>
      <c r="Q97" s="680" t="s">
        <v>22</v>
      </c>
      <c r="R97" s="680" t="s">
        <v>22</v>
      </c>
      <c r="S97" s="680" t="s">
        <v>22</v>
      </c>
      <c r="T97" s="680" t="s">
        <v>22</v>
      </c>
      <c r="U97" s="680"/>
    </row>
    <row r="98" spans="12:21" x14ac:dyDescent="0.3">
      <c r="L98" s="428" t="s">
        <v>967</v>
      </c>
      <c r="M98" s="726" t="s">
        <v>22</v>
      </c>
      <c r="N98" s="726" t="s">
        <v>22</v>
      </c>
      <c r="O98" s="726" t="s">
        <v>22</v>
      </c>
      <c r="P98" s="726">
        <v>-563.74311316585795</v>
      </c>
      <c r="Q98" s="726">
        <v>-283.53905254676533</v>
      </c>
      <c r="R98" s="726" t="s">
        <v>22</v>
      </c>
      <c r="S98" s="726" t="s">
        <v>22</v>
      </c>
      <c r="T98" s="726" t="s">
        <v>22</v>
      </c>
      <c r="U98" s="726"/>
    </row>
    <row r="99" spans="12:21" x14ac:dyDescent="0.3">
      <c r="L99" s="428" t="s">
        <v>966</v>
      </c>
      <c r="M99" s="680" t="s">
        <v>22</v>
      </c>
      <c r="N99" s="680" t="s">
        <v>22</v>
      </c>
      <c r="O99" s="680">
        <v>-855.08889616456736</v>
      </c>
      <c r="P99" s="680">
        <v>-1646.8453331213104</v>
      </c>
      <c r="Q99" s="680">
        <v>-1886.041080253543</v>
      </c>
      <c r="R99" s="680">
        <v>-1179.6393365538113</v>
      </c>
      <c r="S99" s="680">
        <v>-14.947119349471766</v>
      </c>
      <c r="T99" s="680" t="s">
        <v>22</v>
      </c>
      <c r="U99" s="680"/>
    </row>
    <row r="100" spans="12:21" x14ac:dyDescent="0.3">
      <c r="L100" s="428" t="s">
        <v>264</v>
      </c>
      <c r="M100" s="726" t="s">
        <v>22</v>
      </c>
      <c r="N100" s="726" t="s">
        <v>22</v>
      </c>
      <c r="O100" s="726" t="s">
        <v>22</v>
      </c>
      <c r="P100" s="726" t="s">
        <v>22</v>
      </c>
      <c r="Q100" s="726" t="s">
        <v>22</v>
      </c>
      <c r="R100" s="726">
        <v>-112.59286880613512</v>
      </c>
      <c r="S100" s="726" t="s">
        <v>22</v>
      </c>
      <c r="T100" s="726">
        <v>-299.25433761227021</v>
      </c>
      <c r="U100" s="726"/>
    </row>
    <row r="101" spans="12:21" x14ac:dyDescent="0.3">
      <c r="L101" s="5" t="s">
        <v>352</v>
      </c>
      <c r="M101" s="680"/>
      <c r="N101" s="680"/>
      <c r="O101" s="680"/>
      <c r="P101" s="680"/>
      <c r="Q101" s="680"/>
      <c r="R101" s="680"/>
      <c r="S101" s="680"/>
      <c r="T101" s="680">
        <v>-464.25763783056755</v>
      </c>
      <c r="U101" s="680"/>
    </row>
    <row r="102" spans="12:21" ht="14.25" customHeight="1" x14ac:dyDescent="0.3">
      <c r="L102" s="5" t="s">
        <v>965</v>
      </c>
      <c r="M102" s="726">
        <v>670.19152202378405</v>
      </c>
      <c r="N102" s="726">
        <v>4924.9224138339905</v>
      </c>
      <c r="O102" s="726">
        <v>6050.5080069154819</v>
      </c>
      <c r="P102" s="726">
        <v>2601.7418701890574</v>
      </c>
      <c r="Q102" s="726">
        <v>1923.9497035241416</v>
      </c>
      <c r="R102" s="726">
        <v>1343.4418940356998</v>
      </c>
      <c r="S102" s="726">
        <v>311.14334123398231</v>
      </c>
      <c r="T102" s="726">
        <v>186.05487690564269</v>
      </c>
      <c r="U102" s="726"/>
    </row>
  </sheetData>
  <mergeCells count="2">
    <mergeCell ref="L5:U8"/>
    <mergeCell ref="A1:K3"/>
  </mergeCells>
  <pageMargins left="0.43307086614173229" right="0.23622047244094491" top="0.74803149606299213" bottom="0.74803149606299213" header="0.31496062992125984" footer="0.31496062992125984"/>
  <pageSetup paperSize="9" orientation="portrait" r:id="rId1"/>
  <rowBreaks count="2" manualBreakCount="2">
    <brk id="42" max="10" man="1"/>
    <brk id="81" max="10" man="1"/>
  </rowBreaks>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FFC000"/>
  </sheetPr>
  <dimension ref="A1:A48"/>
  <sheetViews>
    <sheetView showGridLines="0" zoomScale="84" zoomScaleNormal="84" zoomScaleSheetLayoutView="100" zoomScalePageLayoutView="85" workbookViewId="0">
      <selection activeCell="I6" sqref="I6"/>
    </sheetView>
  </sheetViews>
  <sheetFormatPr defaultRowHeight="15" x14ac:dyDescent="0.25"/>
  <cols>
    <col min="1" max="1" width="95.28515625" style="1145" customWidth="1"/>
  </cols>
  <sheetData>
    <row r="1" spans="1:1" ht="26.25" x14ac:dyDescent="0.4">
      <c r="A1" s="1166" t="s">
        <v>1729</v>
      </c>
    </row>
    <row r="2" spans="1:1" ht="14.1" customHeight="1" x14ac:dyDescent="0.4">
      <c r="A2" s="1166"/>
    </row>
    <row r="3" spans="1:1" ht="15" customHeight="1" x14ac:dyDescent="0.25">
      <c r="A3" s="1164" t="s">
        <v>1639</v>
      </c>
    </row>
    <row r="4" spans="1:1" x14ac:dyDescent="0.25">
      <c r="A4" s="1164" t="s">
        <v>1730</v>
      </c>
    </row>
    <row r="5" spans="1:1" ht="14.1" customHeight="1" x14ac:dyDescent="0.25">
      <c r="A5" s="1164" t="s">
        <v>1641</v>
      </c>
    </row>
    <row r="6" spans="1:1" x14ac:dyDescent="0.25">
      <c r="A6" s="1164" t="s">
        <v>1642</v>
      </c>
    </row>
    <row r="7" spans="1:1" s="1143" customFormat="1" ht="24" x14ac:dyDescent="0.2">
      <c r="A7" s="1168" t="s">
        <v>1643</v>
      </c>
    </row>
    <row r="8" spans="1:1" ht="14.1" customHeight="1" x14ac:dyDescent="0.25">
      <c r="A8" s="1164" t="s">
        <v>1644</v>
      </c>
    </row>
    <row r="9" spans="1:1" ht="14.1" customHeight="1" x14ac:dyDescent="0.25">
      <c r="A9" s="1164" t="s">
        <v>1645</v>
      </c>
    </row>
    <row r="10" spans="1:1" ht="14.1" customHeight="1" x14ac:dyDescent="0.25">
      <c r="A10" s="1164" t="s">
        <v>1646</v>
      </c>
    </row>
    <row r="11" spans="1:1" ht="14.1" customHeight="1" x14ac:dyDescent="0.25">
      <c r="A11" s="1164" t="s">
        <v>1647</v>
      </c>
    </row>
    <row r="12" spans="1:1" ht="14.1" customHeight="1" x14ac:dyDescent="0.25">
      <c r="A12" s="1164"/>
    </row>
    <row r="13" spans="1:1" ht="14.1" customHeight="1" x14ac:dyDescent="0.25">
      <c r="A13" s="1164"/>
    </row>
    <row r="14" spans="1:1" ht="14.1" customHeight="1" x14ac:dyDescent="0.25">
      <c r="A14" s="1164"/>
    </row>
    <row r="15" spans="1:1" ht="14.1" customHeight="1" x14ac:dyDescent="0.25">
      <c r="A15" s="1164"/>
    </row>
    <row r="16" spans="1:1" ht="14.1" customHeight="1" x14ac:dyDescent="0.25">
      <c r="A16" s="1164"/>
    </row>
    <row r="17" spans="1:1" ht="14.1" customHeight="1" x14ac:dyDescent="0.25">
      <c r="A17" s="1164"/>
    </row>
    <row r="18" spans="1:1" ht="14.1" customHeight="1" x14ac:dyDescent="0.25">
      <c r="A18" s="1164"/>
    </row>
    <row r="19" spans="1:1" ht="14.1" customHeight="1" x14ac:dyDescent="0.25">
      <c r="A19" s="1164"/>
    </row>
    <row r="20" spans="1:1" ht="14.1" customHeight="1" x14ac:dyDescent="0.25">
      <c r="A20" s="1164"/>
    </row>
    <row r="21" spans="1:1" x14ac:dyDescent="0.25">
      <c r="A21" s="1164"/>
    </row>
    <row r="22" spans="1:1" x14ac:dyDescent="0.25">
      <c r="A22" s="1164"/>
    </row>
    <row r="23" spans="1:1" x14ac:dyDescent="0.25">
      <c r="A23" s="1164"/>
    </row>
    <row r="24" spans="1:1" x14ac:dyDescent="0.25">
      <c r="A24" s="1164"/>
    </row>
    <row r="25" spans="1:1" x14ac:dyDescent="0.25">
      <c r="A25" s="1164"/>
    </row>
    <row r="26" spans="1:1" x14ac:dyDescent="0.25">
      <c r="A26" s="1164"/>
    </row>
    <row r="27" spans="1:1" ht="15" customHeight="1" x14ac:dyDescent="0.25">
      <c r="A27" s="1164"/>
    </row>
    <row r="28" spans="1:1" x14ac:dyDescent="0.25">
      <c r="A28" s="1164"/>
    </row>
    <row r="29" spans="1:1" x14ac:dyDescent="0.25">
      <c r="A29" s="1164"/>
    </row>
    <row r="30" spans="1:1" x14ac:dyDescent="0.25">
      <c r="A30" s="1164"/>
    </row>
    <row r="31" spans="1:1" x14ac:dyDescent="0.25">
      <c r="A31" s="1164"/>
    </row>
    <row r="32" spans="1:1" x14ac:dyDescent="0.25">
      <c r="A32" s="1164"/>
    </row>
    <row r="33" spans="1:1" x14ac:dyDescent="0.25">
      <c r="A33" s="1164"/>
    </row>
    <row r="34" spans="1:1" x14ac:dyDescent="0.25">
      <c r="A34" s="1164"/>
    </row>
    <row r="35" spans="1:1" x14ac:dyDescent="0.25">
      <c r="A35" s="1164"/>
    </row>
    <row r="36" spans="1:1" x14ac:dyDescent="0.25">
      <c r="A36" s="1164"/>
    </row>
    <row r="37" spans="1:1" x14ac:dyDescent="0.25">
      <c r="A37" s="1164"/>
    </row>
    <row r="38" spans="1:1" x14ac:dyDescent="0.25">
      <c r="A38" s="1164"/>
    </row>
    <row r="39" spans="1:1" x14ac:dyDescent="0.25">
      <c r="A39" s="1164"/>
    </row>
    <row r="40" spans="1:1" x14ac:dyDescent="0.25">
      <c r="A40" s="1164"/>
    </row>
    <row r="41" spans="1:1" x14ac:dyDescent="0.25">
      <c r="A41" s="1164"/>
    </row>
    <row r="42" spans="1:1" x14ac:dyDescent="0.25">
      <c r="A42" s="1164"/>
    </row>
    <row r="43" spans="1:1" x14ac:dyDescent="0.25">
      <c r="A43" s="1164"/>
    </row>
    <row r="44" spans="1:1" x14ac:dyDescent="0.25">
      <c r="A44" s="1164"/>
    </row>
    <row r="45" spans="1:1" x14ac:dyDescent="0.25">
      <c r="A45" s="1164"/>
    </row>
    <row r="46" spans="1:1" x14ac:dyDescent="0.25">
      <c r="A46" s="1164"/>
    </row>
    <row r="47" spans="1:1" x14ac:dyDescent="0.25">
      <c r="A47" s="1164"/>
    </row>
    <row r="48" spans="1:1" x14ac:dyDescent="0.25">
      <c r="A48" s="1164"/>
    </row>
  </sheetData>
  <pageMargins left="0.43307086614173229" right="0.23622047244094491" top="0.74803149606299213" bottom="0.74803149606299213" header="0.31496062992125984" footer="0.31496062992125984"/>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rgb="FF0070C0"/>
  </sheetPr>
  <dimension ref="A1:F34"/>
  <sheetViews>
    <sheetView showGridLines="0" zoomScale="84" zoomScaleNormal="84" workbookViewId="0">
      <selection activeCell="I6" sqref="I6"/>
    </sheetView>
  </sheetViews>
  <sheetFormatPr defaultRowHeight="14.25" x14ac:dyDescent="0.3"/>
  <cols>
    <col min="1" max="1" width="68.28515625" style="428" customWidth="1"/>
    <col min="2" max="3" width="10.85546875" style="5" customWidth="1"/>
    <col min="4" max="16384" width="9.140625" style="5"/>
  </cols>
  <sheetData>
    <row r="1" spans="1:6" ht="15.75" x14ac:dyDescent="0.3">
      <c r="A1" s="1123" t="s">
        <v>1639</v>
      </c>
      <c r="B1" s="740"/>
      <c r="C1" s="740"/>
    </row>
    <row r="2" spans="1:6" ht="45.75" customHeight="1" x14ac:dyDescent="0.3">
      <c r="A2" s="1471" t="s">
        <v>1025</v>
      </c>
      <c r="B2" s="1472"/>
      <c r="C2" s="1472"/>
    </row>
    <row r="3" spans="1:6" ht="15.75" x14ac:dyDescent="0.3">
      <c r="A3" s="740"/>
      <c r="B3" s="740"/>
      <c r="C3" s="740"/>
    </row>
    <row r="4" spans="1:6" ht="15.75" x14ac:dyDescent="0.3">
      <c r="A4" s="1124"/>
      <c r="B4" s="1124"/>
      <c r="C4" s="1124"/>
      <c r="F4" s="5" t="s">
        <v>3</v>
      </c>
    </row>
    <row r="5" spans="1:6" x14ac:dyDescent="0.3">
      <c r="A5" s="685" t="s">
        <v>116</v>
      </c>
      <c r="B5" s="853" t="s">
        <v>98</v>
      </c>
      <c r="C5" s="853" t="s">
        <v>99</v>
      </c>
    </row>
    <row r="6" spans="1:6" x14ac:dyDescent="0.3">
      <c r="A6" s="1245" t="s">
        <v>232</v>
      </c>
      <c r="B6" s="713"/>
      <c r="C6" s="713"/>
    </row>
    <row r="7" spans="1:6" x14ac:dyDescent="0.3">
      <c r="A7" s="149" t="s">
        <v>244</v>
      </c>
      <c r="B7" s="711">
        <v>1436</v>
      </c>
      <c r="C7" s="711">
        <v>3103.8623680000001</v>
      </c>
    </row>
    <row r="8" spans="1:6" x14ac:dyDescent="0.3">
      <c r="A8" s="447" t="s">
        <v>238</v>
      </c>
      <c r="B8" s="711">
        <v>6327.9960000000001</v>
      </c>
      <c r="C8" s="711">
        <v>16350.00258</v>
      </c>
    </row>
    <row r="9" spans="1:6" ht="14.25" customHeight="1" x14ac:dyDescent="0.3">
      <c r="A9" s="448" t="s">
        <v>995</v>
      </c>
      <c r="B9" s="683">
        <v>1219.796</v>
      </c>
      <c r="C9" s="683">
        <v>3170.1746050000002</v>
      </c>
    </row>
    <row r="10" spans="1:6" ht="14.25" customHeight="1" x14ac:dyDescent="0.3">
      <c r="A10" s="428" t="s">
        <v>994</v>
      </c>
      <c r="B10" s="711">
        <v>8137.7470000000003</v>
      </c>
      <c r="C10" s="711">
        <v>17511.263800000001</v>
      </c>
    </row>
    <row r="11" spans="1:6" ht="14.25" customHeight="1" x14ac:dyDescent="0.3">
      <c r="A11" s="681" t="s">
        <v>993</v>
      </c>
      <c r="B11" s="711">
        <v>3000</v>
      </c>
      <c r="C11" s="711">
        <v>2721.095417</v>
      </c>
    </row>
    <row r="12" spans="1:6" ht="14.25" customHeight="1" x14ac:dyDescent="0.3">
      <c r="A12" s="681" t="s">
        <v>992</v>
      </c>
      <c r="B12" s="683"/>
      <c r="C12" s="683">
        <v>3701.5510260000001</v>
      </c>
    </row>
    <row r="13" spans="1:6" ht="14.25" customHeight="1" x14ac:dyDescent="0.3">
      <c r="A13" s="681" t="s">
        <v>991</v>
      </c>
      <c r="B13" s="711">
        <v>1216.739</v>
      </c>
      <c r="C13" s="711">
        <v>1869.437064</v>
      </c>
    </row>
    <row r="14" spans="1:6" ht="14.25" customHeight="1" x14ac:dyDescent="0.3">
      <c r="A14" s="681" t="s">
        <v>990</v>
      </c>
      <c r="B14" s="711">
        <v>22015.66</v>
      </c>
      <c r="C14" s="711">
        <v>19239.72813</v>
      </c>
    </row>
    <row r="15" spans="1:6" ht="14.25" customHeight="1" x14ac:dyDescent="0.3">
      <c r="A15" s="681" t="s">
        <v>989</v>
      </c>
      <c r="B15" s="683">
        <v>326.57499999999999</v>
      </c>
      <c r="C15" s="683">
        <v>3917.563525</v>
      </c>
    </row>
    <row r="16" spans="1:6" ht="14.25" customHeight="1" x14ac:dyDescent="0.3">
      <c r="A16" s="684" t="s">
        <v>247</v>
      </c>
      <c r="B16" s="711">
        <v>605.03</v>
      </c>
      <c r="C16" s="711">
        <v>1180.1777489999999</v>
      </c>
    </row>
    <row r="17" spans="1:3" ht="14.25" customHeight="1" x14ac:dyDescent="0.3">
      <c r="A17" s="684" t="s">
        <v>249</v>
      </c>
      <c r="B17" s="711">
        <v>30478.204000000002</v>
      </c>
      <c r="C17" s="739"/>
    </row>
    <row r="18" spans="1:3" ht="14.25" customHeight="1" x14ac:dyDescent="0.3">
      <c r="A18" s="679" t="s">
        <v>250</v>
      </c>
      <c r="B18" s="679">
        <f>SUM(B7:B17)</f>
        <v>74763.747000000003</v>
      </c>
      <c r="C18" s="679">
        <f>SUM(C7:C17)</f>
        <v>72764.856264000002</v>
      </c>
    </row>
    <row r="19" spans="1:3" ht="14.25" customHeight="1" x14ac:dyDescent="0.3">
      <c r="B19" s="711"/>
      <c r="C19" s="711"/>
    </row>
    <row r="20" spans="1:3" ht="14.25" customHeight="1" x14ac:dyDescent="0.3">
      <c r="A20" s="725" t="s">
        <v>251</v>
      </c>
      <c r="B20" s="711"/>
      <c r="C20" s="711"/>
    </row>
    <row r="21" spans="1:3" ht="14.25" customHeight="1" x14ac:dyDescent="0.3">
      <c r="A21" s="428" t="s">
        <v>988</v>
      </c>
      <c r="B21" s="711">
        <f>6760.952-B26</f>
        <v>6263.0309999999999</v>
      </c>
      <c r="C21" s="711">
        <v>19124.126670000001</v>
      </c>
    </row>
    <row r="22" spans="1:3" ht="14.25" customHeight="1" x14ac:dyDescent="0.3">
      <c r="A22" s="428" t="s">
        <v>987</v>
      </c>
      <c r="B22" s="711">
        <v>2242.64</v>
      </c>
      <c r="C22" s="711">
        <v>3605.6442849999999</v>
      </c>
    </row>
    <row r="23" spans="1:3" ht="14.25" customHeight="1" x14ac:dyDescent="0.3">
      <c r="A23" s="681" t="s">
        <v>986</v>
      </c>
      <c r="B23" s="683">
        <v>6922.37</v>
      </c>
      <c r="C23" s="683">
        <v>14239.20305</v>
      </c>
    </row>
    <row r="24" spans="1:3" ht="14.25" customHeight="1" x14ac:dyDescent="0.3">
      <c r="A24" s="428" t="s">
        <v>985</v>
      </c>
      <c r="B24" s="428">
        <v>3485.8829999999998</v>
      </c>
      <c r="C24" s="428">
        <v>3527.3838919999998</v>
      </c>
    </row>
    <row r="25" spans="1:3" ht="14.25" customHeight="1" x14ac:dyDescent="0.3">
      <c r="A25" s="432" t="s">
        <v>984</v>
      </c>
      <c r="B25" s="432">
        <v>22015.66</v>
      </c>
      <c r="C25" s="432">
        <v>19239.72813</v>
      </c>
    </row>
    <row r="26" spans="1:3" ht="14.25" customHeight="1" x14ac:dyDescent="0.3">
      <c r="A26" s="428" t="s">
        <v>983</v>
      </c>
      <c r="B26" s="432">
        <v>497.92099999999999</v>
      </c>
      <c r="C26" s="432">
        <v>713.69192299999997</v>
      </c>
    </row>
    <row r="27" spans="1:3" ht="14.25" customHeight="1" x14ac:dyDescent="0.3">
      <c r="A27" s="681" t="s">
        <v>982</v>
      </c>
      <c r="B27" s="683">
        <v>500.93299999999999</v>
      </c>
      <c r="C27" s="683">
        <v>8155.9407879999999</v>
      </c>
    </row>
    <row r="28" spans="1:3" ht="14.25" customHeight="1" x14ac:dyDescent="0.3">
      <c r="A28" s="681" t="s">
        <v>259</v>
      </c>
      <c r="B28" s="683">
        <v>282.79500000000002</v>
      </c>
      <c r="C28" s="683">
        <v>878.84094900000002</v>
      </c>
    </row>
    <row r="29" spans="1:3" x14ac:dyDescent="0.3">
      <c r="A29" s="681" t="s">
        <v>265</v>
      </c>
      <c r="B29" s="683">
        <v>29535.996999999999</v>
      </c>
      <c r="C29" s="738"/>
    </row>
    <row r="30" spans="1:3" x14ac:dyDescent="0.3">
      <c r="A30" s="428" t="s">
        <v>981</v>
      </c>
      <c r="B30" s="683">
        <v>1642.6890000000001</v>
      </c>
      <c r="C30" s="5">
        <v>1954.9057809999999</v>
      </c>
    </row>
    <row r="31" spans="1:3" x14ac:dyDescent="0.3">
      <c r="A31" s="428" t="s">
        <v>980</v>
      </c>
      <c r="B31" s="5">
        <v>167.953</v>
      </c>
      <c r="C31" s="427"/>
    </row>
    <row r="32" spans="1:3" x14ac:dyDescent="0.3">
      <c r="A32" s="681" t="s">
        <v>979</v>
      </c>
      <c r="B32" s="5">
        <v>1205.866</v>
      </c>
      <c r="C32" s="683">
        <v>1325.390774</v>
      </c>
    </row>
    <row r="33" spans="1:3" x14ac:dyDescent="0.3">
      <c r="A33" s="679" t="s">
        <v>823</v>
      </c>
      <c r="B33" s="679">
        <f>SUM(B21:B32)</f>
        <v>74763.737999999983</v>
      </c>
      <c r="C33" s="679">
        <f>SUM(C21:C32)</f>
        <v>72764.856241999994</v>
      </c>
    </row>
    <row r="34" spans="1:3" ht="48.75" customHeight="1" x14ac:dyDescent="0.3">
      <c r="A34" s="1473" t="s">
        <v>978</v>
      </c>
      <c r="B34" s="1473"/>
      <c r="C34" s="1473"/>
    </row>
  </sheetData>
  <mergeCells count="2">
    <mergeCell ref="A2:C2"/>
    <mergeCell ref="A34:C34"/>
  </mergeCells>
  <pageMargins left="0.43307086614173229" right="0.23622047244094491" top="0.74803149606299213" bottom="0.74803149606299213" header="0.31496062992125984" footer="0.31496062992125984"/>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rgb="FF0070C0"/>
  </sheetPr>
  <dimension ref="A1:M11"/>
  <sheetViews>
    <sheetView showGridLines="0" zoomScale="84" zoomScaleNormal="84" workbookViewId="0">
      <selection activeCell="I6" sqref="I6"/>
    </sheetView>
  </sheetViews>
  <sheetFormatPr defaultRowHeight="14.25" x14ac:dyDescent="0.3"/>
  <cols>
    <col min="1" max="1" width="30.28515625" style="428" customWidth="1"/>
    <col min="2" max="2" width="15.5703125" style="5" customWidth="1"/>
    <col min="3" max="5" width="15.7109375" style="5" customWidth="1"/>
    <col min="6" max="16384" width="9.140625" style="5"/>
  </cols>
  <sheetData>
    <row r="1" spans="1:13" x14ac:dyDescent="0.3">
      <c r="A1" s="1353" t="s">
        <v>1640</v>
      </c>
      <c r="B1" s="1353"/>
      <c r="C1" s="1353"/>
      <c r="D1" s="1353"/>
      <c r="E1" s="1353"/>
    </row>
    <row r="2" spans="1:13" ht="34.5" customHeight="1" x14ac:dyDescent="0.3">
      <c r="A2" s="1436" t="s">
        <v>1620</v>
      </c>
      <c r="B2" s="1444"/>
      <c r="C2" s="1444"/>
      <c r="D2" s="1444"/>
      <c r="E2" s="1444"/>
    </row>
    <row r="3" spans="1:13" ht="15.75" x14ac:dyDescent="0.3">
      <c r="A3" s="730"/>
      <c r="B3" s="1360" t="s">
        <v>1621</v>
      </c>
      <c r="C3" s="1476"/>
      <c r="D3" s="1360" t="s">
        <v>99</v>
      </c>
      <c r="E3" s="1476"/>
    </row>
    <row r="4" spans="1:13" ht="28.5" customHeight="1" x14ac:dyDescent="0.3">
      <c r="A4" s="424" t="s">
        <v>116</v>
      </c>
      <c r="B4" s="729" t="s">
        <v>1003</v>
      </c>
      <c r="C4" s="729" t="s">
        <v>1002</v>
      </c>
      <c r="D4" s="729" t="s">
        <v>1003</v>
      </c>
      <c r="E4" s="729" t="s">
        <v>1002</v>
      </c>
      <c r="L4" s="441"/>
      <c r="M4" s="267"/>
    </row>
    <row r="5" spans="1:13" x14ac:dyDescent="0.3">
      <c r="A5" s="449" t="s">
        <v>1001</v>
      </c>
      <c r="B5" s="742">
        <v>-266.10000000000002</v>
      </c>
      <c r="C5" s="741">
        <v>-2.9</v>
      </c>
      <c r="D5" s="741">
        <v>-713.3</v>
      </c>
      <c r="E5" s="741">
        <v>-3.2</v>
      </c>
      <c r="L5" s="441"/>
    </row>
    <row r="6" spans="1:13" x14ac:dyDescent="0.3">
      <c r="A6" s="448" t="s">
        <v>1000</v>
      </c>
      <c r="B6" s="742">
        <v>266.89999999999998</v>
      </c>
      <c r="C6" s="741">
        <v>2.9</v>
      </c>
      <c r="D6" s="741">
        <v>701.6</v>
      </c>
      <c r="E6" s="741">
        <v>2.7</v>
      </c>
      <c r="L6" s="441"/>
      <c r="M6" s="267"/>
    </row>
    <row r="7" spans="1:13" x14ac:dyDescent="0.3">
      <c r="A7" s="448" t="s">
        <v>999</v>
      </c>
      <c r="B7" s="30">
        <v>-724.1</v>
      </c>
      <c r="C7" s="30">
        <v>-1.3</v>
      </c>
      <c r="D7" s="30">
        <v>-1274.5</v>
      </c>
      <c r="E7" s="30">
        <v>-2.6</v>
      </c>
      <c r="L7" s="441"/>
    </row>
    <row r="8" spans="1:13" x14ac:dyDescent="0.3">
      <c r="A8" s="448" t="s">
        <v>998</v>
      </c>
      <c r="B8" s="742">
        <v>-106.3</v>
      </c>
      <c r="C8" s="741">
        <v>-0.6</v>
      </c>
      <c r="D8" s="741">
        <v>-204.6</v>
      </c>
      <c r="E8" s="741">
        <v>-1.1000000000000001</v>
      </c>
      <c r="L8" s="441"/>
      <c r="M8" s="441"/>
    </row>
    <row r="9" spans="1:13" x14ac:dyDescent="0.3">
      <c r="A9" s="448" t="s">
        <v>997</v>
      </c>
      <c r="B9" s="742">
        <v>-4.7</v>
      </c>
      <c r="C9" s="741">
        <v>0</v>
      </c>
      <c r="D9" s="741">
        <v>-7.5</v>
      </c>
      <c r="E9" s="741">
        <v>0</v>
      </c>
    </row>
    <row r="10" spans="1:13" ht="32.25" customHeight="1" x14ac:dyDescent="0.3">
      <c r="A10" s="1461" t="s">
        <v>996</v>
      </c>
      <c r="B10" s="1461"/>
      <c r="C10" s="1461"/>
      <c r="D10" s="1461"/>
      <c r="E10" s="1461"/>
    </row>
    <row r="11" spans="1:13" ht="27.75" customHeight="1" x14ac:dyDescent="0.3">
      <c r="A11" s="1474" t="s">
        <v>1622</v>
      </c>
      <c r="B11" s="1475"/>
      <c r="C11" s="1475"/>
      <c r="D11" s="1475"/>
      <c r="E11" s="1475"/>
    </row>
  </sheetData>
  <mergeCells count="6">
    <mergeCell ref="A11:E11"/>
    <mergeCell ref="A1:E1"/>
    <mergeCell ref="B3:C3"/>
    <mergeCell ref="D3:E3"/>
    <mergeCell ref="A10:E10"/>
    <mergeCell ref="A2:E2"/>
  </mergeCells>
  <pageMargins left="0.43307086614173229" right="0.23622047244094491" top="0.74803149606299213" bottom="0.74803149606299213" header="0.31496062992125984" footer="0.31496062992125984"/>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sheetPr>
  <dimension ref="A1:M12"/>
  <sheetViews>
    <sheetView showGridLines="0" zoomScale="84" zoomScaleNormal="84" zoomScaleSheetLayoutView="96" workbookViewId="0">
      <selection activeCell="I6" sqref="I6"/>
    </sheetView>
  </sheetViews>
  <sheetFormatPr defaultRowHeight="14.25" x14ac:dyDescent="0.3"/>
  <cols>
    <col min="1" max="1" width="31.5703125" style="428" customWidth="1"/>
    <col min="2" max="5" width="15.7109375" style="5" customWidth="1"/>
    <col min="6" max="16384" width="9.140625" style="5"/>
  </cols>
  <sheetData>
    <row r="1" spans="1:13" x14ac:dyDescent="0.3">
      <c r="A1" s="1353" t="s">
        <v>1641</v>
      </c>
      <c r="B1" s="1353"/>
      <c r="C1" s="1353"/>
      <c r="D1" s="1353"/>
      <c r="E1" s="1353"/>
    </row>
    <row r="2" spans="1:13" ht="51.75" customHeight="1" x14ac:dyDescent="0.3">
      <c r="A2" s="1471" t="s">
        <v>1026</v>
      </c>
      <c r="B2" s="1471"/>
      <c r="C2" s="1471"/>
      <c r="D2" s="1471"/>
      <c r="E2" s="1471"/>
    </row>
    <row r="3" spans="1:13" ht="14.25" customHeight="1" x14ac:dyDescent="0.3">
      <c r="A3" s="730"/>
      <c r="B3" s="1360" t="s">
        <v>1621</v>
      </c>
      <c r="C3" s="1476"/>
      <c r="D3" s="1360" t="s">
        <v>99</v>
      </c>
      <c r="E3" s="1476"/>
    </row>
    <row r="4" spans="1:13" ht="28.5" customHeight="1" x14ac:dyDescent="0.3">
      <c r="A4" s="424" t="s">
        <v>116</v>
      </c>
      <c r="B4" s="1119" t="s">
        <v>1003</v>
      </c>
      <c r="C4" s="1119" t="s">
        <v>1002</v>
      </c>
      <c r="D4" s="1119" t="s">
        <v>1003</v>
      </c>
      <c r="E4" s="1119" t="s">
        <v>1002</v>
      </c>
      <c r="L4" s="441"/>
      <c r="M4" s="267"/>
    </row>
    <row r="5" spans="1:13" ht="28.5" x14ac:dyDescent="0.3">
      <c r="A5" s="449" t="s">
        <v>1008</v>
      </c>
      <c r="B5" s="742">
        <v>23.4</v>
      </c>
      <c r="C5" s="741">
        <v>-18.7</v>
      </c>
      <c r="D5" s="741">
        <v>28</v>
      </c>
      <c r="E5" s="741">
        <v>-21.5</v>
      </c>
      <c r="L5" s="441"/>
    </row>
    <row r="6" spans="1:13" ht="14.25" customHeight="1" x14ac:dyDescent="0.3">
      <c r="A6" s="448" t="s">
        <v>1007</v>
      </c>
      <c r="B6" s="742">
        <v>-0.5</v>
      </c>
      <c r="C6" s="741">
        <v>0.4</v>
      </c>
      <c r="D6" s="741">
        <v>-5.8</v>
      </c>
      <c r="E6" s="741">
        <v>4.5</v>
      </c>
      <c r="L6" s="441"/>
      <c r="M6" s="267"/>
    </row>
    <row r="7" spans="1:13" x14ac:dyDescent="0.3">
      <c r="A7" s="448" t="s">
        <v>1006</v>
      </c>
      <c r="B7" s="30">
        <v>9.4</v>
      </c>
      <c r="C7" s="30">
        <v>-7.5</v>
      </c>
      <c r="D7" s="30">
        <v>12.3</v>
      </c>
      <c r="E7" s="30">
        <v>-9.5</v>
      </c>
      <c r="L7" s="441"/>
    </row>
    <row r="8" spans="1:13" x14ac:dyDescent="0.3">
      <c r="A8" s="448" t="s">
        <v>1005</v>
      </c>
      <c r="B8" s="742">
        <v>-6.4</v>
      </c>
      <c r="C8" s="741">
        <v>5.0999999999999996</v>
      </c>
      <c r="D8" s="741">
        <v>-8.5</v>
      </c>
      <c r="E8" s="741">
        <v>6.5</v>
      </c>
      <c r="L8" s="441"/>
      <c r="M8" s="441"/>
    </row>
    <row r="9" spans="1:13" x14ac:dyDescent="0.3">
      <c r="A9" s="448"/>
      <c r="B9" s="742"/>
      <c r="C9" s="741"/>
      <c r="D9" s="741"/>
      <c r="E9" s="741"/>
      <c r="L9" s="441"/>
      <c r="M9" s="441"/>
    </row>
    <row r="10" spans="1:13" s="434" customFormat="1" ht="25.5" customHeight="1" x14ac:dyDescent="0.25">
      <c r="A10" s="1477" t="s">
        <v>1004</v>
      </c>
      <c r="B10" s="1477"/>
      <c r="C10" s="1477"/>
      <c r="D10" s="1477"/>
      <c r="E10" s="1477"/>
    </row>
    <row r="11" spans="1:13" ht="19.5" customHeight="1" x14ac:dyDescent="0.3">
      <c r="A11" s="1474" t="s">
        <v>1622</v>
      </c>
      <c r="B11" s="1475"/>
      <c r="C11" s="1475"/>
      <c r="D11" s="1475"/>
      <c r="E11" s="1475"/>
    </row>
    <row r="12" spans="1:13" x14ac:dyDescent="0.3">
      <c r="A12" s="1121"/>
      <c r="B12" s="664"/>
      <c r="C12" s="664"/>
      <c r="D12" s="664"/>
      <c r="E12" s="664"/>
    </row>
  </sheetData>
  <mergeCells count="6">
    <mergeCell ref="A11:E11"/>
    <mergeCell ref="A1:E1"/>
    <mergeCell ref="B3:C3"/>
    <mergeCell ref="D3:E3"/>
    <mergeCell ref="A10:E10"/>
    <mergeCell ref="A2:E2"/>
  </mergeCells>
  <pageMargins left="0.43307086614173229" right="0.23622047244094491" top="0.74803149606299213" bottom="0.74803149606299213" header="0.31496062992125984" footer="0.31496062992125984"/>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rgb="FF0070C0"/>
  </sheetPr>
  <dimension ref="A1:M11"/>
  <sheetViews>
    <sheetView showGridLines="0" zoomScale="84" zoomScaleNormal="84" zoomScaleSheetLayoutView="95" workbookViewId="0">
      <selection activeCell="I6" sqref="I6"/>
    </sheetView>
  </sheetViews>
  <sheetFormatPr defaultRowHeight="14.25" x14ac:dyDescent="0.3"/>
  <cols>
    <col min="1" max="1" width="37.5703125" style="428" customWidth="1"/>
    <col min="2" max="2" width="11" style="5" customWidth="1"/>
    <col min="3" max="3" width="15.7109375" style="5" customWidth="1"/>
    <col min="4" max="4" width="12" style="5" customWidth="1"/>
    <col min="5" max="5" width="15.7109375" style="5" customWidth="1"/>
    <col min="6" max="16384" width="9.140625" style="5"/>
  </cols>
  <sheetData>
    <row r="1" spans="1:13" x14ac:dyDescent="0.3">
      <c r="A1" s="1353" t="s">
        <v>1642</v>
      </c>
      <c r="B1" s="1353"/>
      <c r="C1" s="1353"/>
      <c r="D1" s="1353"/>
      <c r="E1" s="1353"/>
    </row>
    <row r="2" spans="1:13" ht="29.25" customHeight="1" x14ac:dyDescent="0.3">
      <c r="A2" s="1471" t="s">
        <v>1027</v>
      </c>
      <c r="B2" s="1471"/>
      <c r="C2" s="1471"/>
      <c r="D2" s="1471"/>
      <c r="E2" s="1471"/>
    </row>
    <row r="3" spans="1:13" ht="28.5" customHeight="1" x14ac:dyDescent="0.3">
      <c r="A3" s="730"/>
      <c r="B3" s="1360" t="s">
        <v>1621</v>
      </c>
      <c r="C3" s="1476"/>
      <c r="D3" s="1360" t="s">
        <v>99</v>
      </c>
      <c r="E3" s="1476"/>
    </row>
    <row r="4" spans="1:13" ht="28.5" customHeight="1" x14ac:dyDescent="0.3">
      <c r="A4" s="424" t="s">
        <v>116</v>
      </c>
      <c r="B4" s="1119" t="s">
        <v>1014</v>
      </c>
      <c r="C4" s="1119" t="s">
        <v>1012</v>
      </c>
      <c r="D4" s="1119" t="s">
        <v>1013</v>
      </c>
      <c r="E4" s="1119" t="s">
        <v>1012</v>
      </c>
      <c r="L4" s="441"/>
      <c r="M4" s="267"/>
    </row>
    <row r="5" spans="1:13" x14ac:dyDescent="0.3">
      <c r="A5" s="449" t="s">
        <v>1011</v>
      </c>
      <c r="B5" s="447">
        <v>7401</v>
      </c>
      <c r="C5" s="444">
        <v>4.8000000000000001E-2</v>
      </c>
      <c r="D5" s="445">
        <v>15071</v>
      </c>
      <c r="E5" s="444">
        <v>6.2E-2</v>
      </c>
      <c r="L5" s="441"/>
    </row>
    <row r="6" spans="1:13" x14ac:dyDescent="0.3">
      <c r="A6" s="448" t="s">
        <v>238</v>
      </c>
      <c r="B6" s="447">
        <v>1480</v>
      </c>
      <c r="C6" s="444">
        <v>8.7999999999999995E-2</v>
      </c>
      <c r="D6" s="445">
        <v>5660</v>
      </c>
      <c r="E6" s="444">
        <v>5.3999999999999999E-2</v>
      </c>
      <c r="L6" s="441"/>
      <c r="M6" s="267"/>
    </row>
    <row r="7" spans="1:13" x14ac:dyDescent="0.3">
      <c r="A7" s="448" t="s">
        <v>995</v>
      </c>
      <c r="B7" s="5">
        <v>473</v>
      </c>
      <c r="C7" s="444">
        <v>0.114</v>
      </c>
      <c r="D7" s="5">
        <v>2017</v>
      </c>
      <c r="E7" s="444">
        <v>1.2E-2</v>
      </c>
      <c r="L7" s="441"/>
    </row>
    <row r="8" spans="1:13" x14ac:dyDescent="0.3">
      <c r="A8" s="448" t="s">
        <v>1010</v>
      </c>
      <c r="B8" s="447">
        <v>866</v>
      </c>
      <c r="C8" s="444">
        <v>9.2999999999999999E-2</v>
      </c>
      <c r="D8" s="445">
        <v>2699</v>
      </c>
      <c r="E8" s="444">
        <v>0.06</v>
      </c>
      <c r="L8" s="441"/>
      <c r="M8" s="441"/>
    </row>
    <row r="9" spans="1:13" x14ac:dyDescent="0.3">
      <c r="A9" s="679" t="s">
        <v>1009</v>
      </c>
      <c r="B9" s="679">
        <f>SUM(B5:B8)</f>
        <v>10220</v>
      </c>
      <c r="C9" s="743">
        <v>5.8999999999999997E-2</v>
      </c>
      <c r="D9" s="679">
        <f>SUM(D5:D8)</f>
        <v>25447</v>
      </c>
      <c r="E9" s="743">
        <v>5.6000000000000001E-2</v>
      </c>
      <c r="L9" s="441"/>
      <c r="M9" s="441"/>
    </row>
    <row r="10" spans="1:13" x14ac:dyDescent="0.3">
      <c r="A10" s="678"/>
      <c r="B10" s="678"/>
      <c r="C10" s="1125"/>
      <c r="D10" s="678"/>
      <c r="E10" s="1125"/>
      <c r="L10" s="441"/>
      <c r="M10" s="441"/>
    </row>
    <row r="11" spans="1:13" x14ac:dyDescent="0.3">
      <c r="A11" s="1474" t="s">
        <v>1622</v>
      </c>
      <c r="B11" s="1474"/>
      <c r="C11" s="1474"/>
      <c r="D11" s="1474"/>
      <c r="E11" s="1474"/>
    </row>
  </sheetData>
  <mergeCells count="5">
    <mergeCell ref="A11:E11"/>
    <mergeCell ref="A1:E1"/>
    <mergeCell ref="B3:C3"/>
    <mergeCell ref="D3:E3"/>
    <mergeCell ref="A2:E2"/>
  </mergeCells>
  <pageMargins left="0.43307086614173229" right="0.23622047244094491" top="0.74803149606299213" bottom="0.74803149606299213" header="0.31496062992125984" footer="0.31496062992125984"/>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rgb="FF0070C0"/>
  </sheetPr>
  <dimension ref="A1:H11"/>
  <sheetViews>
    <sheetView showGridLines="0" zoomScale="84" zoomScaleNormal="84" zoomScaleSheetLayoutView="96" workbookViewId="0">
      <selection activeCell="I6" sqref="I6"/>
    </sheetView>
  </sheetViews>
  <sheetFormatPr defaultColWidth="9.140625" defaultRowHeight="14.25" x14ac:dyDescent="0.3"/>
  <cols>
    <col min="1" max="1" width="28.85546875" style="428" customWidth="1"/>
    <col min="2" max="7" width="8.5703125" style="5" customWidth="1"/>
    <col min="8" max="8" width="11.5703125" style="5" customWidth="1"/>
    <col min="9" max="16384" width="9.140625" style="5"/>
  </cols>
  <sheetData>
    <row r="1" spans="1:8" x14ac:dyDescent="0.3">
      <c r="A1" s="1353" t="s">
        <v>1643</v>
      </c>
      <c r="B1" s="1359"/>
      <c r="C1" s="1359"/>
      <c r="D1" s="1313"/>
      <c r="E1" s="1313"/>
      <c r="F1" s="1313"/>
      <c r="G1" s="1313"/>
      <c r="H1" s="1313"/>
    </row>
    <row r="2" spans="1:8" x14ac:dyDescent="0.3">
      <c r="A2" s="1359"/>
      <c r="B2" s="1359"/>
      <c r="C2" s="1359"/>
      <c r="D2" s="1313"/>
      <c r="E2" s="1313"/>
      <c r="F2" s="1313"/>
      <c r="G2" s="1313"/>
      <c r="H2" s="1313"/>
    </row>
    <row r="3" spans="1:8" ht="19.5" customHeight="1" x14ac:dyDescent="0.3">
      <c r="A3" s="1471" t="s">
        <v>1028</v>
      </c>
      <c r="B3" s="1478"/>
      <c r="C3" s="1478"/>
      <c r="D3" s="1308"/>
      <c r="E3" s="1308"/>
      <c r="F3" s="1308"/>
      <c r="G3" s="1308"/>
      <c r="H3" s="1308"/>
    </row>
    <row r="4" spans="1:8" ht="15.75" x14ac:dyDescent="0.3">
      <c r="A4" s="1207"/>
      <c r="B4" s="1207"/>
      <c r="C4" s="1207"/>
      <c r="D4" s="1206"/>
      <c r="E4" s="1206"/>
      <c r="F4" s="1206"/>
      <c r="G4" s="1206"/>
      <c r="H4" s="1206"/>
    </row>
    <row r="5" spans="1:8" ht="20.25" customHeight="1" x14ac:dyDescent="0.3">
      <c r="A5" s="685" t="s">
        <v>116</v>
      </c>
      <c r="B5" s="853" t="s">
        <v>1623</v>
      </c>
      <c r="C5" s="1208">
        <v>0</v>
      </c>
      <c r="D5" s="1208" t="s">
        <v>1019</v>
      </c>
      <c r="E5" s="1208" t="s">
        <v>1018</v>
      </c>
      <c r="F5" s="1208" t="s">
        <v>1017</v>
      </c>
      <c r="G5" s="1208" t="s">
        <v>1016</v>
      </c>
      <c r="H5" s="1208" t="s">
        <v>267</v>
      </c>
    </row>
    <row r="6" spans="1:8" ht="15.75" x14ac:dyDescent="0.3">
      <c r="A6" s="1247" t="s">
        <v>2193</v>
      </c>
      <c r="B6" s="713"/>
      <c r="C6" s="713"/>
    </row>
    <row r="7" spans="1:8" ht="14.25" customHeight="1" x14ac:dyDescent="0.3">
      <c r="A7" s="428" t="s">
        <v>1015</v>
      </c>
      <c r="B7" s="1246">
        <v>7006</v>
      </c>
      <c r="C7" s="1246">
        <v>1502</v>
      </c>
      <c r="D7" s="745">
        <v>2924</v>
      </c>
      <c r="E7" s="745">
        <v>2185</v>
      </c>
      <c r="F7" s="745">
        <v>2225</v>
      </c>
      <c r="G7" s="745">
        <v>825</v>
      </c>
      <c r="H7" s="745">
        <f>SUM(B7:G7)</f>
        <v>16667</v>
      </c>
    </row>
    <row r="8" spans="1:8" ht="14.25" customHeight="1" x14ac:dyDescent="0.3">
      <c r="B8" s="711"/>
      <c r="C8" s="711"/>
    </row>
    <row r="9" spans="1:8" ht="14.25" customHeight="1" x14ac:dyDescent="0.3">
      <c r="A9" s="1247" t="s">
        <v>99</v>
      </c>
      <c r="B9" s="711"/>
      <c r="C9" s="711"/>
    </row>
    <row r="10" spans="1:8" ht="14.25" customHeight="1" x14ac:dyDescent="0.3">
      <c r="A10" s="428" t="s">
        <v>1015</v>
      </c>
      <c r="B10" s="5">
        <v>14341</v>
      </c>
      <c r="C10" s="5">
        <v>2373</v>
      </c>
      <c r="D10" s="5">
        <v>8966</v>
      </c>
      <c r="E10" s="5">
        <v>3518</v>
      </c>
      <c r="F10" s="5">
        <v>4041</v>
      </c>
      <c r="G10" s="5">
        <v>3653</v>
      </c>
      <c r="H10" s="5">
        <f>SUM(B10:G10)</f>
        <v>36892</v>
      </c>
    </row>
    <row r="11" spans="1:8" ht="23.25" customHeight="1" x14ac:dyDescent="0.3">
      <c r="A11" s="1461" t="s">
        <v>1622</v>
      </c>
      <c r="B11" s="1462"/>
      <c r="C11" s="1462"/>
      <c r="D11" s="1462"/>
      <c r="E11" s="1462"/>
      <c r="F11" s="1462"/>
      <c r="G11" s="1462"/>
      <c r="H11" s="1462"/>
    </row>
  </sheetData>
  <mergeCells count="3">
    <mergeCell ref="A1:H2"/>
    <mergeCell ref="A11:H11"/>
    <mergeCell ref="A3:H3"/>
  </mergeCells>
  <pageMargins left="0.43307086614173229" right="0.23622047244094491" top="0.74803149606299213" bottom="0.74803149606299213" header="0.31496062992125984" footer="0.31496062992125984"/>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sheetPr>
  <dimension ref="A1:E11"/>
  <sheetViews>
    <sheetView showGridLines="0" zoomScale="84" zoomScaleNormal="84" zoomScaleSheetLayoutView="106" workbookViewId="0">
      <selection activeCell="I6" sqref="I6"/>
    </sheetView>
  </sheetViews>
  <sheetFormatPr defaultRowHeight="14.25" x14ac:dyDescent="0.3"/>
  <cols>
    <col min="1" max="1" width="31.85546875" style="428" customWidth="1"/>
    <col min="2" max="5" width="15.7109375" style="5" customWidth="1"/>
    <col min="6" max="16384" width="9.140625" style="5"/>
  </cols>
  <sheetData>
    <row r="1" spans="1:5" ht="15.75" x14ac:dyDescent="0.3">
      <c r="A1" s="1353" t="s">
        <v>1644</v>
      </c>
      <c r="B1" s="1359"/>
      <c r="C1" s="1359"/>
      <c r="D1" s="1313"/>
      <c r="E1" s="1313"/>
    </row>
    <row r="2" spans="1:5" ht="18" customHeight="1" x14ac:dyDescent="0.3">
      <c r="A2" s="1471" t="s">
        <v>1029</v>
      </c>
      <c r="B2" s="1478"/>
      <c r="C2" s="1478"/>
      <c r="D2" s="1308"/>
      <c r="E2" s="1308"/>
    </row>
    <row r="3" spans="1:5" ht="22.5" customHeight="1" x14ac:dyDescent="0.3">
      <c r="A3" s="731"/>
      <c r="B3" s="1356" t="s">
        <v>1021</v>
      </c>
      <c r="C3" s="1480"/>
      <c r="D3" s="1356" t="s">
        <v>1020</v>
      </c>
      <c r="E3" s="1480"/>
    </row>
    <row r="4" spans="1:5" ht="15.75" x14ac:dyDescent="0.3">
      <c r="A4" s="685" t="s">
        <v>116</v>
      </c>
      <c r="B4" s="750" t="s">
        <v>1621</v>
      </c>
      <c r="C4" s="749" t="s">
        <v>99</v>
      </c>
      <c r="D4" s="750" t="s">
        <v>98</v>
      </c>
      <c r="E4" s="749" t="s">
        <v>99</v>
      </c>
    </row>
    <row r="5" spans="1:5" ht="14.25" customHeight="1" x14ac:dyDescent="0.3">
      <c r="A5" s="428" t="s">
        <v>492</v>
      </c>
      <c r="B5" s="746"/>
      <c r="C5" s="746">
        <v>1327.1</v>
      </c>
      <c r="D5" s="748"/>
      <c r="E5" s="748">
        <v>0.107</v>
      </c>
    </row>
    <row r="6" spans="1:5" ht="14.25" customHeight="1" x14ac:dyDescent="0.3">
      <c r="A6" s="428" t="s">
        <v>490</v>
      </c>
      <c r="B6" s="746">
        <v>317.3</v>
      </c>
      <c r="C6" s="746">
        <v>274.60000000000002</v>
      </c>
      <c r="D6" s="748">
        <v>6.8000000000000005E-2</v>
      </c>
      <c r="E6" s="748">
        <v>5.5E-2</v>
      </c>
    </row>
    <row r="7" spans="1:5" ht="14.25" customHeight="1" x14ac:dyDescent="0.3">
      <c r="A7" s="428" t="s">
        <v>489</v>
      </c>
      <c r="B7" s="746">
        <v>1149.5999999999999</v>
      </c>
      <c r="C7" s="746">
        <v>1137.3</v>
      </c>
      <c r="D7" s="748">
        <v>0.45600000000000002</v>
      </c>
      <c r="E7" s="748">
        <v>0.432</v>
      </c>
    </row>
    <row r="8" spans="1:5" ht="14.25" customHeight="1" x14ac:dyDescent="0.3">
      <c r="A8" s="681" t="s">
        <v>491</v>
      </c>
      <c r="B8" s="681">
        <v>1197.4000000000001</v>
      </c>
      <c r="C8" s="681">
        <v>1113.7</v>
      </c>
      <c r="D8" s="748">
        <v>0.59899999999999998</v>
      </c>
      <c r="E8" s="748">
        <v>0.51800000000000002</v>
      </c>
    </row>
    <row r="9" spans="1:5" ht="14.25" customHeight="1" x14ac:dyDescent="0.3">
      <c r="A9" s="679" t="s">
        <v>288</v>
      </c>
      <c r="B9" s="567">
        <v>2664.3</v>
      </c>
      <c r="C9" s="567">
        <v>3852.7</v>
      </c>
      <c r="D9" s="747">
        <v>0.28799999999999998</v>
      </c>
      <c r="E9" s="747">
        <v>0.17299999999999999</v>
      </c>
    </row>
    <row r="10" spans="1:5" ht="14.25" customHeight="1" x14ac:dyDescent="0.3">
      <c r="A10" s="678"/>
      <c r="B10" s="677"/>
      <c r="C10" s="677"/>
      <c r="D10" s="1126"/>
      <c r="E10" s="1126"/>
    </row>
    <row r="11" spans="1:5" ht="30" customHeight="1" x14ac:dyDescent="0.3">
      <c r="A11" s="1479" t="s">
        <v>1622</v>
      </c>
      <c r="B11" s="1479"/>
      <c r="C11" s="1479"/>
      <c r="D11" s="1479"/>
      <c r="E11" s="1479"/>
    </row>
  </sheetData>
  <mergeCells count="5">
    <mergeCell ref="A11:E11"/>
    <mergeCell ref="A1:E1"/>
    <mergeCell ref="B3:C3"/>
    <mergeCell ref="D3:E3"/>
    <mergeCell ref="A2:E2"/>
  </mergeCells>
  <pageMargins left="0.43307086614173229" right="0.23622047244094491" top="0.74803149606299213" bottom="0.74803149606299213" header="0.31496062992125984" footer="0.31496062992125984"/>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0070C0"/>
  </sheetPr>
  <dimension ref="A1:E10"/>
  <sheetViews>
    <sheetView showGridLines="0" zoomScale="84" zoomScaleNormal="84" workbookViewId="0">
      <selection activeCell="I6" sqref="I6"/>
    </sheetView>
  </sheetViews>
  <sheetFormatPr defaultRowHeight="14.25" x14ac:dyDescent="0.3"/>
  <cols>
    <col min="1" max="1" width="35" style="428" customWidth="1"/>
    <col min="2" max="2" width="13.28515625" style="5" customWidth="1"/>
    <col min="3" max="5" width="15.7109375" style="5" customWidth="1"/>
    <col min="6" max="16384" width="9.140625" style="5"/>
  </cols>
  <sheetData>
    <row r="1" spans="1:5" ht="15.75" x14ac:dyDescent="0.3">
      <c r="A1" s="1353" t="s">
        <v>1645</v>
      </c>
      <c r="B1" s="1359"/>
      <c r="C1" s="1359"/>
      <c r="D1" s="1313"/>
      <c r="E1" s="1313"/>
    </row>
    <row r="2" spans="1:5" ht="15.75" x14ac:dyDescent="0.3">
      <c r="A2" s="731"/>
      <c r="B2" s="731"/>
      <c r="C2" s="731"/>
      <c r="D2" s="440"/>
      <c r="E2" s="440"/>
    </row>
    <row r="3" spans="1:5" x14ac:dyDescent="0.3">
      <c r="A3" s="685" t="s">
        <v>116</v>
      </c>
      <c r="B3" s="732"/>
      <c r="C3" s="737"/>
      <c r="D3" s="732"/>
      <c r="E3" s="751" t="s">
        <v>977</v>
      </c>
    </row>
    <row r="4" spans="1:5" ht="14.25" customHeight="1" x14ac:dyDescent="0.3">
      <c r="A4" s="428" t="s">
        <v>1624</v>
      </c>
      <c r="B4" s="714"/>
      <c r="C4" s="714"/>
      <c r="E4" s="698">
        <v>1.69</v>
      </c>
    </row>
    <row r="5" spans="1:5" ht="14.25" customHeight="1" x14ac:dyDescent="0.3">
      <c r="A5" s="428" t="s">
        <v>1024</v>
      </c>
      <c r="B5" s="714"/>
      <c r="C5" s="714"/>
      <c r="E5" s="698">
        <v>1.74</v>
      </c>
    </row>
    <row r="6" spans="1:5" ht="14.25" customHeight="1" x14ac:dyDescent="0.3">
      <c r="A6" s="428" t="s">
        <v>1023</v>
      </c>
      <c r="B6" s="714"/>
      <c r="C6" s="714"/>
      <c r="E6" s="698">
        <v>1.69</v>
      </c>
    </row>
    <row r="7" spans="1:5" ht="14.25" customHeight="1" x14ac:dyDescent="0.3">
      <c r="A7" s="1127" t="s">
        <v>1022</v>
      </c>
      <c r="B7" s="1127"/>
      <c r="C7" s="1127"/>
      <c r="D7" s="1128"/>
      <c r="E7" s="1129">
        <v>1.73</v>
      </c>
    </row>
    <row r="8" spans="1:5" ht="14.25" customHeight="1" x14ac:dyDescent="0.3">
      <c r="A8" s="1127"/>
      <c r="B8" s="1127"/>
      <c r="C8" s="1127"/>
      <c r="D8" s="1128"/>
      <c r="E8" s="1129"/>
    </row>
    <row r="9" spans="1:5" ht="27.75" customHeight="1" x14ac:dyDescent="0.3">
      <c r="A9" s="1481" t="s">
        <v>1625</v>
      </c>
      <c r="B9" s="1481"/>
      <c r="C9" s="1481"/>
      <c r="D9" s="1481"/>
      <c r="E9" s="1481"/>
    </row>
    <row r="10" spans="1:5" x14ac:dyDescent="0.3">
      <c r="B10" s="428"/>
    </row>
  </sheetData>
  <mergeCells count="2">
    <mergeCell ref="A1:E1"/>
    <mergeCell ref="A9:E9"/>
  </mergeCells>
  <pageMargins left="0.43307086614173229" right="0.23622047244094491" top="0.74803149606299213" bottom="0.74803149606299213" header="0.31496062992125984" footer="0.31496062992125984"/>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rgb="FF0070C0"/>
  </sheetPr>
  <dimension ref="A1:E25"/>
  <sheetViews>
    <sheetView showGridLines="0" zoomScale="84" zoomScaleNormal="84" zoomScaleSheetLayoutView="98" workbookViewId="0">
      <selection activeCell="I6" sqref="I6"/>
    </sheetView>
  </sheetViews>
  <sheetFormatPr defaultRowHeight="14.25" x14ac:dyDescent="0.3"/>
  <cols>
    <col min="1" max="1" width="35" style="428" customWidth="1"/>
    <col min="2" max="4" width="15.7109375" style="5" customWidth="1"/>
    <col min="5" max="5" width="14.28515625" style="5" customWidth="1"/>
    <col min="6" max="16384" width="9.140625" style="5"/>
  </cols>
  <sheetData>
    <row r="1" spans="1:5" ht="15.75" x14ac:dyDescent="0.3">
      <c r="A1" s="1353" t="s">
        <v>1646</v>
      </c>
      <c r="B1" s="1359"/>
      <c r="C1" s="1359"/>
      <c r="D1" s="1313"/>
      <c r="E1" s="1313"/>
    </row>
    <row r="2" spans="1:5" ht="15.75" x14ac:dyDescent="0.3">
      <c r="A2" s="731"/>
      <c r="B2" s="731"/>
      <c r="C2" s="731"/>
      <c r="D2" s="440"/>
      <c r="E2" s="440"/>
    </row>
    <row r="3" spans="1:5" x14ac:dyDescent="0.3">
      <c r="A3" s="685" t="s">
        <v>116</v>
      </c>
      <c r="B3" s="732"/>
      <c r="C3" s="737"/>
      <c r="D3" s="423"/>
      <c r="E3" s="751" t="s">
        <v>977</v>
      </c>
    </row>
    <row r="4" spans="1:5" ht="14.25" customHeight="1" x14ac:dyDescent="0.3">
      <c r="A4" s="428" t="s">
        <v>976</v>
      </c>
      <c r="B4" s="714"/>
      <c r="C4" s="714"/>
      <c r="D4" s="427"/>
      <c r="E4" s="427">
        <v>2674</v>
      </c>
    </row>
    <row r="5" spans="1:5" ht="14.25" customHeight="1" x14ac:dyDescent="0.3">
      <c r="A5" s="428" t="s">
        <v>7</v>
      </c>
      <c r="B5" s="714"/>
      <c r="C5" s="714"/>
      <c r="D5" s="427"/>
      <c r="E5" s="427">
        <v>4516</v>
      </c>
    </row>
    <row r="6" spans="1:5" ht="14.25" customHeight="1" x14ac:dyDescent="0.3">
      <c r="A6" s="428" t="s">
        <v>975</v>
      </c>
      <c r="B6" s="714"/>
      <c r="C6" s="714"/>
      <c r="D6" s="427"/>
      <c r="E6" s="427">
        <v>1842</v>
      </c>
    </row>
    <row r="7" spans="1:5" ht="14.25" customHeight="1" x14ac:dyDescent="0.3">
      <c r="A7" s="1127" t="s">
        <v>974</v>
      </c>
      <c r="B7" s="1127"/>
      <c r="C7" s="1127"/>
      <c r="D7" s="1128"/>
      <c r="E7" s="1129">
        <v>1.69</v>
      </c>
    </row>
    <row r="8" spans="1:5" ht="14.25" customHeight="1" x14ac:dyDescent="0.3">
      <c r="A8" s="1127"/>
      <c r="B8" s="1127"/>
      <c r="C8" s="1127"/>
      <c r="D8" s="1128"/>
      <c r="E8" s="1129"/>
    </row>
    <row r="9" spans="1:5" ht="28.5" customHeight="1" x14ac:dyDescent="0.3">
      <c r="A9" s="1482" t="s">
        <v>973</v>
      </c>
      <c r="B9" s="1482"/>
      <c r="C9" s="1482"/>
      <c r="D9" s="1482"/>
      <c r="E9" s="1482"/>
    </row>
    <row r="25" ht="12.75" customHeight="1" x14ac:dyDescent="0.3"/>
  </sheetData>
  <mergeCells count="2">
    <mergeCell ref="A1:E1"/>
    <mergeCell ref="A9:E9"/>
  </mergeCells>
  <pageMargins left="0.43307086614173229"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112</vt:i4>
      </vt:variant>
    </vt:vector>
  </HeadingPairs>
  <TitlesOfParts>
    <vt:vector size="112" baseType="lpstr">
      <vt:lpstr>F0.1 Own funds Dev</vt:lpstr>
      <vt:lpstr>F0.2 CAD ratios</vt:lpstr>
      <vt:lpstr>T1.1 Key risks</vt:lpstr>
      <vt:lpstr>T2.1 Reg dev</vt:lpstr>
      <vt:lpstr>Capital position-&gt;</vt:lpstr>
      <vt:lpstr>T3.1 Own funds</vt:lpstr>
      <vt:lpstr>T3.2 Own funds flow</vt:lpstr>
      <vt:lpstr>T 3.3 CET1 Build-up</vt:lpstr>
      <vt:lpstr>F3.4 CET1 Drivers</vt:lpstr>
      <vt:lpstr>T3.5 CET1 Bridge</vt:lpstr>
      <vt:lpstr>T3.6 Capital ratios</vt:lpstr>
      <vt:lpstr>T3.7 Min CR</vt:lpstr>
      <vt:lpstr>T3.8 EU OV1</vt:lpstr>
      <vt:lpstr>T3.9 REA flow</vt:lpstr>
      <vt:lpstr>Linkages -&gt;</vt:lpstr>
      <vt:lpstr>T4.1 EU LI1</vt:lpstr>
      <vt:lpstr>T4.2 EU LI2</vt:lpstr>
      <vt:lpstr>Credit risk-&gt;</vt:lpstr>
      <vt:lpstr>T5.1 Exp class _type</vt:lpstr>
      <vt:lpstr>T5.2 Exp class _type avg</vt:lpstr>
      <vt:lpstr>T5.3 Min cap req </vt:lpstr>
      <vt:lpstr>T5.4 Exp class _coll</vt:lpstr>
      <vt:lpstr>T5.5 EU CRB-B</vt:lpstr>
      <vt:lpstr>T5.6 EU CRB-C</vt:lpstr>
      <vt:lpstr>T5.7 EU CRB-D</vt:lpstr>
      <vt:lpstr>T5.8 EU CRB-E</vt:lpstr>
      <vt:lpstr>T5.9 EU CR1-A</vt:lpstr>
      <vt:lpstr>T5.10 EU CR1-B</vt:lpstr>
      <vt:lpstr>T5.11 EU CR1-C</vt:lpstr>
      <vt:lpstr>T5.12 CR1-D</vt:lpstr>
      <vt:lpstr>T5.13 CR1-E</vt:lpstr>
      <vt:lpstr>T5.14 CR2-A</vt:lpstr>
      <vt:lpstr>T5.15 CR2-B</vt:lpstr>
      <vt:lpstr>T5.16 Impairments</vt:lpstr>
      <vt:lpstr>T5.17 CRA</vt:lpstr>
      <vt:lpstr>T5.18 Loan losses</vt:lpstr>
      <vt:lpstr>T5.19 Imp split</vt:lpstr>
      <vt:lpstr>T5.20 Allow recon</vt:lpstr>
      <vt:lpstr>T5.21 EU CR3</vt:lpstr>
      <vt:lpstr>T5.22 EU CR4</vt:lpstr>
      <vt:lpstr>T5.23 EU CR5</vt:lpstr>
      <vt:lpstr>T5.24 Stand exp quality</vt:lpstr>
      <vt:lpstr>T5.25 EU CR6</vt:lpstr>
      <vt:lpstr>T5.26 EU CR9</vt:lpstr>
      <vt:lpstr>T5.27 IRB Parameters</vt:lpstr>
      <vt:lpstr>T5.28 Avg. PD LGD</vt:lpstr>
      <vt:lpstr>T5.29 EU CR7</vt:lpstr>
      <vt:lpstr>T5.30 EU CR8</vt:lpstr>
      <vt:lpstr>T5.31 Coll dist</vt:lpstr>
      <vt:lpstr>CCR-&gt; </vt:lpstr>
      <vt:lpstr>T6.1 CCR REA</vt:lpstr>
      <vt:lpstr>T6.2 EU CCR1</vt:lpstr>
      <vt:lpstr>T6.3 EU CCR2</vt:lpstr>
      <vt:lpstr>T6.4 EU CCR8</vt:lpstr>
      <vt:lpstr>T6.5 EU CCR3</vt:lpstr>
      <vt:lpstr>T6.6 EU CCR4</vt:lpstr>
      <vt:lpstr>T6.7 EU CCR7</vt:lpstr>
      <vt:lpstr>T6.8 EU CCR5-A</vt:lpstr>
      <vt:lpstr>T6.9 EU CCR5-B</vt:lpstr>
      <vt:lpstr>T6.10 EU CCR6</vt:lpstr>
      <vt:lpstr>Market risk-&gt;</vt:lpstr>
      <vt:lpstr>T7.1 MR Cap req</vt:lpstr>
      <vt:lpstr>T7.2 MR BB</vt:lpstr>
      <vt:lpstr>T7.3 Equity in BB</vt:lpstr>
      <vt:lpstr>T7.4 NII sens BB</vt:lpstr>
      <vt:lpstr>T7.5 VaR sens BB</vt:lpstr>
      <vt:lpstr>T7.6 MR TB</vt:lpstr>
      <vt:lpstr>T7.7 EU MR1</vt:lpstr>
      <vt:lpstr>T7.8 EU MR2-A</vt:lpstr>
      <vt:lpstr>T7.9 EU MR2-B</vt:lpstr>
      <vt:lpstr>T7.10 EU MR3</vt:lpstr>
      <vt:lpstr>F7.11 EU MR4</vt:lpstr>
      <vt:lpstr>T7.12 Repricing gap</vt:lpstr>
      <vt:lpstr>Operational risk-&gt;</vt:lpstr>
      <vt:lpstr>T8.1 Operational risk</vt:lpstr>
      <vt:lpstr>Securitisation-&gt;</vt:lpstr>
      <vt:lpstr>T9.1 Sec positions</vt:lpstr>
      <vt:lpstr>T9.2 Sec impairments</vt:lpstr>
      <vt:lpstr>T9.3 SPEs</vt:lpstr>
      <vt:lpstr>Liquidity -&gt;</vt:lpstr>
      <vt:lpstr>T10.1 LIQ1</vt:lpstr>
      <vt:lpstr>T10.2 LCR Comp</vt:lpstr>
      <vt:lpstr>T10.3 Liq buffer</vt:lpstr>
      <vt:lpstr>T10.4 Liq buffer avg</vt:lpstr>
      <vt:lpstr>T10.5 Asset Enc</vt:lpstr>
      <vt:lpstr>T10.6 NBSF</vt:lpstr>
      <vt:lpstr>T10.7 Funding</vt:lpstr>
      <vt:lpstr>T10.8 FX split</vt:lpstr>
      <vt:lpstr>T10.9 Maturity</vt:lpstr>
      <vt:lpstr>F10.10 Maturity split</vt:lpstr>
      <vt:lpstr>NLP -&gt;</vt:lpstr>
      <vt:lpstr>T11.1 A&amp;L NLP</vt:lpstr>
      <vt:lpstr>T11.2 MR NLP</vt:lpstr>
      <vt:lpstr>T11.3 Ins risks</vt:lpstr>
      <vt:lpstr>T11.4 Inv return</vt:lpstr>
      <vt:lpstr>T11.5 Ins prov</vt:lpstr>
      <vt:lpstr>T11.6 Fin buffers</vt:lpstr>
      <vt:lpstr>T11.7 Solvency pos</vt:lpstr>
      <vt:lpstr>T11.8 Solvency sen</vt:lpstr>
      <vt:lpstr>T11.9 Buff vs Prov</vt:lpstr>
      <vt:lpstr>Other tables -&gt;</vt:lpstr>
      <vt:lpstr>T12.1 Trans own funds</vt:lpstr>
      <vt:lpstr>T12.2 LR temp</vt:lpstr>
      <vt:lpstr>T12.3 Navigation</vt:lpstr>
      <vt:lpstr>T12.4 CRR reference</vt:lpstr>
      <vt:lpstr>T12.5 Mat, prop, conf</vt:lpstr>
      <vt:lpstr>T12.6 RE geo</vt:lpstr>
      <vt:lpstr>T12.7 Shipping</vt:lpstr>
      <vt:lpstr> T12.8 Corp size</vt:lpstr>
      <vt:lpstr>T12.9 Mort LTV</vt:lpstr>
      <vt:lpstr>T12.10 CCyB</vt:lpstr>
      <vt:lpstr>T12.11 EU LI3 Nordea</vt:lpstr>
    </vt:vector>
  </TitlesOfParts>
  <Company>Nordea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Fogel, Johan</dc:creator>
  <cp:lastModifiedBy>Qiu, Tian</cp:lastModifiedBy>
  <cp:lastPrinted>2018-02-09T10:27:12Z</cp:lastPrinted>
  <dcterms:created xsi:type="dcterms:W3CDTF">2017-09-20T10:44:37Z</dcterms:created>
  <dcterms:modified xsi:type="dcterms:W3CDTF">2019-03-04T09:40:24Z</dcterms:modified>
</cp:coreProperties>
</file>