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928"/>
  <workbookPr defaultThemeVersion="124226"/>
  <mc:AlternateContent xmlns:mc="http://schemas.openxmlformats.org/markup-compatibility/2006">
    <mc:Choice Requires="x15">
      <x15ac:absPath xmlns:x15ac="http://schemas.microsoft.com/office/spreadsheetml/2010/11/ac" url="I:\Investor_Relations\ECBC\2024\"/>
    </mc:Choice>
  </mc:AlternateContent>
  <xr:revisionPtr revIDLastSave="0" documentId="13_ncr:1_{7CA63AEF-39C0-40C3-9966-5BC0A18776E0}" xr6:coauthVersionLast="47" xr6:coauthVersionMax="47" xr10:uidLastSave="{00000000-0000-0000-0000-000000000000}"/>
  <bookViews>
    <workbookView xWindow="4420" yWindow="1840" windowWidth="15900" windowHeight="10060" tabRatio="879" firstSheet="1" activeTab="1" xr2:uid="{00000000-000D-0000-FFFF-FFFF00000000}"/>
  </bookViews>
  <sheets>
    <sheet name="Disclaimer" sheetId="13" state="hidden" r:id="rId1"/>
    <sheet name="Introduction" sheetId="5" r:id="rId2"/>
    <sheet name="Completion Instructions" sheetId="6" state="hidden" r:id="rId3"/>
    <sheet name="FAQ" sheetId="7" state="hidden" r:id="rId4"/>
    <sheet name="A. HTT General" sheetId="8" r:id="rId5"/>
    <sheet name="faneA" sheetId="25" state="hidden" r:id="rId6"/>
    <sheet name="faneB1" sheetId="26" state="hidden" r:id="rId7"/>
    <sheet name="B2. HTT Public Sector Assets" sheetId="10" state="hidden" r:id="rId8"/>
    <sheet name="B3. HTT Shipping Assets" sheetId="11" state="hidden" r:id="rId9"/>
    <sheet name="B1. HTT Mortgage Assets" sheetId="9" r:id="rId10"/>
    <sheet name="C. HTT Harmonised Glossary" sheetId="12" r:id="rId11"/>
    <sheet name="D. Insert Nat Trans Templ" sheetId="14" state="hidden" r:id="rId12"/>
    <sheet name="E. Optional ECB-ECAIs data" sheetId="18" state="hidden" r:id="rId13"/>
    <sheet name="F1. Sustainable M data" sheetId="19" r:id="rId14"/>
    <sheet name="faneF1" sheetId="27" state="hidden" r:id="rId15"/>
    <sheet name="F2. Sustainable PS data" sheetId="24" r:id="rId16"/>
    <sheet name="G1. Crisis M Payment Holidays" sheetId="22" r:id="rId17"/>
    <sheet name="E.g. General" sheetId="15" state="hidden" r:id="rId18"/>
    <sheet name="E.g. Other" sheetId="16" state="hidden" r:id="rId19"/>
    <sheet name="Frontpage" sheetId="28" r:id="rId20"/>
    <sheet name="Contents" sheetId="29" r:id="rId21"/>
    <sheet name="Table A - General Issuer Detail" sheetId="30" r:id="rId22"/>
    <sheet name="G1-G4 - Cover pool inform." sheetId="31" r:id="rId23"/>
    <sheet name="Table 1-3 - Lending" sheetId="32" r:id="rId24"/>
    <sheet name="Table 4 - LTV" sheetId="33" r:id="rId25"/>
    <sheet name="Table 5 - Lending by region" sheetId="34" r:id="rId26"/>
    <sheet name="Table 6-8 - Lending by loantype" sheetId="35" r:id="rId27"/>
    <sheet name="Table 9-12 - Lending" sheetId="36" r:id="rId28"/>
    <sheet name="X1 Key Concepts" sheetId="37" r:id="rId29"/>
    <sheet name="X2 Key Concepts" sheetId="38" r:id="rId30"/>
    <sheet name="X3 - General explanation" sheetId="39" r:id="rId31"/>
  </sheets>
  <definedNames>
    <definedName name="_xlnm._FilterDatabase" localSheetId="4" hidden="1">'A. HTT General'!$L$112:$L$126</definedName>
    <definedName name="_xlnm._FilterDatabase" localSheetId="9" hidden="1">'B1. HTT Mortgage Assets'!$A$11:$D$187</definedName>
    <definedName name="acceptable_use_policy" localSheetId="0">Disclaimer!#REF!</definedName>
    <definedName name="general_tc" localSheetId="0">Disclaimer!$A$61</definedName>
    <definedName name="_xlnm.Print_Area" localSheetId="4">'A. HTT General'!$A$1:$G$365</definedName>
    <definedName name="_xlnm.Print_Area" localSheetId="9">'B1. HTT Mortgage Assets'!$A$1:$G$524</definedName>
    <definedName name="_xlnm.Print_Area" localSheetId="7">'B2. HTT Public Sector Assets'!$A$1:$G$179</definedName>
    <definedName name="_xlnm.Print_Area" localSheetId="8">'B3. HTT Shipping Assets'!$A$1:$G$211</definedName>
    <definedName name="_xlnm.Print_Area" localSheetId="10">'C. HTT Harmonised Glossary'!$A$1:$C$57</definedName>
    <definedName name="_xlnm.Print_Area" localSheetId="2">'Completion Instructions'!$B$2:$J$73</definedName>
    <definedName name="_xlnm.Print_Area" localSheetId="20">Contents!$A$1:$F$67</definedName>
    <definedName name="_xlnm.Print_Area" localSheetId="0">Disclaimer!$A$1:$A$170</definedName>
    <definedName name="_xlnm.Print_Area" localSheetId="12">'E. Optional ECB-ECAIs data'!$A$2:$G$72</definedName>
    <definedName name="_xlnm.Print_Area" localSheetId="3">FAQ!$A$1:$C$28</definedName>
    <definedName name="_xlnm.Print_Area" localSheetId="19">Frontpage!$A$1:$F$37</definedName>
    <definedName name="_xlnm.Print_Area" localSheetId="22">'G1-G4 - Cover pool inform.'!$A$1:$L$132</definedName>
    <definedName name="_xlnm.Print_Area" localSheetId="1">Introduction!$B$2:$J$43</definedName>
    <definedName name="_xlnm.Print_Area" localSheetId="24">'Table 4 - LTV'!$A$1:$O$90</definedName>
    <definedName name="_xlnm.Print_Area" localSheetId="27">'Table 9-12 - Lending'!$A$1:$U$83</definedName>
    <definedName name="_xlnm.Print_Area" localSheetId="28">'X1 Key Concepts'!$A$1:$D$46</definedName>
    <definedName name="_xlnm.Print_Titles" localSheetId="0">Disclaimer!$2:$2</definedName>
    <definedName name="_xlnm.Print_Titles" localSheetId="3">FAQ!$4:$4</definedName>
    <definedName name="privacy_policy" localSheetId="0">Disclaimer!$A$136</definedName>
    <definedName name="Q_1">'Table A - General Issuer Detail'!$F$9</definedName>
    <definedName name="Q_2">'Table A - General Issuer Detail'!$E$9</definedName>
    <definedName name="Q_3">'Table A - General Issuer Detail'!$D$9</definedName>
    <definedName name="Q_4">'Table A - General Issuer Detail'!$C$9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C29" i="8" l="1"/>
  <c r="C56" i="8"/>
  <c r="I10" i="31" l="1"/>
  <c r="I11" i="31" s="1"/>
  <c r="H10" i="31"/>
  <c r="H11" i="31" s="1"/>
  <c r="G10" i="31"/>
  <c r="G11" i="31" s="1"/>
  <c r="B39" i="36" l="1"/>
  <c r="L29" i="36"/>
  <c r="K29" i="36"/>
  <c r="J29" i="36"/>
  <c r="I29" i="36"/>
  <c r="H29" i="36"/>
  <c r="G29" i="36"/>
  <c r="F29" i="36"/>
  <c r="E29" i="36"/>
  <c r="D29" i="36"/>
  <c r="C29" i="36"/>
  <c r="M28" i="36"/>
  <c r="M27" i="36"/>
  <c r="M26" i="36"/>
  <c r="M25" i="36"/>
  <c r="M24" i="36"/>
  <c r="M23" i="36"/>
  <c r="M29" i="36" s="1"/>
  <c r="L14" i="36"/>
  <c r="K14" i="36"/>
  <c r="J14" i="36"/>
  <c r="I14" i="36"/>
  <c r="H14" i="36"/>
  <c r="G14" i="36"/>
  <c r="F14" i="36"/>
  <c r="E14" i="36"/>
  <c r="D14" i="36"/>
  <c r="C14" i="36"/>
  <c r="M13" i="36"/>
  <c r="M12" i="36"/>
  <c r="M11" i="36"/>
  <c r="M10" i="36"/>
  <c r="M14" i="36" s="1"/>
  <c r="M9" i="36"/>
  <c r="H60" i="35"/>
  <c r="E60" i="35"/>
  <c r="M59" i="35"/>
  <c r="M58" i="35"/>
  <c r="M57" i="35"/>
  <c r="M55" i="35"/>
  <c r="M54" i="35"/>
  <c r="M53" i="35"/>
  <c r="M52" i="35"/>
  <c r="L51" i="35"/>
  <c r="L60" i="35" s="1"/>
  <c r="K51" i="35"/>
  <c r="K60" i="35" s="1"/>
  <c r="J51" i="35"/>
  <c r="J60" i="35" s="1"/>
  <c r="I51" i="35"/>
  <c r="I60" i="35" s="1"/>
  <c r="H51" i="35"/>
  <c r="G51" i="35"/>
  <c r="G60" i="35" s="1"/>
  <c r="F51" i="35"/>
  <c r="F60" i="35" s="1"/>
  <c r="E51" i="35"/>
  <c r="D51" i="35"/>
  <c r="D60" i="35" s="1"/>
  <c r="C51" i="35"/>
  <c r="C60" i="35" s="1"/>
  <c r="M50" i="35"/>
  <c r="M49" i="35"/>
  <c r="L40" i="35"/>
  <c r="G40" i="35"/>
  <c r="D40" i="35"/>
  <c r="M39" i="35"/>
  <c r="M38" i="35"/>
  <c r="M37" i="35"/>
  <c r="M35" i="35"/>
  <c r="M34" i="35"/>
  <c r="M33" i="35"/>
  <c r="M32" i="35"/>
  <c r="L31" i="35"/>
  <c r="K31" i="35"/>
  <c r="K40" i="35" s="1"/>
  <c r="J31" i="35"/>
  <c r="J40" i="35" s="1"/>
  <c r="I31" i="35"/>
  <c r="I40" i="35" s="1"/>
  <c r="H31" i="35"/>
  <c r="H40" i="35" s="1"/>
  <c r="G31" i="35"/>
  <c r="F31" i="35"/>
  <c r="F40" i="35" s="1"/>
  <c r="E31" i="35"/>
  <c r="E40" i="35" s="1"/>
  <c r="D31" i="35"/>
  <c r="C31" i="35"/>
  <c r="C40" i="35" s="1"/>
  <c r="M30" i="35"/>
  <c r="M29" i="35"/>
  <c r="K20" i="35"/>
  <c r="F20" i="35"/>
  <c r="C20" i="35"/>
  <c r="M19" i="35"/>
  <c r="M18" i="35"/>
  <c r="M17" i="35"/>
  <c r="M15" i="35"/>
  <c r="M14" i="35"/>
  <c r="M13" i="35"/>
  <c r="M12" i="35"/>
  <c r="L11" i="35"/>
  <c r="L20" i="35" s="1"/>
  <c r="K11" i="35"/>
  <c r="J11" i="35"/>
  <c r="J20" i="35" s="1"/>
  <c r="I11" i="35"/>
  <c r="I20" i="35" s="1"/>
  <c r="H11" i="35"/>
  <c r="H20" i="35" s="1"/>
  <c r="G11" i="35"/>
  <c r="G20" i="35" s="1"/>
  <c r="F11" i="35"/>
  <c r="E11" i="35"/>
  <c r="M11" i="35" s="1"/>
  <c r="M20" i="35" s="1"/>
  <c r="D11" i="35"/>
  <c r="D20" i="35" s="1"/>
  <c r="C11" i="35"/>
  <c r="M10" i="35"/>
  <c r="M9" i="35"/>
  <c r="H22" i="34"/>
  <c r="G22" i="34"/>
  <c r="F22" i="34"/>
  <c r="E22" i="34"/>
  <c r="D22" i="34"/>
  <c r="C22" i="34"/>
  <c r="I20" i="34"/>
  <c r="I19" i="34"/>
  <c r="I18" i="34"/>
  <c r="I17" i="34"/>
  <c r="I16" i="34"/>
  <c r="I15" i="34"/>
  <c r="I14" i="34"/>
  <c r="I13" i="34"/>
  <c r="I12" i="34"/>
  <c r="I11" i="34"/>
  <c r="I22" i="34" s="1"/>
  <c r="I27" i="32"/>
  <c r="G27" i="32"/>
  <c r="I26" i="32"/>
  <c r="H27" i="32" s="1"/>
  <c r="M19" i="32"/>
  <c r="K19" i="32"/>
  <c r="G19" i="32"/>
  <c r="F19" i="32"/>
  <c r="E19" i="32"/>
  <c r="C19" i="32"/>
  <c r="M18" i="32"/>
  <c r="L19" i="32" s="1"/>
  <c r="J12" i="32"/>
  <c r="I12" i="32"/>
  <c r="G12" i="32"/>
  <c r="M11" i="32"/>
  <c r="H12" i="32" s="1"/>
  <c r="C106" i="31"/>
  <c r="C105" i="31"/>
  <c r="F83" i="31"/>
  <c r="E83" i="31"/>
  <c r="D83" i="31"/>
  <c r="C83" i="31"/>
  <c r="F82" i="31"/>
  <c r="F81" i="31"/>
  <c r="F80" i="31"/>
  <c r="F79" i="31"/>
  <c r="K75" i="31"/>
  <c r="I75" i="31"/>
  <c r="H75" i="31"/>
  <c r="G75" i="31"/>
  <c r="F75" i="31"/>
  <c r="E75" i="31"/>
  <c r="D75" i="31"/>
  <c r="C75" i="31"/>
  <c r="K67" i="31"/>
  <c r="I67" i="31"/>
  <c r="H67" i="31"/>
  <c r="G67" i="31"/>
  <c r="F67" i="31"/>
  <c r="E67" i="31"/>
  <c r="D67" i="31"/>
  <c r="C67" i="31"/>
  <c r="F26" i="31"/>
  <c r="C508" i="9"/>
  <c r="E20" i="35" l="1"/>
  <c r="D12" i="32"/>
  <c r="L12" i="32"/>
  <c r="H19" i="32"/>
  <c r="D27" i="32"/>
  <c r="C12" i="32"/>
  <c r="C27" i="32"/>
  <c r="E12" i="32"/>
  <c r="M12" i="32"/>
  <c r="I19" i="32"/>
  <c r="E27" i="32"/>
  <c r="M51" i="35"/>
  <c r="M60" i="35" s="1"/>
  <c r="K12" i="32"/>
  <c r="F12" i="32"/>
  <c r="J19" i="32"/>
  <c r="F27" i="32"/>
  <c r="M31" i="35"/>
  <c r="M40" i="35" s="1"/>
  <c r="D19" i="32"/>
  <c r="D300" i="9"/>
  <c r="C300" i="9"/>
  <c r="D543" i="9"/>
  <c r="C543" i="9"/>
  <c r="F36" i="9"/>
  <c r="F636" i="19"/>
  <c r="F634" i="19"/>
  <c r="F633" i="19"/>
  <c r="F632" i="19"/>
  <c r="F631" i="19"/>
  <c r="F630" i="19"/>
  <c r="F629" i="19"/>
  <c r="F628" i="19"/>
  <c r="F627" i="19"/>
  <c r="F626" i="19"/>
  <c r="F625" i="19"/>
  <c r="F624" i="19"/>
  <c r="F623" i="19"/>
  <c r="F622" i="19"/>
  <c r="D634" i="19"/>
  <c r="C634" i="19"/>
  <c r="D633" i="19"/>
  <c r="C633" i="19"/>
  <c r="D632" i="19"/>
  <c r="C632" i="19"/>
  <c r="D631" i="19"/>
  <c r="C631" i="19"/>
  <c r="D630" i="19"/>
  <c r="C630" i="19"/>
  <c r="D629" i="19"/>
  <c r="C629" i="19"/>
  <c r="D628" i="19"/>
  <c r="C628" i="19"/>
  <c r="D627" i="19"/>
  <c r="C627" i="19"/>
  <c r="D626" i="19"/>
  <c r="C626" i="19"/>
  <c r="D625" i="19"/>
  <c r="C625" i="19"/>
  <c r="D624" i="19"/>
  <c r="C624" i="19"/>
  <c r="D623" i="19"/>
  <c r="C623" i="19"/>
  <c r="D622" i="19"/>
  <c r="C622" i="19"/>
  <c r="D621" i="19"/>
  <c r="C621" i="19"/>
  <c r="D617" i="19"/>
  <c r="C617" i="19"/>
  <c r="D616" i="19"/>
  <c r="C616" i="19"/>
  <c r="D615" i="19"/>
  <c r="C615" i="19"/>
  <c r="D614" i="19"/>
  <c r="C614" i="19"/>
  <c r="D601" i="19"/>
  <c r="C601" i="19"/>
  <c r="D600" i="19"/>
  <c r="C600" i="19"/>
  <c r="D599" i="19"/>
  <c r="C599" i="19"/>
  <c r="D598" i="19"/>
  <c r="C598" i="19"/>
  <c r="D597" i="19"/>
  <c r="C597" i="19"/>
  <c r="D596" i="19"/>
  <c r="C596" i="19"/>
  <c r="D595" i="19"/>
  <c r="C595" i="19"/>
  <c r="D594" i="19"/>
  <c r="C594" i="19"/>
  <c r="D593" i="19"/>
  <c r="C593" i="19"/>
  <c r="D592" i="19"/>
  <c r="C592" i="19"/>
  <c r="D591" i="19"/>
  <c r="C591" i="19"/>
  <c r="D590" i="19"/>
  <c r="C590" i="19"/>
  <c r="D589" i="19"/>
  <c r="C589" i="19"/>
  <c r="D586" i="19"/>
  <c r="C586" i="19"/>
  <c r="D582" i="19"/>
  <c r="C582" i="19"/>
  <c r="D581" i="19"/>
  <c r="C581" i="19"/>
  <c r="D580" i="19"/>
  <c r="C580" i="19"/>
  <c r="D579" i="19"/>
  <c r="C579" i="19"/>
  <c r="D578" i="19"/>
  <c r="C578" i="19"/>
  <c r="D577" i="19"/>
  <c r="C577" i="19"/>
  <c r="D576" i="19"/>
  <c r="C576" i="19"/>
  <c r="D575" i="19"/>
  <c r="C575" i="19"/>
  <c r="D574" i="19"/>
  <c r="C574" i="19"/>
  <c r="D573" i="19"/>
  <c r="C573" i="19"/>
  <c r="D572" i="19"/>
  <c r="C572" i="19"/>
  <c r="D571" i="19"/>
  <c r="C571" i="19"/>
  <c r="D570" i="19"/>
  <c r="C570" i="19"/>
  <c r="D569" i="19"/>
  <c r="C569" i="19"/>
  <c r="D563" i="19"/>
  <c r="C563" i="19"/>
  <c r="D559" i="19"/>
  <c r="C559" i="19"/>
  <c r="D558" i="19"/>
  <c r="C558" i="19"/>
  <c r="D557" i="19"/>
  <c r="C557" i="19"/>
  <c r="D556" i="19"/>
  <c r="C556" i="19"/>
  <c r="D555" i="19"/>
  <c r="C555" i="19"/>
  <c r="D554" i="19"/>
  <c r="C554" i="19"/>
  <c r="D553" i="19"/>
  <c r="C553" i="19"/>
  <c r="D552" i="19"/>
  <c r="C552" i="19"/>
  <c r="D551" i="19"/>
  <c r="C551" i="19"/>
  <c r="D550" i="19"/>
  <c r="C550" i="19"/>
  <c r="D549" i="19"/>
  <c r="C549" i="19"/>
  <c r="D548" i="19"/>
  <c r="C548" i="19"/>
  <c r="D547" i="19"/>
  <c r="C547" i="19"/>
  <c r="D546" i="19"/>
  <c r="C546" i="19"/>
  <c r="C530" i="19"/>
  <c r="C528" i="19"/>
  <c r="C523" i="19"/>
  <c r="C522" i="19"/>
  <c r="C521" i="19"/>
  <c r="C520" i="19"/>
  <c r="C519" i="19"/>
  <c r="D506" i="19"/>
  <c r="C506" i="19"/>
  <c r="D505" i="19"/>
  <c r="C505" i="19"/>
  <c r="D504" i="19"/>
  <c r="C504" i="19"/>
  <c r="D503" i="19"/>
  <c r="C503" i="19"/>
  <c r="D502" i="19"/>
  <c r="C502" i="19"/>
  <c r="D501" i="19"/>
  <c r="C501" i="19"/>
  <c r="D500" i="19"/>
  <c r="C500" i="19"/>
  <c r="D499" i="19"/>
  <c r="C499" i="19"/>
  <c r="C496" i="19"/>
  <c r="D453" i="19"/>
  <c r="C453" i="19"/>
  <c r="D452" i="19"/>
  <c r="C452" i="19"/>
  <c r="D451" i="19"/>
  <c r="C451" i="19"/>
  <c r="D450" i="19"/>
  <c r="C450" i="19"/>
  <c r="D449" i="19"/>
  <c r="C449" i="19"/>
  <c r="D448" i="19"/>
  <c r="C448" i="19"/>
  <c r="C445" i="19"/>
  <c r="F404" i="19" l="1"/>
  <c r="F402" i="19"/>
  <c r="F401" i="19"/>
  <c r="F400" i="19"/>
  <c r="F399" i="19"/>
  <c r="F398" i="19"/>
  <c r="F397" i="19"/>
  <c r="F396" i="19"/>
  <c r="F395" i="19"/>
  <c r="C395" i="19"/>
  <c r="D402" i="19"/>
  <c r="C402" i="19"/>
  <c r="D401" i="19"/>
  <c r="C401" i="19"/>
  <c r="D400" i="19"/>
  <c r="C400" i="19"/>
  <c r="D399" i="19"/>
  <c r="C399" i="19"/>
  <c r="D398" i="19"/>
  <c r="C398" i="19"/>
  <c r="D397" i="19"/>
  <c r="C397" i="19"/>
  <c r="D396" i="19"/>
  <c r="C396" i="19"/>
  <c r="D395" i="19"/>
  <c r="D391" i="19"/>
  <c r="C391" i="19"/>
  <c r="D390" i="19"/>
  <c r="C390" i="19"/>
  <c r="D389" i="19"/>
  <c r="C389" i="19"/>
  <c r="D388" i="19"/>
  <c r="C388" i="19"/>
  <c r="D384" i="19"/>
  <c r="C384" i="19"/>
  <c r="D383" i="19"/>
  <c r="C383" i="19"/>
  <c r="D382" i="19"/>
  <c r="C382" i="19"/>
  <c r="D381" i="19"/>
  <c r="C381" i="19"/>
  <c r="D380" i="19"/>
  <c r="C380" i="19"/>
  <c r="D379" i="19"/>
  <c r="C379" i="19"/>
  <c r="D378" i="19"/>
  <c r="C378" i="19"/>
  <c r="D365" i="19"/>
  <c r="C365" i="19"/>
  <c r="D364" i="19"/>
  <c r="C364" i="19"/>
  <c r="D363" i="19"/>
  <c r="C363" i="19"/>
  <c r="D362" i="19"/>
  <c r="C362" i="19"/>
  <c r="D361" i="19"/>
  <c r="C361" i="19"/>
  <c r="D360" i="19"/>
  <c r="C360" i="19"/>
  <c r="D359" i="19"/>
  <c r="C359" i="19"/>
  <c r="D358" i="19"/>
  <c r="C358" i="19"/>
  <c r="D357" i="19"/>
  <c r="C357" i="19"/>
  <c r="D356" i="19"/>
  <c r="C356" i="19"/>
  <c r="D355" i="19"/>
  <c r="C355" i="19"/>
  <c r="D354" i="19"/>
  <c r="C354" i="19"/>
  <c r="D353" i="19"/>
  <c r="C353" i="19"/>
  <c r="D348" i="19"/>
  <c r="C348" i="19"/>
  <c r="D344" i="19"/>
  <c r="C344" i="19"/>
  <c r="D343" i="19"/>
  <c r="C343" i="19"/>
  <c r="D342" i="19"/>
  <c r="C342" i="19"/>
  <c r="D341" i="19"/>
  <c r="C341" i="19"/>
  <c r="D340" i="19"/>
  <c r="C340" i="19"/>
  <c r="D339" i="19"/>
  <c r="C339" i="19"/>
  <c r="D338" i="19"/>
  <c r="C338" i="19"/>
  <c r="D337" i="19"/>
  <c r="C337" i="19"/>
  <c r="D336" i="19"/>
  <c r="C336" i="19"/>
  <c r="D335" i="19"/>
  <c r="C335" i="19"/>
  <c r="D334" i="19"/>
  <c r="C334" i="19"/>
  <c r="D333" i="19"/>
  <c r="C333" i="19"/>
  <c r="D332" i="19"/>
  <c r="C332" i="19"/>
  <c r="D331" i="19"/>
  <c r="C331" i="19"/>
  <c r="D325" i="19"/>
  <c r="C325" i="19"/>
  <c r="D321" i="19"/>
  <c r="C321" i="19"/>
  <c r="D320" i="19"/>
  <c r="C320" i="19"/>
  <c r="D319" i="19"/>
  <c r="C319" i="19"/>
  <c r="D318" i="19"/>
  <c r="C318" i="19"/>
  <c r="D317" i="19"/>
  <c r="C317" i="19"/>
  <c r="D316" i="19"/>
  <c r="C316" i="19"/>
  <c r="D315" i="19"/>
  <c r="C315" i="19"/>
  <c r="D314" i="19"/>
  <c r="C314" i="19"/>
  <c r="D313" i="19"/>
  <c r="C313" i="19"/>
  <c r="D312" i="19"/>
  <c r="C312" i="19"/>
  <c r="D311" i="19"/>
  <c r="C311" i="19"/>
  <c r="D310" i="19"/>
  <c r="C310" i="19"/>
  <c r="D309" i="19"/>
  <c r="C309" i="19"/>
  <c r="D308" i="19"/>
  <c r="C308" i="19"/>
  <c r="C294" i="19"/>
  <c r="C293" i="19"/>
  <c r="C292" i="19"/>
  <c r="C291" i="19"/>
  <c r="C290" i="19"/>
  <c r="C289" i="19"/>
  <c r="C288" i="19"/>
  <c r="C284" i="19"/>
  <c r="D272" i="19"/>
  <c r="C272" i="19"/>
  <c r="D271" i="19"/>
  <c r="C271" i="19"/>
  <c r="D270" i="19"/>
  <c r="C270" i="19"/>
  <c r="D269" i="19"/>
  <c r="C269" i="19"/>
  <c r="D268" i="19"/>
  <c r="C268" i="19"/>
  <c r="D267" i="19"/>
  <c r="C267" i="19"/>
  <c r="D266" i="19"/>
  <c r="C266" i="19"/>
  <c r="D265" i="19"/>
  <c r="C265" i="19"/>
  <c r="C262" i="19"/>
  <c r="D219" i="19"/>
  <c r="C219" i="19"/>
  <c r="D218" i="19"/>
  <c r="C218" i="19"/>
  <c r="D217" i="19"/>
  <c r="C217" i="19"/>
  <c r="D216" i="19"/>
  <c r="C216" i="19"/>
  <c r="D215" i="19"/>
  <c r="C215" i="19"/>
  <c r="D214" i="19"/>
  <c r="C214" i="19"/>
  <c r="C211" i="19"/>
  <c r="C201" i="19"/>
  <c r="D201" i="19"/>
  <c r="F201" i="19"/>
  <c r="F195" i="19"/>
  <c r="F194" i="19"/>
  <c r="F193" i="19"/>
  <c r="F192" i="19"/>
  <c r="F191" i="19"/>
  <c r="D195" i="19"/>
  <c r="C195" i="19"/>
  <c r="D194" i="19"/>
  <c r="C194" i="19"/>
  <c r="D193" i="19"/>
  <c r="C193" i="19"/>
  <c r="D192" i="19"/>
  <c r="C192" i="19"/>
  <c r="D191" i="19"/>
  <c r="C191" i="19"/>
  <c r="F183" i="19"/>
  <c r="F182" i="19"/>
  <c r="F181" i="19"/>
  <c r="D183" i="19"/>
  <c r="C183" i="19"/>
  <c r="D182" i="19"/>
  <c r="C182" i="19"/>
  <c r="D181" i="19"/>
  <c r="C181" i="19"/>
  <c r="F173" i="19"/>
  <c r="F172" i="19"/>
  <c r="F171" i="19"/>
  <c r="D173" i="19"/>
  <c r="C173" i="19"/>
  <c r="D172" i="19"/>
  <c r="C172" i="19"/>
  <c r="D171" i="19"/>
  <c r="C171" i="19"/>
  <c r="F124" i="19"/>
  <c r="F123" i="19"/>
  <c r="F122" i="19"/>
  <c r="F121" i="19"/>
  <c r="F120" i="19"/>
  <c r="D124" i="19"/>
  <c r="C124" i="19"/>
  <c r="D123" i="19"/>
  <c r="C123" i="19"/>
  <c r="D122" i="19"/>
  <c r="C122" i="19"/>
  <c r="D121" i="19"/>
  <c r="C121" i="19"/>
  <c r="D120" i="19"/>
  <c r="C120" i="19"/>
  <c r="F57" i="19"/>
  <c r="D57" i="19"/>
  <c r="C57" i="19"/>
  <c r="F49" i="19"/>
  <c r="D49" i="19"/>
  <c r="C49" i="19"/>
  <c r="C28" i="19"/>
  <c r="C27" i="19"/>
  <c r="C26" i="19"/>
  <c r="D17" i="19"/>
  <c r="C17" i="19"/>
  <c r="D16" i="19"/>
  <c r="C16" i="19"/>
  <c r="D15" i="19"/>
  <c r="C15" i="19"/>
  <c r="F619" i="9"/>
  <c r="F617" i="9"/>
  <c r="F616" i="9"/>
  <c r="F615" i="9"/>
  <c r="F614" i="9"/>
  <c r="F613" i="9"/>
  <c r="F612" i="9"/>
  <c r="F611" i="9"/>
  <c r="F610" i="9"/>
  <c r="F609" i="9"/>
  <c r="F608" i="9"/>
  <c r="F607" i="9"/>
  <c r="F606" i="9"/>
  <c r="F605" i="9"/>
  <c r="F604" i="9"/>
  <c r="D617" i="9"/>
  <c r="C617" i="9"/>
  <c r="D616" i="9"/>
  <c r="C616" i="9"/>
  <c r="D615" i="9"/>
  <c r="C615" i="9"/>
  <c r="D614" i="9"/>
  <c r="C614" i="9"/>
  <c r="D613" i="9"/>
  <c r="C613" i="9"/>
  <c r="D612" i="9"/>
  <c r="C612" i="9"/>
  <c r="D611" i="9"/>
  <c r="C611" i="9"/>
  <c r="D610" i="9"/>
  <c r="C610" i="9"/>
  <c r="D609" i="9"/>
  <c r="C609" i="9"/>
  <c r="D608" i="9"/>
  <c r="C608" i="9"/>
  <c r="D607" i="9"/>
  <c r="C607" i="9"/>
  <c r="D606" i="9"/>
  <c r="C606" i="9"/>
  <c r="D605" i="9"/>
  <c r="C605" i="9"/>
  <c r="D604" i="9"/>
  <c r="C604" i="9"/>
  <c r="D600" i="9"/>
  <c r="C600" i="9"/>
  <c r="D599" i="9"/>
  <c r="C599" i="9"/>
  <c r="D598" i="9"/>
  <c r="C598" i="9"/>
  <c r="D597" i="9"/>
  <c r="C597" i="9"/>
  <c r="D584" i="9"/>
  <c r="C584" i="9"/>
  <c r="D583" i="9"/>
  <c r="C583" i="9"/>
  <c r="D582" i="9"/>
  <c r="C582" i="9"/>
  <c r="D581" i="9"/>
  <c r="C581" i="9"/>
  <c r="D580" i="9"/>
  <c r="C580" i="9"/>
  <c r="D579" i="9"/>
  <c r="C579" i="9"/>
  <c r="D578" i="9"/>
  <c r="C578" i="9"/>
  <c r="D577" i="9"/>
  <c r="C577" i="9"/>
  <c r="D576" i="9"/>
  <c r="C576" i="9"/>
  <c r="D575" i="9"/>
  <c r="C575" i="9"/>
  <c r="D574" i="9"/>
  <c r="C574" i="9"/>
  <c r="D573" i="9"/>
  <c r="C573" i="9"/>
  <c r="D572" i="9"/>
  <c r="C572" i="9"/>
  <c r="D566" i="9"/>
  <c r="C566" i="9"/>
  <c r="D562" i="9"/>
  <c r="C562" i="9"/>
  <c r="D561" i="9"/>
  <c r="C561" i="9"/>
  <c r="D560" i="9"/>
  <c r="C560" i="9"/>
  <c r="D559" i="9"/>
  <c r="C559" i="9"/>
  <c r="D558" i="9"/>
  <c r="C558" i="9"/>
  <c r="D557" i="9"/>
  <c r="C557" i="9"/>
  <c r="D556" i="9"/>
  <c r="C556" i="9"/>
  <c r="D555" i="9"/>
  <c r="C555" i="9"/>
  <c r="D554" i="9"/>
  <c r="C554" i="9"/>
  <c r="D553" i="9"/>
  <c r="C553" i="9"/>
  <c r="D552" i="9"/>
  <c r="C552" i="9"/>
  <c r="D551" i="9"/>
  <c r="C551" i="9"/>
  <c r="D550" i="9"/>
  <c r="C550" i="9"/>
  <c r="D549" i="9"/>
  <c r="C549" i="9"/>
  <c r="D539" i="9"/>
  <c r="C539" i="9"/>
  <c r="D538" i="9"/>
  <c r="C538" i="9"/>
  <c r="D537" i="9"/>
  <c r="C537" i="9"/>
  <c r="D536" i="9"/>
  <c r="C536" i="9"/>
  <c r="D535" i="9"/>
  <c r="C535" i="9"/>
  <c r="D534" i="9"/>
  <c r="C534" i="9"/>
  <c r="D533" i="9"/>
  <c r="C533" i="9"/>
  <c r="D532" i="9"/>
  <c r="C532" i="9"/>
  <c r="D531" i="9"/>
  <c r="C531" i="9"/>
  <c r="D530" i="9"/>
  <c r="C530" i="9"/>
  <c r="D529" i="9"/>
  <c r="C529" i="9"/>
  <c r="D528" i="9"/>
  <c r="C528" i="9"/>
  <c r="D527" i="9"/>
  <c r="C527" i="9"/>
  <c r="D526" i="9"/>
  <c r="C526" i="9"/>
  <c r="C510" i="9"/>
  <c r="C509" i="9"/>
  <c r="C503" i="9"/>
  <c r="C502" i="9"/>
  <c r="C501" i="9"/>
  <c r="C500" i="9"/>
  <c r="C499" i="9"/>
  <c r="D493" i="9"/>
  <c r="D492" i="9"/>
  <c r="D491" i="9"/>
  <c r="D490" i="9"/>
  <c r="D489" i="9"/>
  <c r="D488" i="9"/>
  <c r="C493" i="9"/>
  <c r="C492" i="9"/>
  <c r="C491" i="9"/>
  <c r="C490" i="9"/>
  <c r="C489" i="9"/>
  <c r="C488" i="9"/>
  <c r="D486" i="9"/>
  <c r="C486" i="9"/>
  <c r="D485" i="9"/>
  <c r="C485" i="9"/>
  <c r="D484" i="9"/>
  <c r="C484" i="9"/>
  <c r="D483" i="9"/>
  <c r="C483" i="9"/>
  <c r="D482" i="9"/>
  <c r="C482" i="9"/>
  <c r="D481" i="9"/>
  <c r="C481" i="9"/>
  <c r="D480" i="9"/>
  <c r="C480" i="9"/>
  <c r="D479" i="9"/>
  <c r="C479" i="9"/>
  <c r="C476" i="9"/>
  <c r="D433" i="9"/>
  <c r="C433" i="9"/>
  <c r="D432" i="9"/>
  <c r="C432" i="9"/>
  <c r="D431" i="9"/>
  <c r="C431" i="9"/>
  <c r="D430" i="9"/>
  <c r="C430" i="9"/>
  <c r="D429" i="9"/>
  <c r="C429" i="9"/>
  <c r="D428" i="9"/>
  <c r="C428" i="9"/>
  <c r="C425" i="9"/>
  <c r="D382" i="9"/>
  <c r="C382" i="9"/>
  <c r="D381" i="9"/>
  <c r="C381" i="9"/>
  <c r="D380" i="9"/>
  <c r="C380" i="9"/>
  <c r="D379" i="9"/>
  <c r="C379" i="9"/>
  <c r="D378" i="9"/>
  <c r="C378" i="9"/>
  <c r="D377" i="9"/>
  <c r="C377" i="9"/>
  <c r="D376" i="9"/>
  <c r="C376" i="9"/>
  <c r="D375" i="9"/>
  <c r="C375" i="9"/>
  <c r="D371" i="9"/>
  <c r="C371" i="9"/>
  <c r="D370" i="9"/>
  <c r="C370" i="9"/>
  <c r="D369" i="9"/>
  <c r="C369" i="9"/>
  <c r="D368" i="9"/>
  <c r="C368" i="9"/>
  <c r="D362" i="9"/>
  <c r="C362" i="9"/>
  <c r="D359" i="9"/>
  <c r="C359" i="9"/>
  <c r="D358" i="9"/>
  <c r="C358" i="9"/>
  <c r="D345" i="9"/>
  <c r="C345" i="9"/>
  <c r="D344" i="9"/>
  <c r="C344" i="9"/>
  <c r="D343" i="9"/>
  <c r="C343" i="9"/>
  <c r="D342" i="9"/>
  <c r="C342" i="9"/>
  <c r="D341" i="9"/>
  <c r="C341" i="9"/>
  <c r="D340" i="9"/>
  <c r="C340" i="9"/>
  <c r="D339" i="9"/>
  <c r="C339" i="9"/>
  <c r="D338" i="9"/>
  <c r="C338" i="9"/>
  <c r="D337" i="9"/>
  <c r="C337" i="9"/>
  <c r="D336" i="9"/>
  <c r="C336" i="9"/>
  <c r="D335" i="9"/>
  <c r="C335" i="9"/>
  <c r="D334" i="9"/>
  <c r="C334" i="9"/>
  <c r="D333" i="9"/>
  <c r="C333" i="9"/>
  <c r="D327" i="9"/>
  <c r="C327" i="9"/>
  <c r="D323" i="9"/>
  <c r="C323" i="9"/>
  <c r="D322" i="9"/>
  <c r="C322" i="9"/>
  <c r="D321" i="9"/>
  <c r="C321" i="9"/>
  <c r="D320" i="9"/>
  <c r="C320" i="9"/>
  <c r="D319" i="9"/>
  <c r="C319" i="9"/>
  <c r="D318" i="9"/>
  <c r="C318" i="9"/>
  <c r="D317" i="9"/>
  <c r="C317" i="9"/>
  <c r="D316" i="9"/>
  <c r="C316" i="9"/>
  <c r="D315" i="9"/>
  <c r="C315" i="9"/>
  <c r="D314" i="9"/>
  <c r="C314" i="9"/>
  <c r="D313" i="9"/>
  <c r="C313" i="9"/>
  <c r="D312" i="9"/>
  <c r="C312" i="9"/>
  <c r="D311" i="9"/>
  <c r="C311" i="9"/>
  <c r="D310" i="9"/>
  <c r="C310" i="9"/>
  <c r="C299" i="9"/>
  <c r="D304" i="9"/>
  <c r="C304" i="9"/>
  <c r="D299" i="9"/>
  <c r="D298" i="9"/>
  <c r="C298" i="9"/>
  <c r="D297" i="9"/>
  <c r="C297" i="9"/>
  <c r="D296" i="9"/>
  <c r="C296" i="9"/>
  <c r="D295" i="9"/>
  <c r="C295" i="9"/>
  <c r="D294" i="9"/>
  <c r="C294" i="9"/>
  <c r="D293" i="9"/>
  <c r="C293" i="9"/>
  <c r="D292" i="9"/>
  <c r="C292" i="9"/>
  <c r="D291" i="9"/>
  <c r="C291" i="9"/>
  <c r="D290" i="9"/>
  <c r="C290" i="9"/>
  <c r="D289" i="9"/>
  <c r="C289" i="9"/>
  <c r="D288" i="9"/>
  <c r="C288" i="9"/>
  <c r="D287" i="9"/>
  <c r="C287" i="9"/>
  <c r="C268" i="9"/>
  <c r="C267" i="9"/>
  <c r="C266" i="9"/>
  <c r="C265" i="9"/>
  <c r="C261" i="9"/>
  <c r="C260" i="9"/>
  <c r="C255" i="9"/>
  <c r="C254" i="9"/>
  <c r="C253" i="9"/>
  <c r="C252" i="9"/>
  <c r="C251" i="9"/>
  <c r="C250" i="9"/>
  <c r="D248" i="9"/>
  <c r="D247" i="9"/>
  <c r="D246" i="9"/>
  <c r="D245" i="9"/>
  <c r="D244" i="9"/>
  <c r="D243" i="9"/>
  <c r="D242" i="9"/>
  <c r="D241" i="9"/>
  <c r="C248" i="9"/>
  <c r="C247" i="9"/>
  <c r="C246" i="9"/>
  <c r="C245" i="9"/>
  <c r="C244" i="9"/>
  <c r="C243" i="9"/>
  <c r="C242" i="9"/>
  <c r="C241" i="9"/>
  <c r="C238" i="9"/>
  <c r="D195" i="9"/>
  <c r="C195" i="9"/>
  <c r="D194" i="9"/>
  <c r="C194" i="9"/>
  <c r="D193" i="9"/>
  <c r="C193" i="9"/>
  <c r="D192" i="9"/>
  <c r="C192" i="9"/>
  <c r="D191" i="9"/>
  <c r="C191" i="9"/>
  <c r="D190" i="9"/>
  <c r="C190" i="9"/>
  <c r="D187" i="9"/>
  <c r="C187" i="9"/>
  <c r="F180" i="9"/>
  <c r="D180" i="9"/>
  <c r="C180" i="9"/>
  <c r="F174" i="9"/>
  <c r="F173" i="9"/>
  <c r="F172" i="9"/>
  <c r="F171" i="9"/>
  <c r="F170" i="9"/>
  <c r="D174" i="9"/>
  <c r="C174" i="9"/>
  <c r="D173" i="9"/>
  <c r="C173" i="9"/>
  <c r="D172" i="9"/>
  <c r="C172" i="9"/>
  <c r="D171" i="9"/>
  <c r="C171" i="9"/>
  <c r="D170" i="9"/>
  <c r="C170" i="9"/>
  <c r="F161" i="9"/>
  <c r="F160" i="9"/>
  <c r="D161" i="9"/>
  <c r="C161" i="9"/>
  <c r="D160" i="9"/>
  <c r="C160" i="9"/>
  <c r="F151" i="9"/>
  <c r="F150" i="9"/>
  <c r="D151" i="9"/>
  <c r="C151" i="9"/>
  <c r="D150" i="9"/>
  <c r="C150" i="9"/>
  <c r="F103" i="9"/>
  <c r="F102" i="9"/>
  <c r="F101" i="9"/>
  <c r="F100" i="9"/>
  <c r="F99" i="9"/>
  <c r="D103" i="9"/>
  <c r="C103" i="9"/>
  <c r="D102" i="9"/>
  <c r="C102" i="9"/>
  <c r="D101" i="9"/>
  <c r="C101" i="9"/>
  <c r="D100" i="9"/>
  <c r="C100" i="9"/>
  <c r="D99" i="9"/>
  <c r="C99" i="9"/>
  <c r="D36" i="9"/>
  <c r="C36" i="9"/>
  <c r="D28" i="9"/>
  <c r="C28" i="9"/>
  <c r="C25" i="9"/>
  <c r="C24" i="9"/>
  <c r="C23" i="9"/>
  <c r="C22" i="9"/>
  <c r="C21" i="9"/>
  <c r="C20" i="9"/>
  <c r="C19" i="9"/>
  <c r="C18" i="9"/>
  <c r="C17" i="9"/>
  <c r="C16" i="9"/>
  <c r="C14" i="9"/>
  <c r="C13" i="9"/>
  <c r="C12" i="9"/>
  <c r="C47" i="8" l="1"/>
  <c r="C218" i="8"/>
  <c r="C217" i="8"/>
  <c r="C193" i="8"/>
  <c r="C177" i="8"/>
  <c r="C176" i="8"/>
  <c r="C175" i="8"/>
  <c r="C174" i="8"/>
  <c r="C165" i="8"/>
  <c r="C164" i="8"/>
  <c r="C144" i="8"/>
  <c r="C138" i="8"/>
  <c r="C118" i="8"/>
  <c r="C112" i="8"/>
  <c r="C99" i="8"/>
  <c r="C98" i="8"/>
  <c r="C97" i="8"/>
  <c r="C96" i="8"/>
  <c r="C95" i="8"/>
  <c r="C94" i="8"/>
  <c r="C93" i="8"/>
  <c r="C89" i="8"/>
  <c r="C76" i="8"/>
  <c r="C75" i="8"/>
  <c r="C74" i="8"/>
  <c r="C73" i="8"/>
  <c r="C72" i="8"/>
  <c r="C71" i="8"/>
  <c r="C70" i="8"/>
  <c r="C66" i="8"/>
  <c r="C53" i="8"/>
  <c r="C45" i="8"/>
  <c r="C39" i="8"/>
  <c r="F13" i="31" s="1"/>
  <c r="C38" i="8"/>
  <c r="F8" i="31" s="1"/>
  <c r="F10" i="31" s="1"/>
  <c r="F11" i="31" s="1"/>
  <c r="C18" i="8"/>
  <c r="C16" i="8"/>
  <c r="C15" i="8"/>
  <c r="G32" i="24" l="1"/>
  <c r="G33" i="24"/>
  <c r="G34" i="24"/>
  <c r="G35" i="24"/>
  <c r="G36" i="24"/>
  <c r="G37" i="24"/>
  <c r="G38" i="24"/>
  <c r="G39" i="24"/>
  <c r="G40" i="24"/>
  <c r="G41" i="24"/>
  <c r="G42" i="24"/>
  <c r="G43" i="24"/>
  <c r="G44" i="24"/>
  <c r="G45" i="24"/>
  <c r="G31" i="24"/>
  <c r="D46" i="24"/>
  <c r="C46" i="24"/>
  <c r="G46" i="24" l="1"/>
  <c r="D22" i="24" l="1"/>
  <c r="C22" i="24"/>
  <c r="C192" i="24"/>
  <c r="F199" i="24" s="1"/>
  <c r="C121" i="24"/>
  <c r="C117" i="24"/>
  <c r="C89" i="24"/>
  <c r="C82" i="24"/>
  <c r="F81" i="24" s="1"/>
  <c r="D77" i="24"/>
  <c r="G76" i="24" s="1"/>
  <c r="C77" i="24"/>
  <c r="F73" i="24" s="1"/>
  <c r="G75" i="24"/>
  <c r="G73" i="24"/>
  <c r="G71" i="24"/>
  <c r="G69" i="24"/>
  <c r="G67" i="24"/>
  <c r="F66" i="24"/>
  <c r="G65" i="24"/>
  <c r="G21" i="24"/>
  <c r="G16" i="24"/>
  <c r="G11" i="24"/>
  <c r="D403" i="19"/>
  <c r="C403" i="19"/>
  <c r="D383" i="9"/>
  <c r="C383" i="9"/>
  <c r="D366" i="19"/>
  <c r="G354" i="19" s="1"/>
  <c r="C366" i="19"/>
  <c r="F354" i="19" s="1"/>
  <c r="D346" i="9"/>
  <c r="C346" i="9"/>
  <c r="C585" i="9"/>
  <c r="D585" i="9"/>
  <c r="D45" i="8"/>
  <c r="D635" i="19"/>
  <c r="C635" i="19"/>
  <c r="D618" i="9"/>
  <c r="C618" i="9"/>
  <c r="G293" i="8"/>
  <c r="F307" i="8"/>
  <c r="F293" i="8"/>
  <c r="F295" i="8"/>
  <c r="F80" i="24" l="1"/>
  <c r="G22" i="24"/>
  <c r="G63" i="24"/>
  <c r="F69" i="24"/>
  <c r="F74" i="24"/>
  <c r="F79" i="24"/>
  <c r="F63" i="24"/>
  <c r="F68" i="24"/>
  <c r="F71" i="24"/>
  <c r="F76" i="24"/>
  <c r="F190" i="24"/>
  <c r="F64" i="24"/>
  <c r="F67" i="24"/>
  <c r="F72" i="24"/>
  <c r="F75" i="24"/>
  <c r="F188" i="24"/>
  <c r="F193" i="24"/>
  <c r="F62" i="24"/>
  <c r="F65" i="24"/>
  <c r="F70" i="24"/>
  <c r="F82" i="24"/>
  <c r="F189" i="24"/>
  <c r="F196" i="24"/>
  <c r="F197" i="24"/>
  <c r="G62" i="24"/>
  <c r="G64" i="24"/>
  <c r="G66" i="24"/>
  <c r="G68" i="24"/>
  <c r="G70" i="24"/>
  <c r="G72" i="24"/>
  <c r="G74" i="24"/>
  <c r="F191" i="24"/>
  <c r="F194" i="24"/>
  <c r="F198" i="24"/>
  <c r="F195" i="24"/>
  <c r="G365" i="19"/>
  <c r="G357" i="19"/>
  <c r="G364" i="19"/>
  <c r="G360" i="19"/>
  <c r="G356" i="19"/>
  <c r="G363" i="19"/>
  <c r="G359" i="19"/>
  <c r="G355" i="19"/>
  <c r="G361" i="19"/>
  <c r="G353" i="19"/>
  <c r="G362" i="19"/>
  <c r="G358" i="19"/>
  <c r="F361" i="19"/>
  <c r="F357" i="19"/>
  <c r="F353" i="19"/>
  <c r="F365" i="19"/>
  <c r="F363" i="19"/>
  <c r="F359" i="19"/>
  <c r="F355" i="19"/>
  <c r="F364" i="19"/>
  <c r="F362" i="19"/>
  <c r="F360" i="19"/>
  <c r="F358" i="19"/>
  <c r="F356" i="19"/>
  <c r="C507" i="19"/>
  <c r="D507" i="19"/>
  <c r="D564" i="19"/>
  <c r="G546" i="19" s="1"/>
  <c r="C564" i="19"/>
  <c r="D485" i="19"/>
  <c r="C485" i="19"/>
  <c r="D472" i="19"/>
  <c r="C472" i="19"/>
  <c r="D326" i="19"/>
  <c r="C326" i="19"/>
  <c r="D273" i="19"/>
  <c r="C273" i="19"/>
  <c r="C251" i="19"/>
  <c r="D251" i="19"/>
  <c r="D238" i="19"/>
  <c r="C238" i="19"/>
  <c r="D18" i="19"/>
  <c r="C385" i="19"/>
  <c r="D349" i="19"/>
  <c r="C349" i="19"/>
  <c r="G606" i="9"/>
  <c r="G623" i="19"/>
  <c r="F346" i="19" l="1"/>
  <c r="F367" i="19"/>
  <c r="F331" i="19"/>
  <c r="G342" i="19"/>
  <c r="G367" i="19"/>
  <c r="F192" i="24"/>
  <c r="F77" i="24"/>
  <c r="G77" i="24"/>
  <c r="G366" i="19"/>
  <c r="F366" i="19"/>
  <c r="F378" i="19"/>
  <c r="F379" i="19"/>
  <c r="G634" i="19"/>
  <c r="G630" i="19"/>
  <c r="G626" i="19"/>
  <c r="G622" i="19"/>
  <c r="G633" i="19"/>
  <c r="G629" i="19"/>
  <c r="G625" i="19"/>
  <c r="G636" i="19"/>
  <c r="G632" i="19"/>
  <c r="G628" i="19"/>
  <c r="G624" i="19"/>
  <c r="G621" i="19"/>
  <c r="G635" i="19"/>
  <c r="G631" i="19"/>
  <c r="G627" i="19"/>
  <c r="G617" i="9"/>
  <c r="G609" i="9"/>
  <c r="G620" i="9"/>
  <c r="G616" i="9"/>
  <c r="G612" i="9"/>
  <c r="G608" i="9"/>
  <c r="G621" i="9"/>
  <c r="G605" i="9"/>
  <c r="G607" i="9"/>
  <c r="G613" i="9"/>
  <c r="G604" i="9"/>
  <c r="G619" i="9"/>
  <c r="G615" i="9"/>
  <c r="G611" i="9"/>
  <c r="G622" i="9"/>
  <c r="G618" i="9"/>
  <c r="G614" i="9"/>
  <c r="G610" i="9"/>
  <c r="G378" i="9" l="1"/>
  <c r="G382" i="9"/>
  <c r="G386" i="9"/>
  <c r="G390" i="9"/>
  <c r="G375" i="9"/>
  <c r="G387" i="9"/>
  <c r="G380" i="9"/>
  <c r="G384" i="9"/>
  <c r="G388" i="9"/>
  <c r="G392" i="9"/>
  <c r="G379" i="9"/>
  <c r="G383" i="9"/>
  <c r="G391" i="9"/>
  <c r="G376" i="9"/>
  <c r="G377" i="9"/>
  <c r="G381" i="9"/>
  <c r="G385" i="9"/>
  <c r="G389" i="9"/>
  <c r="G393" i="9"/>
  <c r="G395" i="19"/>
  <c r="G399" i="19"/>
  <c r="G401" i="19"/>
  <c r="G403" i="19"/>
  <c r="G398" i="19"/>
  <c r="G402" i="19"/>
  <c r="G404" i="19"/>
  <c r="G397" i="19"/>
  <c r="G400" i="19"/>
  <c r="G396" i="19"/>
  <c r="D26" i="22"/>
  <c r="E26" i="22"/>
  <c r="F26" i="22"/>
  <c r="G26" i="22"/>
  <c r="C26" i="22"/>
  <c r="D97" i="19" l="1"/>
  <c r="F97" i="19"/>
  <c r="C97" i="19"/>
  <c r="D93" i="19"/>
  <c r="F93" i="19"/>
  <c r="C93" i="19"/>
  <c r="F65" i="19"/>
  <c r="D65" i="19"/>
  <c r="C65" i="19"/>
  <c r="D618" i="19"/>
  <c r="G615" i="19" s="1"/>
  <c r="C618" i="19"/>
  <c r="F614" i="19" s="1"/>
  <c r="F618" i="19" s="1"/>
  <c r="D602" i="19"/>
  <c r="C602" i="19"/>
  <c r="D587" i="19"/>
  <c r="G573" i="19" s="1"/>
  <c r="C587" i="19"/>
  <c r="F572" i="19" s="1"/>
  <c r="F547" i="19"/>
  <c r="G547" i="19"/>
  <c r="F548" i="19"/>
  <c r="G548" i="19"/>
  <c r="F549" i="19"/>
  <c r="G549" i="19"/>
  <c r="F550" i="19"/>
  <c r="G550" i="19"/>
  <c r="F551" i="19"/>
  <c r="G551" i="19"/>
  <c r="F552" i="19"/>
  <c r="G552" i="19"/>
  <c r="F553" i="19"/>
  <c r="G553" i="19"/>
  <c r="F554" i="19"/>
  <c r="G554" i="19"/>
  <c r="F555" i="19"/>
  <c r="G555" i="19"/>
  <c r="F556" i="19"/>
  <c r="G556" i="19"/>
  <c r="F557" i="19"/>
  <c r="G557" i="19"/>
  <c r="F558" i="19"/>
  <c r="G558" i="19"/>
  <c r="F559" i="19"/>
  <c r="G559" i="19"/>
  <c r="F560" i="19"/>
  <c r="G560" i="19"/>
  <c r="F561" i="19"/>
  <c r="G561" i="19"/>
  <c r="F562" i="19"/>
  <c r="G562" i="19"/>
  <c r="F563" i="19"/>
  <c r="G563" i="19"/>
  <c r="F546" i="19"/>
  <c r="F478" i="19"/>
  <c r="F479" i="19"/>
  <c r="F480" i="19"/>
  <c r="F481" i="19"/>
  <c r="F482" i="19"/>
  <c r="F483" i="19"/>
  <c r="F484" i="19"/>
  <c r="G478" i="19"/>
  <c r="G479" i="19"/>
  <c r="G480" i="19"/>
  <c r="G481" i="19"/>
  <c r="G482" i="19"/>
  <c r="G483" i="19"/>
  <c r="G484" i="19"/>
  <c r="G477" i="19"/>
  <c r="F477" i="19"/>
  <c r="F449" i="19"/>
  <c r="G449" i="19"/>
  <c r="F450" i="19"/>
  <c r="G450" i="19"/>
  <c r="F451" i="19"/>
  <c r="G451" i="19"/>
  <c r="F452" i="19"/>
  <c r="G452" i="19"/>
  <c r="F453" i="19"/>
  <c r="G453" i="19"/>
  <c r="F454" i="19"/>
  <c r="G454" i="19"/>
  <c r="F455" i="19"/>
  <c r="G455" i="19"/>
  <c r="F456" i="19"/>
  <c r="G456" i="19"/>
  <c r="F457" i="19"/>
  <c r="G457" i="19"/>
  <c r="F458" i="19"/>
  <c r="G458" i="19"/>
  <c r="F459" i="19"/>
  <c r="G459" i="19"/>
  <c r="F460" i="19"/>
  <c r="G460" i="19"/>
  <c r="F461" i="19"/>
  <c r="G461" i="19"/>
  <c r="F462" i="19"/>
  <c r="G462" i="19"/>
  <c r="F463" i="19"/>
  <c r="G463" i="19"/>
  <c r="F464" i="19"/>
  <c r="G464" i="19"/>
  <c r="F465" i="19"/>
  <c r="G465" i="19"/>
  <c r="F466" i="19"/>
  <c r="G466" i="19"/>
  <c r="F467" i="19"/>
  <c r="G467" i="19"/>
  <c r="F468" i="19"/>
  <c r="G468" i="19"/>
  <c r="F469" i="19"/>
  <c r="G469" i="19"/>
  <c r="F470" i="19"/>
  <c r="G470" i="19"/>
  <c r="F471" i="19"/>
  <c r="G471" i="19"/>
  <c r="G448" i="19"/>
  <c r="F448" i="19"/>
  <c r="D392" i="19"/>
  <c r="G389" i="19" s="1"/>
  <c r="C392" i="19"/>
  <c r="D385" i="19"/>
  <c r="F380" i="19"/>
  <c r="F332" i="19"/>
  <c r="G332" i="19"/>
  <c r="F333" i="19"/>
  <c r="G333" i="19"/>
  <c r="F334" i="19"/>
  <c r="G334" i="19"/>
  <c r="F335" i="19"/>
  <c r="G335" i="19"/>
  <c r="F336" i="19"/>
  <c r="G336" i="19"/>
  <c r="F337" i="19"/>
  <c r="G337" i="19"/>
  <c r="F338" i="19"/>
  <c r="G338" i="19"/>
  <c r="F339" i="19"/>
  <c r="G339" i="19"/>
  <c r="F340" i="19"/>
  <c r="G340" i="19"/>
  <c r="F341" i="19"/>
  <c r="G341" i="19"/>
  <c r="F342" i="19"/>
  <c r="F343" i="19"/>
  <c r="G343" i="19"/>
  <c r="F344" i="19"/>
  <c r="G344" i="19"/>
  <c r="F345" i="19"/>
  <c r="G345" i="19"/>
  <c r="G346" i="19"/>
  <c r="F347" i="19"/>
  <c r="G347" i="19"/>
  <c r="F348" i="19"/>
  <c r="G348" i="19"/>
  <c r="G331" i="19"/>
  <c r="G317" i="19"/>
  <c r="F314" i="19"/>
  <c r="F309" i="19"/>
  <c r="G309" i="19"/>
  <c r="F310" i="19"/>
  <c r="G310" i="19"/>
  <c r="F311" i="19"/>
  <c r="G311" i="19"/>
  <c r="F312" i="19"/>
  <c r="G312" i="19"/>
  <c r="F313" i="19"/>
  <c r="G313" i="19"/>
  <c r="G314" i="19"/>
  <c r="F315" i="19"/>
  <c r="G315" i="19"/>
  <c r="F316" i="19"/>
  <c r="G316" i="19"/>
  <c r="F317" i="19"/>
  <c r="F318" i="19"/>
  <c r="G318" i="19"/>
  <c r="F319" i="19"/>
  <c r="G319" i="19"/>
  <c r="F320" i="19"/>
  <c r="G320" i="19"/>
  <c r="F321" i="19"/>
  <c r="G321" i="19"/>
  <c r="F322" i="19"/>
  <c r="G322" i="19"/>
  <c r="F323" i="19"/>
  <c r="G323" i="19"/>
  <c r="F324" i="19"/>
  <c r="G324" i="19"/>
  <c r="F325" i="19"/>
  <c r="G325" i="19"/>
  <c r="G308" i="19"/>
  <c r="F308" i="19"/>
  <c r="G266" i="19"/>
  <c r="G267" i="19"/>
  <c r="G268" i="19"/>
  <c r="G269" i="19"/>
  <c r="G270" i="19"/>
  <c r="G271" i="19"/>
  <c r="G272" i="19"/>
  <c r="G265" i="19"/>
  <c r="F266" i="19"/>
  <c r="F267" i="19"/>
  <c r="F268" i="19"/>
  <c r="F269" i="19"/>
  <c r="F270" i="19"/>
  <c r="F271" i="19"/>
  <c r="F272" i="19"/>
  <c r="F265" i="19"/>
  <c r="F247" i="19"/>
  <c r="F243" i="19"/>
  <c r="F244" i="19"/>
  <c r="G244" i="19"/>
  <c r="F245" i="19"/>
  <c r="G245" i="19"/>
  <c r="F246" i="19"/>
  <c r="G246" i="19"/>
  <c r="G247" i="19"/>
  <c r="F248" i="19"/>
  <c r="G248" i="19"/>
  <c r="F249" i="19"/>
  <c r="G249" i="19"/>
  <c r="F250" i="19"/>
  <c r="G250" i="19"/>
  <c r="G243" i="19"/>
  <c r="F215" i="19"/>
  <c r="G215" i="19"/>
  <c r="F216" i="19"/>
  <c r="G216" i="19"/>
  <c r="F217" i="19"/>
  <c r="G217" i="19"/>
  <c r="F218" i="19"/>
  <c r="G218" i="19"/>
  <c r="F219" i="19"/>
  <c r="G219" i="19"/>
  <c r="F220" i="19"/>
  <c r="G220" i="19"/>
  <c r="F221" i="19"/>
  <c r="G221" i="19"/>
  <c r="F222" i="19"/>
  <c r="G222" i="19"/>
  <c r="F223" i="19"/>
  <c r="G223" i="19"/>
  <c r="F224" i="19"/>
  <c r="G224" i="19"/>
  <c r="F225" i="19"/>
  <c r="G225" i="19"/>
  <c r="F226" i="19"/>
  <c r="G226" i="19"/>
  <c r="F227" i="19"/>
  <c r="G227" i="19"/>
  <c r="F228" i="19"/>
  <c r="G228" i="19"/>
  <c r="F229" i="19"/>
  <c r="G229" i="19"/>
  <c r="F230" i="19"/>
  <c r="G230" i="19"/>
  <c r="F231" i="19"/>
  <c r="G231" i="19"/>
  <c r="F232" i="19"/>
  <c r="G232" i="19"/>
  <c r="F233" i="19"/>
  <c r="G233" i="19"/>
  <c r="F234" i="19"/>
  <c r="G234" i="19"/>
  <c r="F235" i="19"/>
  <c r="G235" i="19"/>
  <c r="F236" i="19"/>
  <c r="G236" i="19"/>
  <c r="F237" i="19"/>
  <c r="G237" i="19"/>
  <c r="G214" i="19"/>
  <c r="F214" i="19"/>
  <c r="F44" i="9"/>
  <c r="D44" i="9"/>
  <c r="C44" i="9"/>
  <c r="C58" i="11"/>
  <c r="C54" i="11"/>
  <c r="C26" i="11"/>
  <c r="C49" i="10"/>
  <c r="C77" i="10"/>
  <c r="C81" i="10"/>
  <c r="D372" i="9"/>
  <c r="G370" i="9" s="1"/>
  <c r="C372" i="9"/>
  <c r="F368" i="9" s="1"/>
  <c r="D365" i="9"/>
  <c r="G360" i="9" s="1"/>
  <c r="C365" i="9"/>
  <c r="F359" i="9" s="1"/>
  <c r="D328" i="9"/>
  <c r="C328" i="9"/>
  <c r="F577" i="19" l="1"/>
  <c r="F370" i="9"/>
  <c r="G323" i="9"/>
  <c r="G327" i="9"/>
  <c r="G321" i="9"/>
  <c r="G311" i="9"/>
  <c r="G315" i="9"/>
  <c r="G319" i="9"/>
  <c r="G310" i="9"/>
  <c r="G325" i="9"/>
  <c r="G313" i="9"/>
  <c r="G326" i="9"/>
  <c r="G324" i="9"/>
  <c r="G312" i="9"/>
  <c r="G316" i="9"/>
  <c r="G320" i="9"/>
  <c r="G317" i="9"/>
  <c r="G318" i="9"/>
  <c r="G322" i="9"/>
  <c r="G314" i="9"/>
  <c r="F311" i="9"/>
  <c r="F315" i="9"/>
  <c r="F319" i="9"/>
  <c r="F314" i="9"/>
  <c r="F321" i="9"/>
  <c r="F324" i="9"/>
  <c r="F310" i="9"/>
  <c r="F323" i="9"/>
  <c r="F312" i="9"/>
  <c r="F316" i="9"/>
  <c r="F320" i="9"/>
  <c r="F322" i="9"/>
  <c r="F327" i="9"/>
  <c r="F325" i="9"/>
  <c r="F317" i="9"/>
  <c r="F318" i="9"/>
  <c r="F313" i="9"/>
  <c r="F326" i="9"/>
  <c r="G595" i="19"/>
  <c r="G598" i="19"/>
  <c r="G599" i="19"/>
  <c r="G600" i="19"/>
  <c r="G597" i="19"/>
  <c r="F590" i="19"/>
  <c r="F598" i="19"/>
  <c r="F599" i="19"/>
  <c r="F600" i="19"/>
  <c r="F596" i="19"/>
  <c r="F597" i="19"/>
  <c r="F578" i="19"/>
  <c r="G593" i="19"/>
  <c r="G379" i="19"/>
  <c r="G378" i="19"/>
  <c r="G614" i="19"/>
  <c r="F326" i="19"/>
  <c r="F390" i="19"/>
  <c r="F388" i="19"/>
  <c r="G617" i="19"/>
  <c r="G326" i="19"/>
  <c r="G368" i="9"/>
  <c r="G369" i="9"/>
  <c r="G371" i="9"/>
  <c r="F238" i="19"/>
  <c r="F364" i="9"/>
  <c r="F360" i="9"/>
  <c r="F362" i="9"/>
  <c r="F358" i="9"/>
  <c r="F564" i="19"/>
  <c r="G251" i="19"/>
  <c r="F273" i="19"/>
  <c r="G361" i="9"/>
  <c r="G238" i="19"/>
  <c r="F472" i="19"/>
  <c r="F485" i="19"/>
  <c r="G358" i="9"/>
  <c r="F363" i="9"/>
  <c r="F361" i="9"/>
  <c r="F371" i="9"/>
  <c r="F369" i="9"/>
  <c r="G472" i="19"/>
  <c r="G485" i="19"/>
  <c r="G564" i="19"/>
  <c r="F586" i="19"/>
  <c r="G616" i="19"/>
  <c r="G363" i="9"/>
  <c r="G359" i="9"/>
  <c r="G364" i="9"/>
  <c r="G362" i="9"/>
  <c r="F585" i="19"/>
  <c r="G594" i="19"/>
  <c r="F389" i="19"/>
  <c r="G390" i="19"/>
  <c r="G384" i="19"/>
  <c r="F384" i="19"/>
  <c r="G383" i="19"/>
  <c r="G388" i="19"/>
  <c r="F593" i="19"/>
  <c r="F383" i="19"/>
  <c r="G382" i="19"/>
  <c r="G391" i="19"/>
  <c r="F382" i="19"/>
  <c r="G381" i="19"/>
  <c r="F391" i="19"/>
  <c r="F381" i="19"/>
  <c r="G380" i="19"/>
  <c r="G601" i="19"/>
  <c r="G592" i="19"/>
  <c r="G589" i="19"/>
  <c r="G591" i="19"/>
  <c r="G590" i="19"/>
  <c r="G596" i="19"/>
  <c r="F592" i="19"/>
  <c r="F589" i="19"/>
  <c r="F595" i="19"/>
  <c r="F591" i="19"/>
  <c r="F601" i="19"/>
  <c r="F594" i="19"/>
  <c r="F582" i="19"/>
  <c r="F574" i="19"/>
  <c r="F581" i="19"/>
  <c r="F571" i="19"/>
  <c r="F580" i="19"/>
  <c r="F569" i="19"/>
  <c r="F579" i="19"/>
  <c r="F584" i="19"/>
  <c r="F576" i="19"/>
  <c r="F583" i="19"/>
  <c r="F575" i="19"/>
  <c r="G572" i="19"/>
  <c r="G584" i="19"/>
  <c r="G580" i="19"/>
  <c r="G576" i="19"/>
  <c r="G571" i="19"/>
  <c r="G583" i="19"/>
  <c r="G579" i="19"/>
  <c r="G575" i="19"/>
  <c r="G570" i="19"/>
  <c r="G569" i="19"/>
  <c r="G586" i="19"/>
  <c r="G582" i="19"/>
  <c r="G578" i="19"/>
  <c r="G574" i="19"/>
  <c r="G585" i="19"/>
  <c r="G581" i="19"/>
  <c r="G577" i="19"/>
  <c r="F570" i="19"/>
  <c r="F573" i="19"/>
  <c r="F349" i="19"/>
  <c r="G349" i="19"/>
  <c r="G273" i="19"/>
  <c r="F251" i="19"/>
  <c r="D601" i="9"/>
  <c r="C601" i="9"/>
  <c r="G328" i="9" l="1"/>
  <c r="F328" i="9"/>
  <c r="G618" i="19"/>
  <c r="F392" i="19"/>
  <c r="G372" i="9"/>
  <c r="F365" i="9"/>
  <c r="F372" i="9"/>
  <c r="F385" i="19"/>
  <c r="G587" i="19"/>
  <c r="G599" i="9"/>
  <c r="G598" i="9"/>
  <c r="G600" i="9"/>
  <c r="G597" i="9"/>
  <c r="F597" i="9"/>
  <c r="F599" i="9"/>
  <c r="F598" i="9"/>
  <c r="F600" i="9"/>
  <c r="G385" i="19"/>
  <c r="G365" i="9"/>
  <c r="G392" i="19"/>
  <c r="G602" i="19"/>
  <c r="F602" i="19"/>
  <c r="F587" i="19"/>
  <c r="D567" i="9"/>
  <c r="C567" i="9"/>
  <c r="F601" i="9" l="1"/>
  <c r="G601" i="9"/>
  <c r="F550" i="9"/>
  <c r="F558" i="9"/>
  <c r="F566" i="9"/>
  <c r="F551" i="9"/>
  <c r="F559" i="9"/>
  <c r="F549" i="9"/>
  <c r="F552" i="9"/>
  <c r="F560" i="9"/>
  <c r="F553" i="9"/>
  <c r="F561" i="9"/>
  <c r="F555" i="9"/>
  <c r="F556" i="9"/>
  <c r="F565" i="9"/>
  <c r="F554" i="9"/>
  <c r="F562" i="9"/>
  <c r="F563" i="9"/>
  <c r="F564" i="9"/>
  <c r="F557" i="9"/>
  <c r="G561" i="9"/>
  <c r="G550" i="9"/>
  <c r="G554" i="9"/>
  <c r="G558" i="9"/>
  <c r="G562" i="9"/>
  <c r="G566" i="9"/>
  <c r="G549" i="9"/>
  <c r="G557" i="9"/>
  <c r="G565" i="9"/>
  <c r="G551" i="9"/>
  <c r="G555" i="9"/>
  <c r="G559" i="9"/>
  <c r="G563" i="9"/>
  <c r="G560" i="9"/>
  <c r="G552" i="9"/>
  <c r="G556" i="9"/>
  <c r="G564" i="9"/>
  <c r="G553" i="9"/>
  <c r="H30" i="22"/>
  <c r="H29" i="22"/>
  <c r="H28" i="22"/>
  <c r="H27" i="22"/>
  <c r="H25" i="22"/>
  <c r="H24" i="22"/>
  <c r="H23" i="22"/>
  <c r="H26" i="22" l="1"/>
  <c r="F567" i="9"/>
  <c r="G567" i="9"/>
  <c r="C58" i="8"/>
  <c r="D544" i="9" l="1"/>
  <c r="C544" i="9"/>
  <c r="D305" i="9"/>
  <c r="C305" i="9"/>
  <c r="C29" i="19"/>
  <c r="F28" i="19" s="1"/>
  <c r="F28" i="9"/>
  <c r="G17" i="22" s="1"/>
  <c r="C18" i="19"/>
  <c r="F334" i="9" l="1"/>
  <c r="F336" i="9"/>
  <c r="F338" i="9"/>
  <c r="F340" i="9"/>
  <c r="F342" i="9"/>
  <c r="F344" i="9"/>
  <c r="F335" i="9"/>
  <c r="F337" i="9"/>
  <c r="F339" i="9"/>
  <c r="F341" i="9"/>
  <c r="F343" i="9"/>
  <c r="F345" i="9"/>
  <c r="G334" i="9"/>
  <c r="G340" i="9"/>
  <c r="G344" i="9"/>
  <c r="G335" i="9"/>
  <c r="G337" i="9"/>
  <c r="G339" i="9"/>
  <c r="G341" i="9"/>
  <c r="G343" i="9"/>
  <c r="G345" i="9"/>
  <c r="G336" i="9"/>
  <c r="G338" i="9"/>
  <c r="G342" i="9"/>
  <c r="G291" i="9"/>
  <c r="G295" i="9"/>
  <c r="G299" i="9"/>
  <c r="G303" i="9"/>
  <c r="G289" i="9"/>
  <c r="G287" i="9"/>
  <c r="G290" i="9"/>
  <c r="G302" i="9"/>
  <c r="G288" i="9"/>
  <c r="G292" i="9"/>
  <c r="G296" i="9"/>
  <c r="G300" i="9"/>
  <c r="G304" i="9"/>
  <c r="G293" i="9"/>
  <c r="G297" i="9"/>
  <c r="G301" i="9"/>
  <c r="G294" i="9"/>
  <c r="G298" i="9"/>
  <c r="F333" i="9"/>
  <c r="G333" i="9"/>
  <c r="G534" i="9"/>
  <c r="G542" i="9"/>
  <c r="G527" i="9"/>
  <c r="G535" i="9"/>
  <c r="G543" i="9"/>
  <c r="G536" i="9"/>
  <c r="G526" i="9"/>
  <c r="G528" i="9"/>
  <c r="G529" i="9"/>
  <c r="G537" i="9"/>
  <c r="G531" i="9"/>
  <c r="G532" i="9"/>
  <c r="G541" i="9"/>
  <c r="G530" i="9"/>
  <c r="G538" i="9"/>
  <c r="G539" i="9"/>
  <c r="G540" i="9"/>
  <c r="G533" i="9"/>
  <c r="F532" i="9"/>
  <c r="F540" i="9"/>
  <c r="F533" i="9"/>
  <c r="F541" i="9"/>
  <c r="F534" i="9"/>
  <c r="F542" i="9"/>
  <c r="F531" i="9"/>
  <c r="F527" i="9"/>
  <c r="F535" i="9"/>
  <c r="F543" i="9"/>
  <c r="F530" i="9"/>
  <c r="F528" i="9"/>
  <c r="F536" i="9"/>
  <c r="F526" i="9"/>
  <c r="F538" i="9"/>
  <c r="F529" i="9"/>
  <c r="F537" i="9"/>
  <c r="F539" i="9"/>
  <c r="F289" i="9"/>
  <c r="F293" i="9"/>
  <c r="F297" i="9"/>
  <c r="F301" i="9"/>
  <c r="F292" i="9"/>
  <c r="F290" i="9"/>
  <c r="F294" i="9"/>
  <c r="F298" i="9"/>
  <c r="F302" i="9"/>
  <c r="F287" i="9"/>
  <c r="F296" i="9"/>
  <c r="F300" i="9"/>
  <c r="F291" i="9"/>
  <c r="F295" i="9"/>
  <c r="F299" i="9"/>
  <c r="F303" i="9"/>
  <c r="F288" i="9"/>
  <c r="F304" i="9"/>
  <c r="G15" i="19"/>
  <c r="F38" i="19"/>
  <c r="F36" i="19"/>
  <c r="F35" i="19"/>
  <c r="F37" i="19"/>
  <c r="F34" i="19"/>
  <c r="F30" i="19"/>
  <c r="F33" i="19"/>
  <c r="F31" i="19"/>
  <c r="F32" i="19"/>
  <c r="F26" i="19"/>
  <c r="F27" i="19"/>
  <c r="G16" i="19"/>
  <c r="G17" i="19"/>
  <c r="F29" i="19" l="1"/>
  <c r="G346" i="9"/>
  <c r="G18" i="19"/>
  <c r="F346" i="9"/>
  <c r="G305" i="9"/>
  <c r="G544" i="9"/>
  <c r="F544" i="9"/>
  <c r="F305" i="9"/>
  <c r="G227" i="8"/>
  <c r="F227" i="8"/>
  <c r="G226" i="8"/>
  <c r="F226" i="8"/>
  <c r="G225" i="8"/>
  <c r="F225" i="8"/>
  <c r="G224" i="8"/>
  <c r="F224" i="8"/>
  <c r="G223" i="8"/>
  <c r="F223" i="8"/>
  <c r="G222" i="8"/>
  <c r="F222" i="8"/>
  <c r="G221" i="8"/>
  <c r="F221" i="8"/>
  <c r="G219" i="8"/>
  <c r="F219" i="8"/>
  <c r="G218" i="8"/>
  <c r="F218" i="8"/>
  <c r="G217" i="8"/>
  <c r="F217" i="8"/>
  <c r="D291" i="8"/>
  <c r="C295" i="8"/>
  <c r="C291" i="8"/>
  <c r="D307" i="8"/>
  <c r="C293" i="8"/>
  <c r="D293" i="8"/>
  <c r="D295" i="8"/>
  <c r="C307" i="8"/>
  <c r="F220" i="8" l="1"/>
  <c r="C179" i="8" l="1"/>
  <c r="C288" i="8"/>
  <c r="D167" i="8"/>
  <c r="F176" i="8" l="1"/>
  <c r="F177" i="8"/>
  <c r="G166" i="8"/>
  <c r="G165" i="8"/>
  <c r="G164" i="8"/>
  <c r="F181" i="8"/>
  <c r="F185" i="8"/>
  <c r="F178" i="8"/>
  <c r="F182" i="8"/>
  <c r="F186" i="8"/>
  <c r="F175" i="8"/>
  <c r="F184" i="8"/>
  <c r="F187" i="8"/>
  <c r="F180" i="8"/>
  <c r="F174" i="8"/>
  <c r="F183" i="8"/>
  <c r="D179" i="11"/>
  <c r="G175" i="11" s="1"/>
  <c r="C179" i="11"/>
  <c r="F175" i="11" s="1"/>
  <c r="D157" i="11"/>
  <c r="G153" i="11" s="1"/>
  <c r="C157" i="11"/>
  <c r="F149" i="11" s="1"/>
  <c r="D144" i="11"/>
  <c r="G140" i="11" s="1"/>
  <c r="C144" i="11"/>
  <c r="F142" i="11" s="1"/>
  <c r="C152" i="10"/>
  <c r="C42" i="10"/>
  <c r="F41" i="10" s="1"/>
  <c r="D37" i="10"/>
  <c r="G35" i="10" s="1"/>
  <c r="C37" i="10"/>
  <c r="D487" i="9"/>
  <c r="G492" i="9" s="1"/>
  <c r="C487" i="9"/>
  <c r="F488" i="9" s="1"/>
  <c r="D465" i="9"/>
  <c r="G470" i="9" s="1"/>
  <c r="C465" i="9"/>
  <c r="F470" i="9" s="1"/>
  <c r="D452" i="9"/>
  <c r="C452" i="9"/>
  <c r="F428" i="9" s="1"/>
  <c r="D249" i="9"/>
  <c r="G247" i="9" s="1"/>
  <c r="C249" i="9"/>
  <c r="D227" i="9"/>
  <c r="G228" i="9" s="1"/>
  <c r="C227" i="9"/>
  <c r="F219" i="9" s="1"/>
  <c r="D214" i="9"/>
  <c r="C214" i="9"/>
  <c r="F76" i="9"/>
  <c r="D76" i="9"/>
  <c r="C76" i="9"/>
  <c r="F72" i="9"/>
  <c r="D72" i="9"/>
  <c r="C72" i="9"/>
  <c r="C15" i="9"/>
  <c r="F17" i="22" s="1"/>
  <c r="C304" i="8"/>
  <c r="C303" i="8"/>
  <c r="C302" i="8"/>
  <c r="C298" i="8"/>
  <c r="C297" i="8"/>
  <c r="C296" i="8"/>
  <c r="C292" i="8"/>
  <c r="C289" i="8"/>
  <c r="C220" i="8"/>
  <c r="C208" i="8"/>
  <c r="F198" i="8" s="1"/>
  <c r="C167" i="8"/>
  <c r="D156" i="8"/>
  <c r="C156" i="8"/>
  <c r="D130" i="8"/>
  <c r="G121" i="8" s="1"/>
  <c r="C130" i="8"/>
  <c r="F121" i="8" s="1"/>
  <c r="D100" i="8"/>
  <c r="C100" i="8"/>
  <c r="D77" i="8"/>
  <c r="G80" i="8" s="1"/>
  <c r="C77" i="8"/>
  <c r="F36" i="10" l="1"/>
  <c r="F34" i="24"/>
  <c r="F38" i="24"/>
  <c r="F42" i="24"/>
  <c r="F31" i="24"/>
  <c r="F35" i="24"/>
  <c r="F39" i="24"/>
  <c r="F43" i="24"/>
  <c r="F11" i="24"/>
  <c r="F32" i="24"/>
  <c r="F36" i="24"/>
  <c r="F40" i="24"/>
  <c r="F44" i="24"/>
  <c r="F33" i="24"/>
  <c r="F37" i="24"/>
  <c r="F41" i="24"/>
  <c r="F45" i="24"/>
  <c r="F21" i="24"/>
  <c r="F16" i="24"/>
  <c r="G148" i="8"/>
  <c r="G147" i="8"/>
  <c r="F148" i="8"/>
  <c r="F147" i="8"/>
  <c r="G450" i="9"/>
  <c r="G428" i="9"/>
  <c r="F252" i="9"/>
  <c r="F241" i="9"/>
  <c r="G126" i="11"/>
  <c r="F16" i="19"/>
  <c r="F17" i="19"/>
  <c r="F15" i="19"/>
  <c r="G134" i="11"/>
  <c r="G136" i="11"/>
  <c r="G124" i="11"/>
  <c r="F153" i="11"/>
  <c r="G171" i="11"/>
  <c r="F440" i="9"/>
  <c r="F436" i="9"/>
  <c r="G120" i="11"/>
  <c r="G128" i="11"/>
  <c r="G138" i="11"/>
  <c r="G122" i="11"/>
  <c r="G130" i="11"/>
  <c r="G142" i="11"/>
  <c r="F128" i="8"/>
  <c r="F122" i="8"/>
  <c r="G128" i="8"/>
  <c r="G122" i="8"/>
  <c r="F150" i="8"/>
  <c r="F154" i="8"/>
  <c r="F151" i="8"/>
  <c r="F155" i="8"/>
  <c r="F152" i="8"/>
  <c r="F149" i="8"/>
  <c r="F153" i="8"/>
  <c r="G152" i="8"/>
  <c r="G154" i="8"/>
  <c r="G149" i="8"/>
  <c r="G153" i="8"/>
  <c r="G150" i="8"/>
  <c r="G151" i="8"/>
  <c r="G155" i="8"/>
  <c r="G131" i="8"/>
  <c r="G135" i="8"/>
  <c r="G132" i="8"/>
  <c r="G136" i="8"/>
  <c r="G133" i="8"/>
  <c r="G134" i="8"/>
  <c r="F99" i="8"/>
  <c r="F95" i="8"/>
  <c r="F98" i="8"/>
  <c r="F94" i="8"/>
  <c r="F97" i="8"/>
  <c r="F96" i="8"/>
  <c r="F160" i="8"/>
  <c r="F145" i="8"/>
  <c r="F141" i="8"/>
  <c r="F159" i="8"/>
  <c r="F144" i="8"/>
  <c r="F140" i="8"/>
  <c r="F162" i="8"/>
  <c r="F158" i="8"/>
  <c r="F143" i="8"/>
  <c r="F139" i="8"/>
  <c r="F161" i="8"/>
  <c r="F157" i="8"/>
  <c r="F146" i="8"/>
  <c r="F142" i="8"/>
  <c r="F138" i="8"/>
  <c r="F54" i="8"/>
  <c r="F55" i="8"/>
  <c r="F62" i="8"/>
  <c r="F60" i="8"/>
  <c r="F63" i="8"/>
  <c r="F59" i="8"/>
  <c r="F64" i="8"/>
  <c r="F61" i="8"/>
  <c r="F56" i="8"/>
  <c r="F213" i="9"/>
  <c r="F211" i="9"/>
  <c r="F209" i="9"/>
  <c r="F207" i="9"/>
  <c r="F205" i="9"/>
  <c r="F203" i="9"/>
  <c r="F201" i="9"/>
  <c r="F199" i="9"/>
  <c r="F197" i="9"/>
  <c r="F195" i="9"/>
  <c r="F193" i="9"/>
  <c r="F191" i="9"/>
  <c r="F212" i="9"/>
  <c r="F210" i="9"/>
  <c r="F208" i="9"/>
  <c r="F206" i="9"/>
  <c r="F204" i="9"/>
  <c r="F202" i="9"/>
  <c r="F200" i="9"/>
  <c r="F198" i="9"/>
  <c r="F196" i="9"/>
  <c r="F194" i="9"/>
  <c r="F192" i="9"/>
  <c r="F190" i="9"/>
  <c r="G213" i="9"/>
  <c r="G209" i="9"/>
  <c r="G199" i="9"/>
  <c r="G191" i="9"/>
  <c r="G212" i="9"/>
  <c r="G210" i="9"/>
  <c r="G208" i="9"/>
  <c r="G206" i="9"/>
  <c r="G204" i="9"/>
  <c r="G202" i="9"/>
  <c r="G200" i="9"/>
  <c r="G198" i="9"/>
  <c r="G196" i="9"/>
  <c r="G194" i="9"/>
  <c r="G192" i="9"/>
  <c r="G190" i="9"/>
  <c r="G207" i="9"/>
  <c r="G201" i="9"/>
  <c r="G195" i="9"/>
  <c r="G211" i="9"/>
  <c r="G205" i="9"/>
  <c r="G203" i="9"/>
  <c r="G197" i="9"/>
  <c r="G193" i="9"/>
  <c r="F166" i="8"/>
  <c r="F164" i="8"/>
  <c r="F165" i="8"/>
  <c r="G162" i="8"/>
  <c r="G160" i="8"/>
  <c r="G158" i="8"/>
  <c r="G145" i="8"/>
  <c r="G143" i="8"/>
  <c r="G141" i="8"/>
  <c r="G139" i="8"/>
  <c r="G157" i="8"/>
  <c r="G161" i="8"/>
  <c r="G159" i="8"/>
  <c r="G146" i="8"/>
  <c r="G144" i="8"/>
  <c r="G142" i="8"/>
  <c r="G140" i="8"/>
  <c r="G138" i="8"/>
  <c r="F131" i="8"/>
  <c r="F133" i="8"/>
  <c r="F135" i="8"/>
  <c r="F134" i="8"/>
  <c r="F132" i="8"/>
  <c r="F136" i="8"/>
  <c r="G129" i="8"/>
  <c r="G124" i="8"/>
  <c r="G118" i="8"/>
  <c r="G114" i="8"/>
  <c r="G127" i="8"/>
  <c r="G123" i="8"/>
  <c r="G117" i="8"/>
  <c r="G113" i="8"/>
  <c r="G126" i="8"/>
  <c r="G120" i="8"/>
  <c r="G116" i="8"/>
  <c r="G112" i="8"/>
  <c r="G125" i="8"/>
  <c r="G119" i="8"/>
  <c r="G115" i="8"/>
  <c r="F129" i="8"/>
  <c r="F126" i="8"/>
  <c r="F124" i="8"/>
  <c r="F120" i="8"/>
  <c r="F118" i="8"/>
  <c r="F116" i="8"/>
  <c r="F114" i="8"/>
  <c r="F127" i="8"/>
  <c r="F125" i="8"/>
  <c r="F123" i="8"/>
  <c r="F119" i="8"/>
  <c r="F117" i="8"/>
  <c r="F115" i="8"/>
  <c r="F113" i="8"/>
  <c r="F112" i="8"/>
  <c r="G103" i="8"/>
  <c r="G99" i="8"/>
  <c r="G95" i="8"/>
  <c r="G98" i="8"/>
  <c r="G94" i="8"/>
  <c r="G97" i="8"/>
  <c r="G93" i="8"/>
  <c r="G96" i="8"/>
  <c r="F93" i="8"/>
  <c r="F179" i="8"/>
  <c r="F149" i="10"/>
  <c r="G25" i="10"/>
  <c r="G28" i="10"/>
  <c r="G32" i="10"/>
  <c r="F33" i="10"/>
  <c r="G24" i="10"/>
  <c r="F29" i="10"/>
  <c r="G33" i="10"/>
  <c r="F25" i="10"/>
  <c r="G29" i="10"/>
  <c r="G36" i="10"/>
  <c r="F53" i="8"/>
  <c r="F57" i="8"/>
  <c r="F71" i="8"/>
  <c r="F75" i="8"/>
  <c r="F79" i="8"/>
  <c r="F86" i="8"/>
  <c r="F72" i="8"/>
  <c r="F76" i="8"/>
  <c r="F80" i="8"/>
  <c r="F87" i="8"/>
  <c r="F73" i="8"/>
  <c r="F81" i="8"/>
  <c r="F78" i="8"/>
  <c r="F82" i="8"/>
  <c r="F70" i="8"/>
  <c r="F74" i="8"/>
  <c r="F193" i="8"/>
  <c r="F197" i="8"/>
  <c r="F201" i="8"/>
  <c r="F205" i="8"/>
  <c r="F210" i="8"/>
  <c r="F214" i="8"/>
  <c r="F194" i="8"/>
  <c r="F202" i="8"/>
  <c r="F206" i="8"/>
  <c r="F211" i="8"/>
  <c r="F215" i="8"/>
  <c r="F196" i="8"/>
  <c r="F204" i="8"/>
  <c r="F213" i="8"/>
  <c r="F199" i="8"/>
  <c r="F200" i="8"/>
  <c r="F209" i="8"/>
  <c r="F195" i="8"/>
  <c r="F203" i="8"/>
  <c r="F212" i="8"/>
  <c r="F103" i="8"/>
  <c r="F104" i="8"/>
  <c r="F101" i="8"/>
  <c r="F105" i="8"/>
  <c r="F102" i="8"/>
  <c r="F26" i="9"/>
  <c r="F14" i="9"/>
  <c r="G444" i="9"/>
  <c r="G73" i="8"/>
  <c r="G221" i="9"/>
  <c r="F23" i="10"/>
  <c r="F27" i="10"/>
  <c r="F31" i="10"/>
  <c r="F35" i="10"/>
  <c r="F148" i="10"/>
  <c r="G132" i="11"/>
  <c r="G434" i="9"/>
  <c r="G22" i="10"/>
  <c r="G23" i="10"/>
  <c r="G26" i="10"/>
  <c r="G27" i="10"/>
  <c r="G30" i="10"/>
  <c r="G31" i="10"/>
  <c r="G34" i="10"/>
  <c r="F120" i="11"/>
  <c r="F122" i="11"/>
  <c r="F124" i="11"/>
  <c r="F126" i="11"/>
  <c r="F128" i="11"/>
  <c r="F130" i="11"/>
  <c r="F132" i="11"/>
  <c r="F134" i="11"/>
  <c r="F136" i="11"/>
  <c r="F138" i="11"/>
  <c r="F140" i="11"/>
  <c r="G149" i="11"/>
  <c r="F171" i="11"/>
  <c r="G82" i="8"/>
  <c r="G105" i="8"/>
  <c r="G75" i="8"/>
  <c r="G71" i="8"/>
  <c r="G78" i="8"/>
  <c r="G101" i="8"/>
  <c r="F150" i="10"/>
  <c r="F154" i="10"/>
  <c r="G219" i="9"/>
  <c r="G442" i="9"/>
  <c r="F22" i="10"/>
  <c r="F24" i="10"/>
  <c r="F26" i="10"/>
  <c r="F28" i="10"/>
  <c r="F30" i="10"/>
  <c r="F32" i="10"/>
  <c r="F34" i="10"/>
  <c r="F151" i="10"/>
  <c r="F157" i="10"/>
  <c r="F158" i="10"/>
  <c r="F153" i="10"/>
  <c r="G223" i="9"/>
  <c r="G243" i="9"/>
  <c r="G438" i="9"/>
  <c r="G446" i="9"/>
  <c r="F459" i="9"/>
  <c r="F479" i="9"/>
  <c r="G225" i="9"/>
  <c r="G245" i="9"/>
  <c r="G432" i="9"/>
  <c r="G440" i="9"/>
  <c r="G448" i="9"/>
  <c r="G461" i="9"/>
  <c r="G479" i="9"/>
  <c r="G232" i="9"/>
  <c r="G250" i="9"/>
  <c r="F481" i="9"/>
  <c r="G254" i="9"/>
  <c r="G483" i="9"/>
  <c r="F245" i="9"/>
  <c r="F461" i="9"/>
  <c r="F485" i="9"/>
  <c r="F492" i="9"/>
  <c r="F457" i="9"/>
  <c r="F466" i="9"/>
  <c r="G241" i="9"/>
  <c r="G430" i="9"/>
  <c r="G436" i="9"/>
  <c r="F444" i="9"/>
  <c r="G457" i="9"/>
  <c r="F463" i="9"/>
  <c r="F483" i="9"/>
  <c r="G167" i="8"/>
  <c r="F12" i="9"/>
  <c r="F19" i="9"/>
  <c r="F21" i="9"/>
  <c r="F23" i="9"/>
  <c r="F17" i="9"/>
  <c r="F25" i="9"/>
  <c r="F223" i="9"/>
  <c r="F451" i="9"/>
  <c r="F449" i="9"/>
  <c r="F447" i="9"/>
  <c r="F445" i="9"/>
  <c r="F443" i="9"/>
  <c r="F441" i="9"/>
  <c r="F439" i="9"/>
  <c r="F437" i="9"/>
  <c r="F435" i="9"/>
  <c r="F433" i="9"/>
  <c r="F431" i="9"/>
  <c r="F429" i="9"/>
  <c r="F450" i="9"/>
  <c r="F446" i="9"/>
  <c r="F442" i="9"/>
  <c r="F438" i="9"/>
  <c r="F434" i="9"/>
  <c r="F430" i="9"/>
  <c r="F233" i="9"/>
  <c r="F231" i="9"/>
  <c r="F229" i="9"/>
  <c r="F226" i="9"/>
  <c r="F224" i="9"/>
  <c r="F222" i="9"/>
  <c r="F220" i="9"/>
  <c r="F232" i="9"/>
  <c r="F228" i="9"/>
  <c r="F225" i="9"/>
  <c r="F221" i="9"/>
  <c r="G86" i="8"/>
  <c r="G81" i="8"/>
  <c r="G79" i="8"/>
  <c r="G76" i="8"/>
  <c r="G74" i="8"/>
  <c r="G72" i="8"/>
  <c r="G70" i="8"/>
  <c r="G87" i="8"/>
  <c r="G104" i="8"/>
  <c r="G102" i="8"/>
  <c r="G220" i="8"/>
  <c r="F230" i="9"/>
  <c r="F255" i="9"/>
  <c r="F253" i="9"/>
  <c r="F251" i="9"/>
  <c r="F248" i="9"/>
  <c r="F246" i="9"/>
  <c r="F244" i="9"/>
  <c r="F242" i="9"/>
  <c r="F254" i="9"/>
  <c r="F250" i="9"/>
  <c r="F247" i="9"/>
  <c r="F243" i="9"/>
  <c r="F432" i="9"/>
  <c r="F448" i="9"/>
  <c r="F163" i="11"/>
  <c r="F161" i="11"/>
  <c r="F159" i="11"/>
  <c r="F156" i="11"/>
  <c r="F154" i="11"/>
  <c r="F152" i="11"/>
  <c r="F150" i="11"/>
  <c r="F160" i="11"/>
  <c r="F185" i="11"/>
  <c r="F183" i="11"/>
  <c r="F181" i="11"/>
  <c r="F178" i="11"/>
  <c r="F176" i="11"/>
  <c r="F174" i="11"/>
  <c r="F172" i="11"/>
  <c r="F182" i="11"/>
  <c r="F13" i="9"/>
  <c r="F16" i="9"/>
  <c r="F20" i="9"/>
  <c r="F24" i="9"/>
  <c r="G233" i="9"/>
  <c r="G231" i="9"/>
  <c r="G229" i="9"/>
  <c r="G226" i="9"/>
  <c r="G224" i="9"/>
  <c r="G222" i="9"/>
  <c r="G220" i="9"/>
  <c r="G230" i="9"/>
  <c r="G255" i="9"/>
  <c r="G253" i="9"/>
  <c r="G251" i="9"/>
  <c r="G248" i="9"/>
  <c r="G246" i="9"/>
  <c r="G244" i="9"/>
  <c r="G242" i="9"/>
  <c r="G252" i="9"/>
  <c r="G451" i="9"/>
  <c r="G449" i="9"/>
  <c r="G447" i="9"/>
  <c r="G445" i="9"/>
  <c r="G443" i="9"/>
  <c r="G441" i="9"/>
  <c r="G439" i="9"/>
  <c r="G437" i="9"/>
  <c r="G435" i="9"/>
  <c r="G433" i="9"/>
  <c r="G431" i="9"/>
  <c r="G429" i="9"/>
  <c r="G459" i="9"/>
  <c r="G463" i="9"/>
  <c r="G466" i="9"/>
  <c r="G481" i="9"/>
  <c r="G485" i="9"/>
  <c r="G488" i="9"/>
  <c r="F40" i="10"/>
  <c r="F39" i="10"/>
  <c r="G163" i="11"/>
  <c r="G161" i="11"/>
  <c r="G159" i="11"/>
  <c r="G156" i="11"/>
  <c r="G154" i="11"/>
  <c r="G152" i="11"/>
  <c r="G150" i="11"/>
  <c r="G160" i="11"/>
  <c r="G185" i="11"/>
  <c r="G183" i="11"/>
  <c r="G181" i="11"/>
  <c r="G178" i="11"/>
  <c r="G176" i="11"/>
  <c r="G174" i="11"/>
  <c r="G172" i="11"/>
  <c r="G182" i="11"/>
  <c r="F471" i="9"/>
  <c r="F469" i="9"/>
  <c r="F467" i="9"/>
  <c r="F464" i="9"/>
  <c r="F462" i="9"/>
  <c r="F460" i="9"/>
  <c r="F458" i="9"/>
  <c r="F468" i="9"/>
  <c r="F493" i="9"/>
  <c r="F491" i="9"/>
  <c r="F489" i="9"/>
  <c r="F486" i="9"/>
  <c r="F484" i="9"/>
  <c r="F482" i="9"/>
  <c r="F480" i="9"/>
  <c r="F490" i="9"/>
  <c r="F143" i="11"/>
  <c r="F141" i="11"/>
  <c r="F139" i="11"/>
  <c r="F137" i="11"/>
  <c r="F135" i="11"/>
  <c r="F133" i="11"/>
  <c r="F131" i="11"/>
  <c r="F129" i="11"/>
  <c r="F127" i="11"/>
  <c r="F125" i="11"/>
  <c r="F123" i="11"/>
  <c r="F121" i="11"/>
  <c r="F151" i="11"/>
  <c r="F155" i="11"/>
  <c r="F158" i="11"/>
  <c r="F162" i="11"/>
  <c r="F173" i="11"/>
  <c r="F177" i="11"/>
  <c r="F180" i="11"/>
  <c r="F184" i="11"/>
  <c r="F18" i="9"/>
  <c r="F22" i="9"/>
  <c r="G471" i="9"/>
  <c r="G469" i="9"/>
  <c r="G467" i="9"/>
  <c r="G464" i="9"/>
  <c r="G462" i="9"/>
  <c r="G460" i="9"/>
  <c r="G458" i="9"/>
  <c r="G468" i="9"/>
  <c r="G493" i="9"/>
  <c r="G491" i="9"/>
  <c r="G489" i="9"/>
  <c r="G486" i="9"/>
  <c r="G484" i="9"/>
  <c r="G482" i="9"/>
  <c r="G480" i="9"/>
  <c r="G490" i="9"/>
  <c r="G143" i="11"/>
  <c r="G141" i="11"/>
  <c r="G139" i="11"/>
  <c r="G137" i="11"/>
  <c r="G135" i="11"/>
  <c r="G133" i="11"/>
  <c r="G131" i="11"/>
  <c r="G129" i="11"/>
  <c r="G127" i="11"/>
  <c r="G125" i="11"/>
  <c r="G123" i="11"/>
  <c r="G121" i="11"/>
  <c r="G151" i="11"/>
  <c r="G155" i="11"/>
  <c r="G158" i="11"/>
  <c r="G162" i="11"/>
  <c r="G173" i="11"/>
  <c r="G177" i="11"/>
  <c r="G180" i="11"/>
  <c r="G184" i="11"/>
  <c r="F155" i="10"/>
  <c r="F159" i="10"/>
  <c r="F156" i="10"/>
  <c r="G130" i="8" l="1"/>
  <c r="F46" i="24"/>
  <c r="F22" i="24"/>
  <c r="F130" i="8"/>
  <c r="F18" i="19"/>
  <c r="G144" i="11"/>
  <c r="F167" i="8"/>
  <c r="F152" i="10"/>
  <c r="F156" i="8"/>
  <c r="F77" i="8"/>
  <c r="F100" i="8"/>
  <c r="F208" i="8"/>
  <c r="F58" i="8"/>
  <c r="G156" i="8"/>
  <c r="G214" i="9"/>
  <c r="F42" i="10"/>
  <c r="G37" i="10"/>
  <c r="F144" i="11"/>
  <c r="G157" i="11"/>
  <c r="F179" i="11"/>
  <c r="F157" i="11"/>
  <c r="G179" i="11"/>
  <c r="G100" i="8"/>
  <c r="F37" i="10"/>
  <c r="G452" i="9"/>
  <c r="G249" i="9"/>
  <c r="G465" i="9"/>
  <c r="G227" i="9"/>
  <c r="F15" i="9"/>
  <c r="F249" i="9"/>
  <c r="F452" i="9"/>
  <c r="F465" i="9"/>
  <c r="G487" i="9"/>
  <c r="F487" i="9"/>
  <c r="F227" i="9"/>
  <c r="G77" i="8"/>
  <c r="F214" i="9"/>
  <c r="G503" i="19" l="1"/>
  <c r="G504" i="19"/>
  <c r="G505" i="19"/>
  <c r="G500" i="19"/>
  <c r="G506" i="19"/>
  <c r="G502" i="19"/>
  <c r="G501" i="19"/>
  <c r="G499" i="19"/>
  <c r="G507" i="19" l="1"/>
  <c r="F503" i="19"/>
  <c r="F500" i="19"/>
  <c r="F506" i="19"/>
  <c r="F504" i="19"/>
  <c r="F502" i="19"/>
  <c r="F501" i="19"/>
  <c r="F505" i="19"/>
  <c r="F499" i="19"/>
  <c r="F507" i="19" l="1"/>
  <c r="G572" i="9"/>
  <c r="G580" i="9"/>
  <c r="G578" i="9"/>
  <c r="G584" i="9"/>
  <c r="G573" i="9"/>
  <c r="G591" i="9"/>
  <c r="G575" i="9"/>
  <c r="G574" i="9"/>
  <c r="G582" i="9"/>
  <c r="G581" i="9"/>
  <c r="G576" i="9"/>
  <c r="G583" i="9"/>
  <c r="G577" i="9"/>
  <c r="G579" i="9"/>
  <c r="F584" i="9"/>
  <c r="F579" i="9"/>
  <c r="F575" i="9"/>
  <c r="F578" i="9"/>
  <c r="F582" i="9"/>
  <c r="F574" i="9"/>
  <c r="F583" i="9"/>
  <c r="F591" i="9"/>
  <c r="F581" i="9"/>
  <c r="F580" i="9"/>
  <c r="F576" i="9"/>
  <c r="F573" i="9"/>
  <c r="F577" i="9"/>
  <c r="F572" i="9"/>
  <c r="G585" i="9" l="1"/>
  <c r="F585" i="9"/>
</calcChain>
</file>

<file path=xl/comments1.xml><?xml version="1.0" encoding="utf-8"?>
<comments xmlns="http://schemas.openxmlformats.org/spreadsheetml/2006/main" xmlns:mc="http://schemas.openxmlformats.org/markup-compatibility/2006" xmlns:xr="http://schemas.microsoft.com/office/spreadsheetml/2014/revision" mc:Ignorable="xr">
  <authors>
    <author>Daniele Westig</author>
  </authors>
  <commentList>
    <comment ref="B239" authorId="0" shapeId="0" xr:uid="{BD9471EE-75BB-45B7-854D-4E97BF4ECAF6}">
      <text>
        <r>
          <rPr>
            <b/>
            <sz val="9"/>
            <color indexed="81"/>
            <rFont val="Tahoma"/>
            <family val="2"/>
          </rPr>
          <t>Daniele Westig:</t>
        </r>
        <r>
          <rPr>
            <sz val="9"/>
            <color indexed="81"/>
            <rFont val="Tahoma"/>
            <family val="2"/>
          </rPr>
          <t xml:space="preserve">
Comment 5 - ECBC ESG TF:
update of the ESG general section of the HTT in order to provide a space to issuers which have sustainable cb based on sustainable assets not present in the cover pool. Committee- ok</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Daniele Westig</author>
  </authors>
  <commentList>
    <comment ref="B212" authorId="0" shapeId="0" xr:uid="{F22370FD-FF29-4732-A4E2-82D45A1BDAD0}">
      <text>
        <r>
          <rPr>
            <b/>
            <sz val="9"/>
            <color indexed="81"/>
            <rFont val="Tahoma"/>
            <family val="2"/>
          </rPr>
          <t>Daniele Westig:</t>
        </r>
        <r>
          <rPr>
            <sz val="9"/>
            <color indexed="81"/>
            <rFont val="Tahoma"/>
            <family val="2"/>
          </rPr>
          <t xml:space="preserve">
Comment 13: ESG TF 
inclusion of new data specifications for ships (size and age of ship). Still in discsussion with relevant lenders regarding a shared breakdwon. Committee - ok</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Daniele Westig</author>
  </authors>
  <commentList>
    <comment ref="B374" authorId="0" shapeId="0" xr:uid="{5F083F65-3601-4D1D-A622-AA57717A7779}">
      <text>
        <r>
          <rPr>
            <b/>
            <sz val="9"/>
            <color indexed="81"/>
            <rFont val="Tahoma"/>
            <family val="2"/>
          </rPr>
          <t>Daniele Westig:</t>
        </r>
        <r>
          <rPr>
            <sz val="9"/>
            <color indexed="81"/>
            <rFont val="Tahoma"/>
            <family val="2"/>
          </rPr>
          <t xml:space="preserve">
Comment 9 - ESG TF: insert in the title "savings" to improve precision. Secretariat Comment - ok
Following on further discussions and in alignment with the HDT it was decided to keep the wording as it is now without the addition of "savings" in the title. </t>
        </r>
      </text>
    </comment>
    <comment ref="B603" authorId="0" shapeId="0" xr:uid="{FF5EEC8A-5E2E-4547-843C-8C4FD641D894}">
      <text>
        <r>
          <rPr>
            <b/>
            <sz val="9"/>
            <color indexed="81"/>
            <rFont val="Tahoma"/>
            <family val="2"/>
          </rPr>
          <t>Daniele Westig:</t>
        </r>
        <r>
          <rPr>
            <sz val="9"/>
            <color indexed="81"/>
            <rFont val="Tahoma"/>
            <family val="2"/>
          </rPr>
          <t xml:space="preserve">
Comment 13 - ESG TF:
as for comment 9 inclusion of "savings" to improve precision and clarity. Secretariat - ok
Following on further discussions and in alignment with the HDT it was decided to keep the wording as it is now without the addition of "savings" in the title.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Daniele Westig</author>
  </authors>
  <commentList>
    <comment ref="C10" authorId="0" shapeId="0" xr:uid="{2064E08C-B774-472C-A4E7-8DAC7945F2F0}">
      <text>
        <r>
          <rPr>
            <b/>
            <sz val="9"/>
            <color indexed="81"/>
            <rFont val="Tahoma"/>
            <family val="2"/>
          </rPr>
          <t>Daniele Westig:</t>
        </r>
        <r>
          <rPr>
            <sz val="9"/>
            <color indexed="81"/>
            <rFont val="Tahoma"/>
            <family val="2"/>
          </rPr>
          <t xml:space="preserve">
Comment 16 - FITCH: 
inclusion of a row to explain calculation of weighted average maturity of cover assets to be reported in E. Tab row 76. Putting side by side the definition of weighted average life and maturity will encourage issuers to insert two different values where applicable. Secretariat - to be discussed. 
Following on the discussion in the Committee and considering the contrarity from DE and DK to the proposal, the Secretariat would opt to keep the outline as it is. To be further discussed.
Following on the meeting of 11.7 the proposal was rejected. The original outline remains. </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Daniele Westig</author>
  </authors>
  <commentList>
    <comment ref="I4" authorId="0" shapeId="0" xr:uid="{E3E9D831-064E-4EEE-B6E9-CADE452369A5}">
      <text>
        <r>
          <rPr>
            <b/>
            <sz val="9"/>
            <color indexed="81"/>
            <rFont val="Tahoma"/>
            <family val="2"/>
          </rPr>
          <t>Daniele Westig:</t>
        </r>
        <r>
          <rPr>
            <sz val="9"/>
            <color indexed="81"/>
            <rFont val="Tahoma"/>
            <family val="2"/>
          </rPr>
          <t xml:space="preserve">
Comment 20 - FITCH:
move thi informaiton to the Completion table (as per comment 1 and 2 and take out ** (if there is a definition in the Glossary tab as explicated in comment 16#. Secretariat - to be discussed. 
Considering that this suggestion is linked to comment 16 (Glossary Tab), which appears to be rejected, the Secretariat would suggest that as well this suggestion is not taken into consideration. 
Linke to comment 16 this suggestion is not taken into consideration leaving the outline as it is. </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Daniele Westig</author>
  </authors>
  <commentList>
    <comment ref="C48" authorId="0" shapeId="0" xr:uid="{42D0CF80-CC6E-4285-9DD1-3015054F51A8}">
      <text>
        <r>
          <rPr>
            <b/>
            <sz val="9"/>
            <color indexed="81"/>
            <rFont val="Tahoma"/>
            <family val="2"/>
          </rPr>
          <t>Daniele Westig:</t>
        </r>
        <r>
          <rPr>
            <sz val="9"/>
            <color indexed="81"/>
            <rFont val="Tahoma"/>
            <family val="2"/>
          </rPr>
          <t xml:space="preserve">
Comment 21 - Austria:
rename here residential loans and commercial loans in residential mortgages and commercial mortgages. Secretariat - to be discussed
From the feedback received Committee members are inclined to keep the current wording (whcih is consistent in the entire HTT).</t>
        </r>
      </text>
    </comment>
    <comment ref="B394" authorId="0" shapeId="0" xr:uid="{686F444D-C8BD-4A4B-9BE8-F879B7C93BE9}">
      <text>
        <r>
          <rPr>
            <b/>
            <sz val="9"/>
            <color indexed="81"/>
            <rFont val="Tahoma"/>
            <family val="2"/>
          </rPr>
          <t>Daniele Westig:</t>
        </r>
        <r>
          <rPr>
            <sz val="9"/>
            <color indexed="81"/>
            <rFont val="Tahoma"/>
            <family val="2"/>
          </rPr>
          <t xml:space="preserve">
Comment 23a - ESG TF in line with amendment proposal in Tab B1. HTT section 20 and 29. Secretariat - ok
Following on further discussions and in alignment with the HDT it was decided to keep the wording as it is now without the addition of "savings" in the title. </t>
        </r>
      </text>
    </comment>
    <comment ref="B443" authorId="0" shapeId="0" xr:uid="{320A33A0-9A94-46BE-98D1-03A558008410}">
      <text>
        <r>
          <rPr>
            <b/>
            <sz val="9"/>
            <color indexed="81"/>
            <rFont val="Tahoma"/>
            <family val="2"/>
          </rPr>
          <t>Daniele Westig:</t>
        </r>
        <r>
          <rPr>
            <sz val="9"/>
            <color indexed="81"/>
            <rFont val="Tahoma"/>
            <family val="2"/>
          </rPr>
          <t xml:space="preserve">
Comment 17b - Secretariat: section number missing (typo). Secretariat - ok</t>
        </r>
      </text>
    </comment>
    <comment ref="B620" authorId="0" shapeId="0" xr:uid="{A4A4AE5A-6C5F-433F-B277-448CD3ABE55F}">
      <text>
        <r>
          <rPr>
            <b/>
            <sz val="9"/>
            <color indexed="81"/>
            <rFont val="Tahoma"/>
            <family val="2"/>
          </rPr>
          <t>Daniele Westig:</t>
        </r>
        <r>
          <rPr>
            <sz val="9"/>
            <color indexed="81"/>
            <rFont val="Tahoma"/>
            <family val="2"/>
          </rPr>
          <t xml:space="preserve">
Comment 26 - ESG TF in line with amendment proposal in Tab B1. HTT section 20 and 29. Secretariat - ok
Following on further discussions and in alignment with the HDT it was decided to keep the wording as it is now without the addition of "savings" in the title. </t>
        </r>
      </text>
    </comment>
  </commentList>
</comments>
</file>

<file path=xl/sharedStrings.xml><?xml version="1.0" encoding="utf-8"?>
<sst xmlns="http://schemas.openxmlformats.org/spreadsheetml/2006/main" count="9864" uniqueCount="3615">
  <si>
    <t>Country</t>
  </si>
  <si>
    <t>Row</t>
  </si>
  <si>
    <t>Norway</t>
  </si>
  <si>
    <t>Italy</t>
  </si>
  <si>
    <t>G.3.1.1</t>
  </si>
  <si>
    <t>G.5.1.1</t>
  </si>
  <si>
    <t>Sweden</t>
  </si>
  <si>
    <t>M.7A.14.1</t>
  </si>
  <si>
    <t>G.3.2.1</t>
  </si>
  <si>
    <t>G.3.9.2</t>
  </si>
  <si>
    <t>G.3.9.6</t>
  </si>
  <si>
    <t>G.3.13.1</t>
  </si>
  <si>
    <t>Canada</t>
  </si>
  <si>
    <t>Harmonised Transparency Template</t>
  </si>
  <si>
    <t>Index</t>
  </si>
  <si>
    <t>Worksheet A: HTT General</t>
  </si>
  <si>
    <t>Tab 1: Harmonised Transparency Template</t>
  </si>
  <si>
    <t>Worksheet B1: HTT Mortgage Assets</t>
  </si>
  <si>
    <t>Worksheet B2: HTT Public Sector Assets</t>
  </si>
  <si>
    <t>Worksheet B3: HTT Shipping Assets</t>
  </si>
  <si>
    <t>Worksheet C: HTT Harmonised Glossary</t>
  </si>
  <si>
    <t>Covered Bond Label Disclaimer</t>
  </si>
  <si>
    <t>Worksheet D &amp; Onwards (If Any): National Transparency Template</t>
  </si>
  <si>
    <t>Completion Instructions</t>
  </si>
  <si>
    <t>Please delete this tab once you have completed this file</t>
  </si>
  <si>
    <t xml:space="preserve">(i)   ND1: Please complete the cell with ND1 when the information is not applicable for the jurisdiction </t>
  </si>
  <si>
    <t>(ii)  ND2: Please complete the cell with ND2 when the information is not relevant for the issuer and/or CB programme at the present time</t>
  </si>
  <si>
    <t>(iii) ND3: Please complete the cell with ND3 when the information is not available at the present time</t>
  </si>
  <si>
    <t>Please do not forget to change the name of the worksheet in order to be consistent with the numbering of the existing ones (starting with D.).</t>
  </si>
  <si>
    <t>Please update the Introduction Tab accordingly.</t>
  </si>
  <si>
    <t>Please update the introduction Tab accordingly.</t>
  </si>
  <si>
    <t>How to import an excel worksheet</t>
  </si>
  <si>
    <t>1. Click on the tab of the worksheet you want to import</t>
  </si>
  <si>
    <t>3. Select the excel file where you want to transfer your worksheet from the dropdown menu</t>
  </si>
  <si>
    <t>2. Select "Move or Copy"</t>
  </si>
  <si>
    <t>4. In the box Before Sheet, please select "(move to end)"</t>
  </si>
  <si>
    <t>5. Do not forget to tick the "Create a copy" box and press ok</t>
  </si>
  <si>
    <t>Frequently Asked Questions (FAQ)</t>
  </si>
  <si>
    <t>Harmonised Transparency Template - Frequently Asked Questions</t>
  </si>
  <si>
    <t>General Questions</t>
  </si>
  <si>
    <t>Question 1: What is the structure of the Harmonised Transparency Template (HTT)?</t>
  </si>
  <si>
    <t>Response 1</t>
  </si>
  <si>
    <t xml:space="preserve">The HTT contains 5 main worksheets (A, B1, B2, B3 and C). The first worksheet (A) includes the HTT general information. The second worksheet (B1) presents the mortgage information. The third worksheet (B2) contains the public sector information. The fourth worksheet (B3) contains shipping information.The fifth worksheet (C) represents the HTT glossary, which has a harmonised section across jurisdictionsat the top, but also a section for national specificities below. Any additional tabs (D, E, etc.), will contain the National Transparency Template (NTT) information where relevant. </t>
  </si>
  <si>
    <t>Question 2: Is the HTT going to replace the National Transparency Template (NTT)?</t>
  </si>
  <si>
    <t>Response 2</t>
  </si>
  <si>
    <t>Question 3: What is the reporting frequency of the HTT?</t>
  </si>
  <si>
    <t>Response 3</t>
  </si>
  <si>
    <t xml:space="preserve">The reporting of the HTT is the same as the reporting of the National Transparency Template (NTT), i.e. at least quarterly. </t>
  </si>
  <si>
    <t>Question 4: Where should the HTT be posted?</t>
  </si>
  <si>
    <t>Response 4</t>
  </si>
  <si>
    <r>
      <t>The HTT shoul</t>
    </r>
    <r>
      <rPr>
        <sz val="11"/>
        <rFont val="Calibri"/>
        <family val="2"/>
        <scheme val="minor"/>
      </rPr>
      <t>d be posted in the same location as the National Transparency Template (NTT) is currently posted, i.e. on the issuer's website. There is no common platform for the HTT.</t>
    </r>
  </si>
  <si>
    <t>Question 5: In what format the HTT should be disclosed?</t>
  </si>
  <si>
    <t>Response 5</t>
  </si>
  <si>
    <t>The HTT should be disclosed in Excel format in so far as it is possible, as already suggested by the Label Advisory Council and investors. Where issuers are currently providing the Template in both Excel and PDF formats, they are encouraged to continue to do so.</t>
  </si>
  <si>
    <t>Question 6: Where can I find the reporting date?</t>
  </si>
  <si>
    <t>Response 6</t>
  </si>
  <si>
    <t>The reporting date can be found in the Introduction Tab and in the "Basic Facts" section of worksheet A.</t>
  </si>
  <si>
    <t>Question 7: What happens when I cannot complete a section of the HTT?</t>
  </si>
  <si>
    <t>Response 7</t>
  </si>
  <si>
    <t xml:space="preserve">When the information is either (i) not applicable for the jurisdiction, (ii) not relevant for the issuer and/or CB programme at the present time; or (iii) not available at the present time; issuers are kindly requested to include ND1, ND2 or ND3 respectively. </t>
  </si>
  <si>
    <t>Specific Questions</t>
  </si>
  <si>
    <t>Question 8: Does the Harmonised Transparency Template only contain disaggregated information for mortgages and public sector?</t>
  </si>
  <si>
    <t>Response 8</t>
  </si>
  <si>
    <t>Indeed, the HTT only provides disaggregated information for mortgage and public sector assets which represent 99.6% of total outstanding. Information in more detail on other collateral types can always be included in worksheet E, which may contains the National Transparency Template (NTT).</t>
  </si>
  <si>
    <t>Question 9: How should the "liquid assets" be calculated in the section 3 "General Cover Pool / Covered Bond Information" of the HTT?</t>
  </si>
  <si>
    <t>Response 9</t>
  </si>
  <si>
    <t>Response 10</t>
  </si>
  <si>
    <t xml:space="preserve">Contractual maturities assume no prepayment scenario unlike expected maturities.  Jurisdictions/issuers publishing the two should disclosed their prepayment assumptions for the latter.  </t>
  </si>
  <si>
    <t>Question 11: How should the hedging columns included in section 3 "General Cover Pool / Covered Bond Information" of the HTT be understood?</t>
  </si>
  <si>
    <t>Response 11</t>
  </si>
  <si>
    <t xml:space="preserve">The currency breakdown before/after hedging aims to assess the potential currency mismatch on the asset and liability sides. This is supplemented by explanations on the issuer's hedging strategy in the Harmonised Glossary.  </t>
  </si>
  <si>
    <t>Reporting in Domestic Currency</t>
  </si>
  <si>
    <t>[Please insert currency]</t>
  </si>
  <si>
    <t>CONTENT OF TAB A</t>
  </si>
  <si>
    <t>1. Basic Facts</t>
  </si>
  <si>
    <t>2. Regulatory Summary</t>
  </si>
  <si>
    <t>3. General Cover Pool / Covered Bond Information</t>
  </si>
  <si>
    <t>`</t>
  </si>
  <si>
    <t>5. References to Capital Requirements Regulation (CRR) 129(1)</t>
  </si>
  <si>
    <t>6. Other relevant information</t>
  </si>
  <si>
    <t>Field Number</t>
  </si>
  <si>
    <t>G.1.1.1</t>
  </si>
  <si>
    <t>[For completion]</t>
  </si>
  <si>
    <t>G.1.1.2</t>
  </si>
  <si>
    <t>Issuer Name</t>
  </si>
  <si>
    <t>G.1.1.3</t>
  </si>
  <si>
    <t>Link to Issuer's Website</t>
  </si>
  <si>
    <t>G.1.1.4</t>
  </si>
  <si>
    <t>Cut-off date</t>
  </si>
  <si>
    <t>Optional information e.g. Contact names</t>
  </si>
  <si>
    <t>OG.1.1.2</t>
  </si>
  <si>
    <t>Optional information e.g. Parent name</t>
  </si>
  <si>
    <t>OG.1.1.3</t>
  </si>
  <si>
    <t>OG.1.1.4</t>
  </si>
  <si>
    <t>OG.1.1.5</t>
  </si>
  <si>
    <t>OG.1.1.6</t>
  </si>
  <si>
    <t>OG.1.1.7</t>
  </si>
  <si>
    <t>OG.1.1.8</t>
  </si>
  <si>
    <t>G.2.1.1</t>
  </si>
  <si>
    <t>G.2.1.2</t>
  </si>
  <si>
    <t>CRR Compliance (Y/N)</t>
  </si>
  <si>
    <t>G.2.1.3</t>
  </si>
  <si>
    <t>LCR status</t>
  </si>
  <si>
    <t>OG.2.1.1</t>
  </si>
  <si>
    <t>OG.2.1.2</t>
  </si>
  <si>
    <t>OG.2.1.3</t>
  </si>
  <si>
    <t>OG.2.1.4</t>
  </si>
  <si>
    <t>OG.2.1.5</t>
  </si>
  <si>
    <t>OG.2.1.6</t>
  </si>
  <si>
    <t>1.General Information</t>
  </si>
  <si>
    <t>Nominal (mn)</t>
  </si>
  <si>
    <t>G.3.1.2</t>
  </si>
  <si>
    <t>Outstanding Covered Bonds</t>
  </si>
  <si>
    <t>OG.3.1.1</t>
  </si>
  <si>
    <t>Cover Pool Size [NPV] (mn)</t>
  </si>
  <si>
    <t>[Mark as ND1 if not relevant]</t>
  </si>
  <si>
    <t>OG.3.1.2</t>
  </si>
  <si>
    <t>Outstanding Covered Bonds [NPV] (mn)</t>
  </si>
  <si>
    <t>OG.3.1.3</t>
  </si>
  <si>
    <t xml:space="preserve">2. Over-collateralisation (OC) </t>
  </si>
  <si>
    <t>Purpose</t>
  </si>
  <si>
    <t>OC (%)</t>
  </si>
  <si>
    <t>OG.3.2.1</t>
  </si>
  <si>
    <t>Optional information e.g. Asset Coverage Test (ACT)</t>
  </si>
  <si>
    <t>OG.3.2.2</t>
  </si>
  <si>
    <t>Optional information e.g. OC (NPV basis)</t>
  </si>
  <si>
    <t>OG.3.2.3</t>
  </si>
  <si>
    <t>OG.3.2.4</t>
  </si>
  <si>
    <t>3. Cover Pool Composition</t>
  </si>
  <si>
    <t>% Cover Pool</t>
  </si>
  <si>
    <t>G.3.3.1</t>
  </si>
  <si>
    <t>Mortgages</t>
  </si>
  <si>
    <t>G.3.3.2</t>
  </si>
  <si>
    <t xml:space="preserve">Public Sector </t>
  </si>
  <si>
    <t>G.3.3.3</t>
  </si>
  <si>
    <t>Shipping</t>
  </si>
  <si>
    <t>G.3.3.4</t>
  </si>
  <si>
    <t>Substitute Assets</t>
  </si>
  <si>
    <t>G.3.3.5</t>
  </si>
  <si>
    <t>Other</t>
  </si>
  <si>
    <t>G.3.3.6</t>
  </si>
  <si>
    <t>Total</t>
  </si>
  <si>
    <t>OG.3.3.1</t>
  </si>
  <si>
    <t>o/w [If relevant, please specify]</t>
  </si>
  <si>
    <t>OG.3.3.2</t>
  </si>
  <si>
    <t>OG.3.3.3</t>
  </si>
  <si>
    <t>OG.3.3.4</t>
  </si>
  <si>
    <t>OG.3.3.5</t>
  </si>
  <si>
    <t>OG.3.3.6</t>
  </si>
  <si>
    <t>4. Cover Pool Amortisation Profile</t>
  </si>
  <si>
    <t>% Total Contractual</t>
  </si>
  <si>
    <t>% Total Expected Upon Prepayments</t>
  </si>
  <si>
    <t>G.3.4.1</t>
  </si>
  <si>
    <t>Weighted Average life (in years)</t>
  </si>
  <si>
    <t>By buckets:</t>
  </si>
  <si>
    <t>G.3.4.2</t>
  </si>
  <si>
    <t>G.3.4.3</t>
  </si>
  <si>
    <t>G.3.4.4</t>
  </si>
  <si>
    <t>G.3.4.5</t>
  </si>
  <si>
    <t>G.3.4.6</t>
  </si>
  <si>
    <t>G.3.4.7</t>
  </si>
  <si>
    <t>G.3.4.8</t>
  </si>
  <si>
    <t>G.3.4.9</t>
  </si>
  <si>
    <t>OG.3.4.1</t>
  </si>
  <si>
    <t>o/w 0-1 day</t>
  </si>
  <si>
    <t>OG.3.4.2</t>
  </si>
  <si>
    <t>o/w 0-0.5y</t>
  </si>
  <si>
    <t>OG.3.4.3</t>
  </si>
  <si>
    <t>o/w 0.5-1 y</t>
  </si>
  <si>
    <t>OG.3.4.4</t>
  </si>
  <si>
    <t>o/w 1-1.5y</t>
  </si>
  <si>
    <t>OG.3.4.5</t>
  </si>
  <si>
    <t>o/w 1.5-2 y</t>
  </si>
  <si>
    <t>OG.3.4.6</t>
  </si>
  <si>
    <t>OG.3.4.7</t>
  </si>
  <si>
    <t>OG.3.4.8</t>
  </si>
  <si>
    <t>OG.3.4.9</t>
  </si>
  <si>
    <t>OG.3.4.10</t>
  </si>
  <si>
    <t>5. Maturity of Covered Bonds</t>
  </si>
  <si>
    <t xml:space="preserve">% Total Initial Maturity </t>
  </si>
  <si>
    <t>% Total Extended Maturity</t>
  </si>
  <si>
    <t>G.3.5.1</t>
  </si>
  <si>
    <t>G.3.5.2</t>
  </si>
  <si>
    <t>G.3.5.3</t>
  </si>
  <si>
    <t>G.3.5.4</t>
  </si>
  <si>
    <t>G.3.5.5</t>
  </si>
  <si>
    <t>G.3.5.6</t>
  </si>
  <si>
    <t>G.3.5.7</t>
  </si>
  <si>
    <t>G.3.5.8</t>
  </si>
  <si>
    <t>G.3.5.9</t>
  </si>
  <si>
    <t>G.3.5.10</t>
  </si>
  <si>
    <t>OG.3.5.1</t>
  </si>
  <si>
    <t>OG.3.5.2</t>
  </si>
  <si>
    <t>OG.3.5.3</t>
  </si>
  <si>
    <t>OG.3.5.4</t>
  </si>
  <si>
    <t>OG.3.5.5</t>
  </si>
  <si>
    <t>OG.3.5.6</t>
  </si>
  <si>
    <t>OG.3.5.7</t>
  </si>
  <si>
    <t>OG.3.5.8</t>
  </si>
  <si>
    <t>OG.3.5.9</t>
  </si>
  <si>
    <t>OG.3.5.10</t>
  </si>
  <si>
    <t>Nominal [before hedging] (mn)</t>
  </si>
  <si>
    <t>Nominal [after hedging] (mn)</t>
  </si>
  <si>
    <t>% Total [before]</t>
  </si>
  <si>
    <t>% Total [after]</t>
  </si>
  <si>
    <t>G.3.6.1</t>
  </si>
  <si>
    <t>EUR</t>
  </si>
  <si>
    <t>G.3.6.2</t>
  </si>
  <si>
    <t>G.3.6.3</t>
  </si>
  <si>
    <t>G.3.6.4</t>
  </si>
  <si>
    <t>NOK</t>
  </si>
  <si>
    <t>G.3.6.5</t>
  </si>
  <si>
    <t>G.3.6.6</t>
  </si>
  <si>
    <t>G.3.6.7</t>
  </si>
  <si>
    <t>G.3.6.8</t>
  </si>
  <si>
    <t>BRL</t>
  </si>
  <si>
    <t>G.3.6.9</t>
  </si>
  <si>
    <t>CZK</t>
  </si>
  <si>
    <t>G.3.6.10</t>
  </si>
  <si>
    <t>DKK</t>
  </si>
  <si>
    <t>G.3.6.11</t>
  </si>
  <si>
    <t>HKD</t>
  </si>
  <si>
    <t>G.3.6.12</t>
  </si>
  <si>
    <t>KRW</t>
  </si>
  <si>
    <t>G.3.6.13</t>
  </si>
  <si>
    <t>SEK</t>
  </si>
  <si>
    <t>G.3.6.14</t>
  </si>
  <si>
    <t>SGD</t>
  </si>
  <si>
    <t>G.3.6.15</t>
  </si>
  <si>
    <t>G.3.6.16</t>
  </si>
  <si>
    <t>OG.3.6.1</t>
  </si>
  <si>
    <t>OG.3.6.2</t>
  </si>
  <si>
    <t>OG.3.6.3</t>
  </si>
  <si>
    <t>OG.3.6.4</t>
  </si>
  <si>
    <t>OG.3.6.5</t>
  </si>
  <si>
    <t>OG.3.6.6</t>
  </si>
  <si>
    <t xml:space="preserve">7. Covered Bonds - Currency </t>
  </si>
  <si>
    <t>G.3.7.1</t>
  </si>
  <si>
    <t>G.3.7.2</t>
  </si>
  <si>
    <t>G.3.7.3</t>
  </si>
  <si>
    <t>G.3.7.4</t>
  </si>
  <si>
    <t>G.3.7.5</t>
  </si>
  <si>
    <t>G.3.7.6</t>
  </si>
  <si>
    <t>G.3.7.7</t>
  </si>
  <si>
    <t>G.3.7.8</t>
  </si>
  <si>
    <t>G.3.7.9</t>
  </si>
  <si>
    <t>G.3.7.10</t>
  </si>
  <si>
    <t>G.3.7.11</t>
  </si>
  <si>
    <t>G.3.7.12</t>
  </si>
  <si>
    <t>G.3.7.13</t>
  </si>
  <si>
    <t>G.3.7.14</t>
  </si>
  <si>
    <t>G.3.7.15</t>
  </si>
  <si>
    <t>G.3.7.16</t>
  </si>
  <si>
    <t>OG.3.7.1</t>
  </si>
  <si>
    <t>OG.3.7.2</t>
  </si>
  <si>
    <t>OG.3.7.3</t>
  </si>
  <si>
    <t>OG.3.7.4</t>
  </si>
  <si>
    <t>OG.3.7.5</t>
  </si>
  <si>
    <t>OG.3.7.6</t>
  </si>
  <si>
    <t xml:space="preserve">8. Covered Bonds - Breakdown by interest rate </t>
  </si>
  <si>
    <t>% Covered Bonds</t>
  </si>
  <si>
    <t>G.3.8.1</t>
  </si>
  <si>
    <t>Fixed coupon</t>
  </si>
  <si>
    <t>G.3.8.2</t>
  </si>
  <si>
    <t>Floating coupon</t>
  </si>
  <si>
    <t>G.3.8.3</t>
  </si>
  <si>
    <t>G.3.8.4</t>
  </si>
  <si>
    <t>OG.3.8.1</t>
  </si>
  <si>
    <t>OG.3.8.2</t>
  </si>
  <si>
    <t>OG.3.8.3</t>
  </si>
  <si>
    <t>OG.3.8.4</t>
  </si>
  <si>
    <t>OG.3.8.5</t>
  </si>
  <si>
    <t>9. Substitute Assets - Type</t>
  </si>
  <si>
    <t>% Substitute Assets</t>
  </si>
  <si>
    <t>G.3.9.1</t>
  </si>
  <si>
    <t>Cash</t>
  </si>
  <si>
    <t>G.3.9.3</t>
  </si>
  <si>
    <t>Exposures to central banks</t>
  </si>
  <si>
    <t>G.3.9.4</t>
  </si>
  <si>
    <t>Exposures to credit institutions</t>
  </si>
  <si>
    <t>G.3.9.5</t>
  </si>
  <si>
    <t>OG.3.9.1</t>
  </si>
  <si>
    <t>o/w EU gvts or quasi govts</t>
  </si>
  <si>
    <t>OG.3.9.2</t>
  </si>
  <si>
    <t>o/w third-party countries  Credit Quality Step 1 (CQS1) gvts or quasi govts</t>
  </si>
  <si>
    <t>OG.3.9.3</t>
  </si>
  <si>
    <t>o/w third-party countries Credit Quality Step 2 (CQS2) gvts or quasi govts</t>
  </si>
  <si>
    <t>OG.3.9.4</t>
  </si>
  <si>
    <t>o/w EU central banks</t>
  </si>
  <si>
    <t>OG.3.9.5</t>
  </si>
  <si>
    <t>o/w third-party countries Credit Quality Step 1 (CQS1) central banks</t>
  </si>
  <si>
    <t>OG.3.9.6</t>
  </si>
  <si>
    <t>o/w third-party countries Credit Quality Step 2 (CQS2) central banks</t>
  </si>
  <si>
    <t>OG.3.9.7</t>
  </si>
  <si>
    <t>o/w CQS1 credit institutions</t>
  </si>
  <si>
    <t>OG.3.9.8</t>
  </si>
  <si>
    <t>o/w CQS2 credit institutions</t>
  </si>
  <si>
    <t>OG.3.9.9</t>
  </si>
  <si>
    <t>OG.3.9.10</t>
  </si>
  <si>
    <t>OG.3.9.11</t>
  </si>
  <si>
    <t>OG.3.9.12</t>
  </si>
  <si>
    <t>10. Substitute Assets - Country</t>
  </si>
  <si>
    <t>G.3.10.1</t>
  </si>
  <si>
    <t>Domestic (Country of Issuer)</t>
  </si>
  <si>
    <t>G.3.10.2</t>
  </si>
  <si>
    <t>Eurozone</t>
  </si>
  <si>
    <t>G.3.10.3</t>
  </si>
  <si>
    <t>Rest of European Union (EU)</t>
  </si>
  <si>
    <t>G.3.10.4</t>
  </si>
  <si>
    <t>European Economic Area (not member of EU)</t>
  </si>
  <si>
    <t>G.3.10.5</t>
  </si>
  <si>
    <t>Switzerland</t>
  </si>
  <si>
    <t>G.3.10.6</t>
  </si>
  <si>
    <t>Australia</t>
  </si>
  <si>
    <t>G.3.10.7</t>
  </si>
  <si>
    <t>Brazil</t>
  </si>
  <si>
    <t>G.3.10.8</t>
  </si>
  <si>
    <t>G.3.10.9</t>
  </si>
  <si>
    <t>Japan</t>
  </si>
  <si>
    <t>G.3.10.10</t>
  </si>
  <si>
    <t>Korea</t>
  </si>
  <si>
    <t>G.3.10.11</t>
  </si>
  <si>
    <t>New Zealand</t>
  </si>
  <si>
    <t>G.3.10.12</t>
  </si>
  <si>
    <t>Singapore</t>
  </si>
  <si>
    <t>G.3.10.13</t>
  </si>
  <si>
    <t>US</t>
  </si>
  <si>
    <t>G.3.10.14</t>
  </si>
  <si>
    <t>G.3.10.15</t>
  </si>
  <si>
    <t>Total EU</t>
  </si>
  <si>
    <t>G.3.10.16</t>
  </si>
  <si>
    <t>OG.3.10.1</t>
  </si>
  <si>
    <t>OG.3.10.2</t>
  </si>
  <si>
    <t>OG.3.10.3</t>
  </si>
  <si>
    <t>OG.3.10.4</t>
  </si>
  <si>
    <t>OG.3.10.5</t>
  </si>
  <si>
    <t>OG.3.10.6</t>
  </si>
  <si>
    <t>OG.3.10.7</t>
  </si>
  <si>
    <t xml:space="preserve">11. Liquid Assets </t>
  </si>
  <si>
    <t>G.3.11.1</t>
  </si>
  <si>
    <t>Substitute and other marketable assets</t>
  </si>
  <si>
    <t>G.3.11.2</t>
  </si>
  <si>
    <t>Central bank eligible assets</t>
  </si>
  <si>
    <t>G.3.11.3</t>
  </si>
  <si>
    <t>G.3.11.4</t>
  </si>
  <si>
    <t>OG.3.11.1</t>
  </si>
  <si>
    <t>OG.3.11.2</t>
  </si>
  <si>
    <t>OG.3.11.3</t>
  </si>
  <si>
    <t>OG.3.11.4</t>
  </si>
  <si>
    <t>OG.3.11.5</t>
  </si>
  <si>
    <t>OG.3.11.6</t>
  </si>
  <si>
    <t>OG.3.11.7</t>
  </si>
  <si>
    <t xml:space="preserve">12. Bond List </t>
  </si>
  <si>
    <t>G.3.12.1</t>
  </si>
  <si>
    <t xml:space="preserve">Bond list </t>
  </si>
  <si>
    <t>13. Derivatives &amp; Swaps</t>
  </si>
  <si>
    <t>G.3.13.2</t>
  </si>
  <si>
    <t>Type of interest rate swaps (intra-group, external or both)</t>
  </si>
  <si>
    <t>G.3.13.3</t>
  </si>
  <si>
    <t>Type of currency rate swaps (intra-group, external or both)</t>
  </si>
  <si>
    <t>OG.3.13.1</t>
  </si>
  <si>
    <t>NPV of Derivatives in the cover pool (mn)</t>
  </si>
  <si>
    <t>OG.3.13.2</t>
  </si>
  <si>
    <t>Derivatives outside the cover pool [notional] (mn)</t>
  </si>
  <si>
    <t>OG.3.13.3</t>
  </si>
  <si>
    <t>NPV of Derivatives outside the cover pool (mn)</t>
  </si>
  <si>
    <t>OG.3.13.4</t>
  </si>
  <si>
    <t>OG.3.13.5</t>
  </si>
  <si>
    <t>G.4.1.1</t>
  </si>
  <si>
    <t>G.4.1.2</t>
  </si>
  <si>
    <t>G.4.1.3</t>
  </si>
  <si>
    <t>G.4.1.4</t>
  </si>
  <si>
    <t>G.4.1.5</t>
  </si>
  <si>
    <t>G.4.1.6</t>
  </si>
  <si>
    <t>G.4.1.7</t>
  </si>
  <si>
    <t>G.4.1.8</t>
  </si>
  <si>
    <t>G.4.1.9</t>
  </si>
  <si>
    <t>G.4.1.10</t>
  </si>
  <si>
    <t>G.4.1.11</t>
  </si>
  <si>
    <t>G.4.1.12</t>
  </si>
  <si>
    <t>G.4.1.13</t>
  </si>
  <si>
    <t>OG.4.1.1</t>
  </si>
  <si>
    <t>OG.4.1.2</t>
  </si>
  <si>
    <t>OG.4.1.3</t>
  </si>
  <si>
    <t>OG.5.1.1</t>
  </si>
  <si>
    <t>OG.5.1.2</t>
  </si>
  <si>
    <t>OG.5.1.3</t>
  </si>
  <si>
    <t>OG.5.1.4</t>
  </si>
  <si>
    <t>1. Optional information e.g. Rating triggers</t>
  </si>
  <si>
    <t>OG.6.1.1</t>
  </si>
  <si>
    <t>NPV Test (passed/failed)</t>
  </si>
  <si>
    <t>OG.6.1.2</t>
  </si>
  <si>
    <t>Interest Covereage Test (passe/failed)</t>
  </si>
  <si>
    <t>OG.6.1.3</t>
  </si>
  <si>
    <t xml:space="preserve">Cash Manager </t>
  </si>
  <si>
    <t>OG.6.1.4</t>
  </si>
  <si>
    <t>Account Bank</t>
  </si>
  <si>
    <t>OG.6.1.5</t>
  </si>
  <si>
    <t>Stand-by Account Bank</t>
  </si>
  <si>
    <t>OG.6.1.6</t>
  </si>
  <si>
    <t xml:space="preserve">Servicer </t>
  </si>
  <si>
    <t>OG.6.1.7</t>
  </si>
  <si>
    <t xml:space="preserve">Interest Rate Swap Provider </t>
  </si>
  <si>
    <t>OG.6.1.8</t>
  </si>
  <si>
    <t xml:space="preserve">Covered Bond Swap Provider </t>
  </si>
  <si>
    <t>OG.6.1.9</t>
  </si>
  <si>
    <t>Paying Agent</t>
  </si>
  <si>
    <t>OG.6.1.10</t>
  </si>
  <si>
    <t>Other optional/relevant information</t>
  </si>
  <si>
    <t>OG.6.1.11</t>
  </si>
  <si>
    <t>OG.6.1.12</t>
  </si>
  <si>
    <t>OG.6.1.13</t>
  </si>
  <si>
    <t>OG.6.1.14</t>
  </si>
  <si>
    <t>OG.6.1.15</t>
  </si>
  <si>
    <t>OG.6.1.16</t>
  </si>
  <si>
    <t>OG.6.1.17</t>
  </si>
  <si>
    <t>OG.6.1.18</t>
  </si>
  <si>
    <t>OG.6.1.19</t>
  </si>
  <si>
    <t>OG.6.1.20</t>
  </si>
  <si>
    <t>OG.6.1.21</t>
  </si>
  <si>
    <t>OG.6.1.22</t>
  </si>
  <si>
    <t>OG.6.1.23</t>
  </si>
  <si>
    <t>OG.6.1.24</t>
  </si>
  <si>
    <t>OG.6.1.25</t>
  </si>
  <si>
    <t>OG.6.1.26</t>
  </si>
  <si>
    <t>OG.6.1.27</t>
  </si>
  <si>
    <t>OG.6.1.28</t>
  </si>
  <si>
    <t>OG.6.1.29</t>
  </si>
  <si>
    <t>OG.6.1.30</t>
  </si>
  <si>
    <t>OG.6.1.31</t>
  </si>
  <si>
    <t>OG.6.1.32</t>
  </si>
  <si>
    <t>OG.6.1.33</t>
  </si>
  <si>
    <t>OG.6.1.34</t>
  </si>
  <si>
    <t>OG.6.1.35</t>
  </si>
  <si>
    <t>OG.6.1.36</t>
  </si>
  <si>
    <t>OG.6.1.37</t>
  </si>
  <si>
    <t>OG.6.1.38</t>
  </si>
  <si>
    <t>OG.6.1.39</t>
  </si>
  <si>
    <t>OG.6.1.40</t>
  </si>
  <si>
    <t>OG.6.1.41</t>
  </si>
  <si>
    <t>OG.6.1.42</t>
  </si>
  <si>
    <t>OG.6.1.43</t>
  </si>
  <si>
    <t>OG.6.1.44</t>
  </si>
  <si>
    <t>OG.6.1.45</t>
  </si>
  <si>
    <t>B1. Harmonised Transparency Template - Mortgage Assets</t>
  </si>
  <si>
    <t>CONTENT OF TAB B1</t>
  </si>
  <si>
    <t>7. Mortgage Assets</t>
  </si>
  <si>
    <t>7.A Residential Cover Pool</t>
  </si>
  <si>
    <t>7.B Commercial Cover Pool</t>
  </si>
  <si>
    <t>1. Property Type Information</t>
  </si>
  <si>
    <t>% Total Mortgages</t>
  </si>
  <si>
    <t>M.7.1.1</t>
  </si>
  <si>
    <t>Residential</t>
  </si>
  <si>
    <t>M.7.1.2</t>
  </si>
  <si>
    <t>Commercial</t>
  </si>
  <si>
    <t>M.7.1.3</t>
  </si>
  <si>
    <t>M.7.1.4</t>
  </si>
  <si>
    <t>OM.7.1.1</t>
  </si>
  <si>
    <t>OM.7.1.2</t>
  </si>
  <si>
    <t>OM.7.1.3</t>
  </si>
  <si>
    <t>OM.7.1.4</t>
  </si>
  <si>
    <t>OM.7.1.5</t>
  </si>
  <si>
    <t>OM.7.1.6</t>
  </si>
  <si>
    <t>OM.7.1.7</t>
  </si>
  <si>
    <t>OM.7.1.8</t>
  </si>
  <si>
    <t>OM.7.1.9</t>
  </si>
  <si>
    <t>OM.7.1.10</t>
  </si>
  <si>
    <t>OM.7.1.11</t>
  </si>
  <si>
    <t>2. General Information</t>
  </si>
  <si>
    <t>Residential Loans</t>
  </si>
  <si>
    <t>Commercial Loans</t>
  </si>
  <si>
    <t>Total Mortgages</t>
  </si>
  <si>
    <t>M.7.2.1</t>
  </si>
  <si>
    <t>Number of mortgage loans</t>
  </si>
  <si>
    <t>OM.7.2.1</t>
  </si>
  <si>
    <t>Optional information eg, Number of borrowers</t>
  </si>
  <si>
    <t>OM.7.2.2</t>
  </si>
  <si>
    <t>Optional information eg, Number of guarantors</t>
  </si>
  <si>
    <t>OM.7.2.3</t>
  </si>
  <si>
    <t>OM.7.2.4</t>
  </si>
  <si>
    <t>3. Concentration Risks</t>
  </si>
  <si>
    <t>% Residential Loans</t>
  </si>
  <si>
    <t>% Commercial Loans</t>
  </si>
  <si>
    <t>M.7.3.1</t>
  </si>
  <si>
    <t xml:space="preserve">10 largest exposures </t>
  </si>
  <si>
    <t>OM.7.3.1</t>
  </si>
  <si>
    <t>OM.7.3.2</t>
  </si>
  <si>
    <t>OM.7.3.3</t>
  </si>
  <si>
    <t>OM.7.3.4</t>
  </si>
  <si>
    <t>OM.7.3.5</t>
  </si>
  <si>
    <t>OM.7.3.6</t>
  </si>
  <si>
    <t xml:space="preserve">4. Breakdown by Geography </t>
  </si>
  <si>
    <t>M.7.4.1</t>
  </si>
  <si>
    <t>European Union</t>
  </si>
  <si>
    <t>M.7.4.2</t>
  </si>
  <si>
    <t>Austria</t>
  </si>
  <si>
    <t>M.7.4.3</t>
  </si>
  <si>
    <t>Belgium</t>
  </si>
  <si>
    <t>M.7.4.4</t>
  </si>
  <si>
    <t>Bulgaria</t>
  </si>
  <si>
    <t>M.7.4.5</t>
  </si>
  <si>
    <t>Croatia</t>
  </si>
  <si>
    <t>M.7.4.6</t>
  </si>
  <si>
    <t>Cyprus</t>
  </si>
  <si>
    <t>M.7.4.7</t>
  </si>
  <si>
    <t>M.7.4.8</t>
  </si>
  <si>
    <t>Denmark</t>
  </si>
  <si>
    <t>M.7.4.9</t>
  </si>
  <si>
    <t>Estonia</t>
  </si>
  <si>
    <t>M.7.4.10</t>
  </si>
  <si>
    <t>Finland</t>
  </si>
  <si>
    <t>M.7.4.11</t>
  </si>
  <si>
    <t>France</t>
  </si>
  <si>
    <t>M.7.4.12</t>
  </si>
  <si>
    <t>Germany</t>
  </si>
  <si>
    <t>M.7.4.13</t>
  </si>
  <si>
    <t>Greece</t>
  </si>
  <si>
    <t>M.7.4.14</t>
  </si>
  <si>
    <t>Netherlands</t>
  </si>
  <si>
    <t>M.7.4.15</t>
  </si>
  <si>
    <t>Hungary</t>
  </si>
  <si>
    <t>M.7.4.16</t>
  </si>
  <si>
    <t>Ireland</t>
  </si>
  <si>
    <t>M.7.4.17</t>
  </si>
  <si>
    <t>M.7.4.18</t>
  </si>
  <si>
    <t>Latvia</t>
  </si>
  <si>
    <t>M.7.4.19</t>
  </si>
  <si>
    <t>Lithuania</t>
  </si>
  <si>
    <t>M.7.4.20</t>
  </si>
  <si>
    <t>Luxembourg</t>
  </si>
  <si>
    <t>M.7.4.21</t>
  </si>
  <si>
    <t>Malta</t>
  </si>
  <si>
    <t>M.7.4.22</t>
  </si>
  <si>
    <t>Poland</t>
  </si>
  <si>
    <t>M.7.4.23</t>
  </si>
  <si>
    <t>Portugal</t>
  </si>
  <si>
    <t>M.7.4.24</t>
  </si>
  <si>
    <t>Romania</t>
  </si>
  <si>
    <t>M.7.4.25</t>
  </si>
  <si>
    <t>Slovakia</t>
  </si>
  <si>
    <t>M.7.4.26</t>
  </si>
  <si>
    <t>Slovenia</t>
  </si>
  <si>
    <t>M.7.4.27</t>
  </si>
  <si>
    <t>Spain</t>
  </si>
  <si>
    <t>M.7.4.28</t>
  </si>
  <si>
    <t>M.7.4.29</t>
  </si>
  <si>
    <t>United Kingdom</t>
  </si>
  <si>
    <t>M.7.4.30</t>
  </si>
  <si>
    <t>M.7.4.31</t>
  </si>
  <si>
    <t>Iceland</t>
  </si>
  <si>
    <t>M.7.4.32</t>
  </si>
  <si>
    <t>Liechtenstein</t>
  </si>
  <si>
    <t>M.7.4.34</t>
  </si>
  <si>
    <t>M.7.4.35</t>
  </si>
  <si>
    <t>M.7.4.36</t>
  </si>
  <si>
    <t>M.7.4.37</t>
  </si>
  <si>
    <t>M.7.4.38</t>
  </si>
  <si>
    <t>M.7.4.39</t>
  </si>
  <si>
    <t>M.7.4.40</t>
  </si>
  <si>
    <t>M.7.4.41</t>
  </si>
  <si>
    <t>M.7.4.42</t>
  </si>
  <si>
    <t>M.7.4.43</t>
  </si>
  <si>
    <t>M.7.4.44</t>
  </si>
  <si>
    <t>OM.7.4.1</t>
  </si>
  <si>
    <t>OM.7.4.2</t>
  </si>
  <si>
    <t>OM.7.4.3</t>
  </si>
  <si>
    <t>OM.7.4.4</t>
  </si>
  <si>
    <t>OM.7.4.5</t>
  </si>
  <si>
    <t>OM.7.4.6</t>
  </si>
  <si>
    <t>OM.7.4.7</t>
  </si>
  <si>
    <t>OM.7.4.8</t>
  </si>
  <si>
    <t>OM.7.4.9</t>
  </si>
  <si>
    <t>OM.7.4.10</t>
  </si>
  <si>
    <t>M.7.5.1</t>
  </si>
  <si>
    <t>TBC at a country level</t>
  </si>
  <si>
    <t>M.7.5.2</t>
  </si>
  <si>
    <t>M.7.5.3</t>
  </si>
  <si>
    <t>M.7.5.4</t>
  </si>
  <si>
    <t>M.7.5.5</t>
  </si>
  <si>
    <t>M.7.5.6</t>
  </si>
  <si>
    <t>M.7.5.7</t>
  </si>
  <si>
    <t>M.7.5.8</t>
  </si>
  <si>
    <t>M.7.5.9</t>
  </si>
  <si>
    <t>M.7.5.10</t>
  </si>
  <si>
    <t>M.7.5.11</t>
  </si>
  <si>
    <t>M.7.5.12</t>
  </si>
  <si>
    <t>M.7.5.13</t>
  </si>
  <si>
    <t>M.7.5.14</t>
  </si>
  <si>
    <t>M.7.5.15</t>
  </si>
  <si>
    <t>M.7.5.16</t>
  </si>
  <si>
    <t>M.7.5.17</t>
  </si>
  <si>
    <t>M.7.5.18</t>
  </si>
  <si>
    <t>M.7.5.19</t>
  </si>
  <si>
    <t>M.7.5.20</t>
  </si>
  <si>
    <t>M.7.5.21</t>
  </si>
  <si>
    <t>M.7.5.22</t>
  </si>
  <si>
    <t>M.7.5.23</t>
  </si>
  <si>
    <t>M.7.5.24</t>
  </si>
  <si>
    <t>M.7.5.25</t>
  </si>
  <si>
    <t>M.7.5.26</t>
  </si>
  <si>
    <t>M.7.5.27</t>
  </si>
  <si>
    <t>M.7.5.28</t>
  </si>
  <si>
    <t>M.7.5.29</t>
  </si>
  <si>
    <t>M.7.5.30</t>
  </si>
  <si>
    <t>M.7.5.31</t>
  </si>
  <si>
    <t>6. Breakdown by Interest Rate</t>
  </si>
  <si>
    <t>M.7.6.1</t>
  </si>
  <si>
    <t>Fixed rate</t>
  </si>
  <si>
    <t>M.7.6.2</t>
  </si>
  <si>
    <t>Floating rate</t>
  </si>
  <si>
    <t>M.7.6.3</t>
  </si>
  <si>
    <t>OM.7.6.1</t>
  </si>
  <si>
    <t>OM.7.6.2</t>
  </si>
  <si>
    <t>OM.7.6.3</t>
  </si>
  <si>
    <t>OM.7.6.4</t>
  </si>
  <si>
    <t>OM.7.6.5</t>
  </si>
  <si>
    <t>OM.7.6.6</t>
  </si>
  <si>
    <t>7. Breakdown by Repayment Type</t>
  </si>
  <si>
    <t>M.7.7.1</t>
  </si>
  <si>
    <t>Bullet / interest only</t>
  </si>
  <si>
    <t>M.7.7.2</t>
  </si>
  <si>
    <t>Amortising</t>
  </si>
  <si>
    <t>M.7.7.3</t>
  </si>
  <si>
    <t>OM.7.7.1</t>
  </si>
  <si>
    <t>OM.7.7.2</t>
  </si>
  <si>
    <t>OM.7.7.3</t>
  </si>
  <si>
    <t>OM.7.7.4</t>
  </si>
  <si>
    <t>OM.7.7.5</t>
  </si>
  <si>
    <t>OM.7.7.6</t>
  </si>
  <si>
    <t xml:space="preserve">8. Loan Seasoning </t>
  </si>
  <si>
    <t>M.7.8.1</t>
  </si>
  <si>
    <t>Up to 12months</t>
  </si>
  <si>
    <t>M.7.8.2</t>
  </si>
  <si>
    <t>≥  12 - ≤ 24 months</t>
  </si>
  <si>
    <t>M.7.8.3</t>
  </si>
  <si>
    <t>≥ 24 - ≤ 36 months</t>
  </si>
  <si>
    <t>M.7.8.4</t>
  </si>
  <si>
    <t>≥ 36 - ≤ 60 months</t>
  </si>
  <si>
    <t>M.7.8.5</t>
  </si>
  <si>
    <t>≥ 60 months</t>
  </si>
  <si>
    <t>OM.7.8.1</t>
  </si>
  <si>
    <t>OM.7.8.2</t>
  </si>
  <si>
    <t>OM.7.8.3</t>
  </si>
  <si>
    <t>OM.7.8.4</t>
  </si>
  <si>
    <t>9. Non-Performing Loans (NPLs)</t>
  </si>
  <si>
    <t>M.7.9.1</t>
  </si>
  <si>
    <t>% NPLs</t>
  </si>
  <si>
    <t>OM.7.9.1</t>
  </si>
  <si>
    <t>OM.7.9.2</t>
  </si>
  <si>
    <t>OM.7.9.3</t>
  </si>
  <si>
    <t>10. Loan Size Information</t>
  </si>
  <si>
    <t>Nominal</t>
  </si>
  <si>
    <t>Number of Loans</t>
  </si>
  <si>
    <t>% No. of Loans</t>
  </si>
  <si>
    <t>M.7A.10.1</t>
  </si>
  <si>
    <t>Average loan size (000s)</t>
  </si>
  <si>
    <t>By buckets (mn):</t>
  </si>
  <si>
    <t>M.7A.10.2</t>
  </si>
  <si>
    <t>M.7A.10.3</t>
  </si>
  <si>
    <t>M.7A.10.4</t>
  </si>
  <si>
    <t>M.7A.10.5</t>
  </si>
  <si>
    <t>M.7A.10.6</t>
  </si>
  <si>
    <t>M.7A.10.7</t>
  </si>
  <si>
    <t>M.7A.10.8</t>
  </si>
  <si>
    <t>M.7A.10.9</t>
  </si>
  <si>
    <t>M.7A.10.10</t>
  </si>
  <si>
    <t>M.7A.10.11</t>
  </si>
  <si>
    <t>M.7A.10.12</t>
  </si>
  <si>
    <t>M.7A.10.13</t>
  </si>
  <si>
    <t>M.7A.10.14</t>
  </si>
  <si>
    <t>M.7A.10.15</t>
  </si>
  <si>
    <t>M.7A.10.16</t>
  </si>
  <si>
    <t>M.7A.10.17</t>
  </si>
  <si>
    <t>M.7A.10.18</t>
  </si>
  <si>
    <t>M.7A.10.19</t>
  </si>
  <si>
    <t>M.7A.10.20</t>
  </si>
  <si>
    <t>M.7A.10.21</t>
  </si>
  <si>
    <t>M.7A.10.22</t>
  </si>
  <si>
    <t>M.7A.10.23</t>
  </si>
  <si>
    <t>M.7A.10.24</t>
  </si>
  <si>
    <t>M.7A.10.25</t>
  </si>
  <si>
    <t>M.7A.10.26</t>
  </si>
  <si>
    <t>11. Loan to Value (LTV) Information - UNINDEXED</t>
  </si>
  <si>
    <t>M.7A.11.1</t>
  </si>
  <si>
    <t>Weighted Average LTV (%)</t>
  </si>
  <si>
    <t>By LTV buckets (mn):</t>
  </si>
  <si>
    <t>M.7A.11.2</t>
  </si>
  <si>
    <t>&gt;0 - &lt;=40 %</t>
  </si>
  <si>
    <t>M.7A.11.3</t>
  </si>
  <si>
    <t>&gt;40 - &lt;=50 %</t>
  </si>
  <si>
    <t>M.7A.11.4</t>
  </si>
  <si>
    <t>&gt;50 - &lt;=60 %</t>
  </si>
  <si>
    <t>M.7A.11.5</t>
  </si>
  <si>
    <t>&gt;60 - &lt;=70 %</t>
  </si>
  <si>
    <t>M.7A.11.6</t>
  </si>
  <si>
    <t>&gt;70 - &lt;=80 %</t>
  </si>
  <si>
    <t>M.7A.11.7</t>
  </si>
  <si>
    <t>&gt;80 - &lt;=90 %</t>
  </si>
  <si>
    <t>M.7A.11.8</t>
  </si>
  <si>
    <t>&gt;90 - &lt;=100 %</t>
  </si>
  <si>
    <t>M.7A.11.9</t>
  </si>
  <si>
    <t>&gt;100%</t>
  </si>
  <si>
    <t>M.7A.11.10</t>
  </si>
  <si>
    <t>OM.7A.11.1</t>
  </si>
  <si>
    <t>o/w &gt;100 - &lt;=110 %</t>
  </si>
  <si>
    <t>OM.7A.11.2</t>
  </si>
  <si>
    <t>o/w &gt;110 - &lt;=120 %</t>
  </si>
  <si>
    <t>OM.7A.11.3</t>
  </si>
  <si>
    <t>o/w &gt;120 - &lt;=130 %</t>
  </si>
  <si>
    <t>OM.7A.11.4</t>
  </si>
  <si>
    <t>o/w &gt;130 - &lt;=140 %</t>
  </si>
  <si>
    <t>OM.7A.11.5</t>
  </si>
  <si>
    <t>o/w &gt;140 - &lt;=150 %</t>
  </si>
  <si>
    <t>OM.7A.11.6</t>
  </si>
  <si>
    <t>o/w &gt;150 %</t>
  </si>
  <si>
    <t>OM.7A.11.7</t>
  </si>
  <si>
    <t>OM.7A.11.8</t>
  </si>
  <si>
    <t>OM.7A.11.9</t>
  </si>
  <si>
    <t xml:space="preserve">12. Loan to Value (LTV) Information - INDEXED </t>
  </si>
  <si>
    <t>M.7A.12.1</t>
  </si>
  <si>
    <t>M.7A.12.2</t>
  </si>
  <si>
    <t>M.7A.12.3</t>
  </si>
  <si>
    <t>M.7A.12.4</t>
  </si>
  <si>
    <t>M.7A.12.5</t>
  </si>
  <si>
    <t>M.7A.12.6</t>
  </si>
  <si>
    <t>M.7A.12.7</t>
  </si>
  <si>
    <t>M.7A.12.8</t>
  </si>
  <si>
    <t>M.7A.12.9</t>
  </si>
  <si>
    <t>M.7A.12.10</t>
  </si>
  <si>
    <t>OM.7A.12.1</t>
  </si>
  <si>
    <t>OM.7A.12.2</t>
  </si>
  <si>
    <t>OM.7A.12.3</t>
  </si>
  <si>
    <t>OM.7A.12.4</t>
  </si>
  <si>
    <t>OM.7A.12.5</t>
  </si>
  <si>
    <t>OM.7A.12.6</t>
  </si>
  <si>
    <t>OM.7A.12.7</t>
  </si>
  <si>
    <t>OM.7A.12.8</t>
  </si>
  <si>
    <t>OM.7A.12.9</t>
  </si>
  <si>
    <t>13. Breakdown by type</t>
  </si>
  <si>
    <t>M.7A.13.1</t>
  </si>
  <si>
    <t>Owner occupied</t>
  </si>
  <si>
    <t>M.7A.13.2</t>
  </si>
  <si>
    <t>Second home/Holiday houses</t>
  </si>
  <si>
    <t>M.7A.13.3</t>
  </si>
  <si>
    <t>Buy-to-let/Non-owner occupied</t>
  </si>
  <si>
    <t>M.7A.13.4</t>
  </si>
  <si>
    <t>OM.7A.13.1</t>
  </si>
  <si>
    <t>OM.7A.13.2</t>
  </si>
  <si>
    <t>o/w Private rental</t>
  </si>
  <si>
    <t>OM.7A.13.3</t>
  </si>
  <si>
    <t xml:space="preserve">o/w Multi-family housing </t>
  </si>
  <si>
    <t>OM.7A.13.4</t>
  </si>
  <si>
    <t xml:space="preserve">o/w Buildings under construction </t>
  </si>
  <si>
    <t>OM.7A.13.5</t>
  </si>
  <si>
    <t>o/w Buildings land</t>
  </si>
  <si>
    <t>OM.7A.13.6</t>
  </si>
  <si>
    <t>OM.7A.13.7</t>
  </si>
  <si>
    <t>OM.7A.13.8</t>
  </si>
  <si>
    <t>OM.7A.13.9</t>
  </si>
  <si>
    <t>OM.7A.13.10</t>
  </si>
  <si>
    <t>14. Loan by Ranking</t>
  </si>
  <si>
    <t>M.7A.14.2</t>
  </si>
  <si>
    <t>Guaranteed</t>
  </si>
  <si>
    <t>M.7A.14.3</t>
  </si>
  <si>
    <t>OM.7A.14.1</t>
  </si>
  <si>
    <t>OM.7A.14.2</t>
  </si>
  <si>
    <t>OM.7A.14.3</t>
  </si>
  <si>
    <t>OM.7A.14.4</t>
  </si>
  <si>
    <t>OM.7A.14.5</t>
  </si>
  <si>
    <t>OM.7A.14.6</t>
  </si>
  <si>
    <t>% Commercial loans</t>
  </si>
  <si>
    <t>Retail</t>
  </si>
  <si>
    <t>Office</t>
  </si>
  <si>
    <t>Hotel/Tourism</t>
  </si>
  <si>
    <t>Shopping malls</t>
  </si>
  <si>
    <t>Industry</t>
  </si>
  <si>
    <t>Agriculture</t>
  </si>
  <si>
    <t>Other commercially used</t>
  </si>
  <si>
    <t>Land</t>
  </si>
  <si>
    <t>B2. Harmonised Transparency Template - Public Sector Assets</t>
  </si>
  <si>
    <t>CONTENT OF TAB B2</t>
  </si>
  <si>
    <t>8. Public Sector Assets</t>
  </si>
  <si>
    <t>1. General Information</t>
  </si>
  <si>
    <t>PS.8.1.1</t>
  </si>
  <si>
    <t>Number of public sector exposures</t>
  </si>
  <si>
    <t>OPS.8.1.1</t>
  </si>
  <si>
    <t>OPS.8.1.2</t>
  </si>
  <si>
    <t>OPS.8.1.3</t>
  </si>
  <si>
    <t>OPS.8.1.4</t>
  </si>
  <si>
    <t>OPS.8.1.5</t>
  </si>
  <si>
    <t>OPS.8.1.6</t>
  </si>
  <si>
    <t>OPS.8.1.7</t>
  </si>
  <si>
    <t>2. Size Information</t>
  </si>
  <si>
    <t>Number of Exposures</t>
  </si>
  <si>
    <t>% Public Sector Assets</t>
  </si>
  <si>
    <t>% No. of Exposures</t>
  </si>
  <si>
    <t>PS.8.2.1</t>
  </si>
  <si>
    <t>Average exposure size (000s)</t>
  </si>
  <si>
    <t>PS.8.2.2</t>
  </si>
  <si>
    <t>PS.8.2.3</t>
  </si>
  <si>
    <t>PS.8.2.4</t>
  </si>
  <si>
    <t>PS.8.2.5</t>
  </si>
  <si>
    <t>PS.8.2.6</t>
  </si>
  <si>
    <t>PS.8.2.7</t>
  </si>
  <si>
    <t>PS.8.2.8</t>
  </si>
  <si>
    <t>PS.8.2.9</t>
  </si>
  <si>
    <t>PS.8.2.10</t>
  </si>
  <si>
    <t>PS.8.2.11</t>
  </si>
  <si>
    <t>PS.8.2.12</t>
  </si>
  <si>
    <t>PS.8.2.13</t>
  </si>
  <si>
    <t>PS.8.2.14</t>
  </si>
  <si>
    <t>PS.8.2.15</t>
  </si>
  <si>
    <t>PS.8.2.16</t>
  </si>
  <si>
    <t>PS.8.2.17</t>
  </si>
  <si>
    <t>3. Breakdown by Asset Type</t>
  </si>
  <si>
    <t>PS.8.3.1</t>
  </si>
  <si>
    <t>Loans</t>
  </si>
  <si>
    <t>PS.8.3.2</t>
  </si>
  <si>
    <t>Bonds</t>
  </si>
  <si>
    <t>PS.8.3.3</t>
  </si>
  <si>
    <t>PS.8.3.4</t>
  </si>
  <si>
    <t>OPS.8.3.1</t>
  </si>
  <si>
    <t>OPS.8.3.2</t>
  </si>
  <si>
    <t>OPS.8.3.3</t>
  </si>
  <si>
    <t>OPS.8.3.4</t>
  </si>
  <si>
    <t>OPS.8.3.5</t>
  </si>
  <si>
    <t>PS.8.4.1</t>
  </si>
  <si>
    <t>PS.8.4.2</t>
  </si>
  <si>
    <t>PS.8.4.3</t>
  </si>
  <si>
    <t>PS.8.4.4</t>
  </si>
  <si>
    <t>PS.8.4.5</t>
  </si>
  <si>
    <t>PS.8.4.6</t>
  </si>
  <si>
    <t>PS.8.4.7</t>
  </si>
  <si>
    <t>PS.8.4.8</t>
  </si>
  <si>
    <t>PS.8.4.9</t>
  </si>
  <si>
    <t>PS.8.4.10</t>
  </si>
  <si>
    <t>PS.8.4.11</t>
  </si>
  <si>
    <t>PS.8.4.12</t>
  </si>
  <si>
    <t>PS.8.4.13</t>
  </si>
  <si>
    <t>PS.8.4.14</t>
  </si>
  <si>
    <t>PS.8.4.15</t>
  </si>
  <si>
    <t>PS.8.4.16</t>
  </si>
  <si>
    <t>PS.8.4.17</t>
  </si>
  <si>
    <t>PS.8.4.18</t>
  </si>
  <si>
    <t>PS.8.4.19</t>
  </si>
  <si>
    <t>PS.8.4.20</t>
  </si>
  <si>
    <t>PS.8.4.21</t>
  </si>
  <si>
    <t>PS.8.4.22</t>
  </si>
  <si>
    <t>PS.8.4.23</t>
  </si>
  <si>
    <t>PS.8.4.24</t>
  </si>
  <si>
    <t>PS.8.4.25</t>
  </si>
  <si>
    <t>PS.8.4.26</t>
  </si>
  <si>
    <t>PS.8.4.27</t>
  </si>
  <si>
    <t>PS.8.4.28</t>
  </si>
  <si>
    <t>PS.8.4.29</t>
  </si>
  <si>
    <t>PS.8.4.30</t>
  </si>
  <si>
    <t>PS.8.4.31</t>
  </si>
  <si>
    <t>PS.8.4.32</t>
  </si>
  <si>
    <t>PS.8.4.33</t>
  </si>
  <si>
    <t>PS.8.4.34</t>
  </si>
  <si>
    <t>PS.8.4.35</t>
  </si>
  <si>
    <t>PS.8.4.36</t>
  </si>
  <si>
    <t>PS.8.4.37</t>
  </si>
  <si>
    <t>PS.8.4.38</t>
  </si>
  <si>
    <t>PS.8.4.39</t>
  </si>
  <si>
    <t>PS.8.4.40</t>
  </si>
  <si>
    <t>PS.8.4.41</t>
  </si>
  <si>
    <t>PS.8.4.42</t>
  </si>
  <si>
    <t>PS.8.4.43</t>
  </si>
  <si>
    <t>PS.8.4.44</t>
  </si>
  <si>
    <t>OPS.8.4.1</t>
  </si>
  <si>
    <t>OPS.8.4.2</t>
  </si>
  <si>
    <t>OPS.8.4.3</t>
  </si>
  <si>
    <t>OPS.8.4.4</t>
  </si>
  <si>
    <t>OPS.8.4.5</t>
  </si>
  <si>
    <t>OPS.8.4.6</t>
  </si>
  <si>
    <t>OPS.8.4.7</t>
  </si>
  <si>
    <t>OPS.8.4.8</t>
  </si>
  <si>
    <t>OPS.8.4.9</t>
  </si>
  <si>
    <t>OPS.8.4.10</t>
  </si>
  <si>
    <t>PS.8.5.1</t>
  </si>
  <si>
    <t>PS.8.5.2</t>
  </si>
  <si>
    <t>PS.8.5.3</t>
  </si>
  <si>
    <t>PS.8.5.4</t>
  </si>
  <si>
    <t>PS.8.5.5</t>
  </si>
  <si>
    <t>PS.8.5.6</t>
  </si>
  <si>
    <t>PS.8.5.7</t>
  </si>
  <si>
    <t>PS.8.5.8</t>
  </si>
  <si>
    <t>PS.8.5.9</t>
  </si>
  <si>
    <t>PS.8.5.10</t>
  </si>
  <si>
    <t>PS.8.5.11</t>
  </si>
  <si>
    <t>PS.8.5.12</t>
  </si>
  <si>
    <t>PS.8.5.13</t>
  </si>
  <si>
    <t>PS.8.5.14</t>
  </si>
  <si>
    <t>PS.8.5.15</t>
  </si>
  <si>
    <t>PS.8.5.16</t>
  </si>
  <si>
    <t>PS.8.5.17</t>
  </si>
  <si>
    <t>PS.8.5.18</t>
  </si>
  <si>
    <t>PS.8.5.19</t>
  </si>
  <si>
    <t>PS.8.5.20</t>
  </si>
  <si>
    <t>PS.8.5.21</t>
  </si>
  <si>
    <t>PS.8.5.22</t>
  </si>
  <si>
    <t>PS.8.5.23</t>
  </si>
  <si>
    <t>PS.8.5.24</t>
  </si>
  <si>
    <t>PS.8.5.25</t>
  </si>
  <si>
    <t>PS.8.6.1</t>
  </si>
  <si>
    <t>PS.8.6.2</t>
  </si>
  <si>
    <t>PS.8.6.3</t>
  </si>
  <si>
    <t>OPS.8.6.1</t>
  </si>
  <si>
    <t>OPS.8.6.2</t>
  </si>
  <si>
    <t>OPS.8.6.3</t>
  </si>
  <si>
    <t>OPS.8.6.4</t>
  </si>
  <si>
    <t>PS.8.7.1</t>
  </si>
  <si>
    <t>PS.8.7.2</t>
  </si>
  <si>
    <t>PS.8.7.3</t>
  </si>
  <si>
    <t>OPS.8.7.1</t>
  </si>
  <si>
    <t>OPS.8.7.2</t>
  </si>
  <si>
    <t>OPS.8.7.3</t>
  </si>
  <si>
    <t>OPS.8.7.4</t>
  </si>
  <si>
    <t>OPS.8.7.5</t>
  </si>
  <si>
    <t>OPS.8.7.6</t>
  </si>
  <si>
    <t>8. Breakdown by Type of Debtor</t>
  </si>
  <si>
    <t>PS.8.8.1</t>
  </si>
  <si>
    <t>Sovereigns</t>
  </si>
  <si>
    <t>PS.8.8.2</t>
  </si>
  <si>
    <t>Regional/federal authorities</t>
  </si>
  <si>
    <t>PS.8.8.3</t>
  </si>
  <si>
    <t xml:space="preserve">Local/municipal authorities </t>
  </si>
  <si>
    <t>PS.8.8.4</t>
  </si>
  <si>
    <t>Others</t>
  </si>
  <si>
    <t>PS.8.8.5</t>
  </si>
  <si>
    <t>OPS.8.8.1</t>
  </si>
  <si>
    <t>o/w Claim against supranational</t>
  </si>
  <si>
    <t>OPS.8.8.2</t>
  </si>
  <si>
    <t>o/w Claim against sovereigns</t>
  </si>
  <si>
    <t>OPS.8.8.3</t>
  </si>
  <si>
    <t>o/w Claim guaranteed by sovereigns</t>
  </si>
  <si>
    <t>OPS.8.8.4</t>
  </si>
  <si>
    <t>o/w Claim against regional/federal authorities</t>
  </si>
  <si>
    <t>OPS.8.8.5</t>
  </si>
  <si>
    <t>o/w Claim guaranteed by regional/federal authorities</t>
  </si>
  <si>
    <t>OPS.8.8.6</t>
  </si>
  <si>
    <t xml:space="preserve">o/w Claim against local/municipal authorities </t>
  </si>
  <si>
    <t>OPS.8.8.7</t>
  </si>
  <si>
    <t xml:space="preserve">o/w Claimguaranteed by local/municipal authorities </t>
  </si>
  <si>
    <t>OPS.8.8.8</t>
  </si>
  <si>
    <t>OPS.8.8.9</t>
  </si>
  <si>
    <t>OPS.8.8.10</t>
  </si>
  <si>
    <t>OPS.8.8.11</t>
  </si>
  <si>
    <t>OPS.8.8.12</t>
  </si>
  <si>
    <t>OPS.8.8.13</t>
  </si>
  <si>
    <t>9. Non-Performing Loans</t>
  </si>
  <si>
    <t>PS.8.9.1</t>
  </si>
  <si>
    <t>OPS.8.9.1</t>
  </si>
  <si>
    <t>OPS.8.9.2</t>
  </si>
  <si>
    <t>OPS.8.9.3</t>
  </si>
  <si>
    <t>OPS.8.9.4</t>
  </si>
  <si>
    <t>10. Concentration Risks</t>
  </si>
  <si>
    <t>PS.8.10.1</t>
  </si>
  <si>
    <t>10 largest exposures</t>
  </si>
  <si>
    <t>OPS.8.10.1</t>
  </si>
  <si>
    <t>OPS.8.10.2</t>
  </si>
  <si>
    <t>OPS.8.10.3</t>
  </si>
  <si>
    <t>OPS.8.10.4</t>
  </si>
  <si>
    <t>OPS.8.10.5</t>
  </si>
  <si>
    <t>OPS.8.10.6</t>
  </si>
  <si>
    <t>B3. Harmonised Transparency Template - Shipping Assets</t>
  </si>
  <si>
    <t>CONTENT OF TAB B3</t>
  </si>
  <si>
    <t>9. Shipping Assets</t>
  </si>
  <si>
    <t>Shipping Loans</t>
  </si>
  <si>
    <t>S.9.1.1</t>
  </si>
  <si>
    <t>Number of shipping loans</t>
  </si>
  <si>
    <t>OS.9.1.1</t>
  </si>
  <si>
    <t>OS.9.1.2</t>
  </si>
  <si>
    <t>OS.9.1.3</t>
  </si>
  <si>
    <t>OS.9.1.4</t>
  </si>
  <si>
    <t>OS.9.1.5</t>
  </si>
  <si>
    <t>OS.9.1.6</t>
  </si>
  <si>
    <t>2. Concentration Risks</t>
  </si>
  <si>
    <t>% Shipping Loans</t>
  </si>
  <si>
    <t>S.9.2.1</t>
  </si>
  <si>
    <t>OS.9.2.1</t>
  </si>
  <si>
    <t>OS.9.2.2</t>
  </si>
  <si>
    <t>OS.9.2.3</t>
  </si>
  <si>
    <t>OS.9.2.4</t>
  </si>
  <si>
    <t>OS.9.2.5</t>
  </si>
  <si>
    <t>OS.9.2.6</t>
  </si>
  <si>
    <t xml:space="preserve">3. Breakdown by Geography / Country of Registration </t>
  </si>
  <si>
    <t>S.9.3.1</t>
  </si>
  <si>
    <t>S.9.3.2</t>
  </si>
  <si>
    <t>S.9.3.3</t>
  </si>
  <si>
    <t>S.9.3.4</t>
  </si>
  <si>
    <t>S.9.3.5</t>
  </si>
  <si>
    <t>S.9.3.6</t>
  </si>
  <si>
    <t>S.9.3.7</t>
  </si>
  <si>
    <t>S.9.3.8</t>
  </si>
  <si>
    <t>S.9.3.9</t>
  </si>
  <si>
    <t>S.9.3.10</t>
  </si>
  <si>
    <t>S.9.3.11</t>
  </si>
  <si>
    <t>S.9.3.12</t>
  </si>
  <si>
    <t>S.9.3.13</t>
  </si>
  <si>
    <t>S.9.3.14</t>
  </si>
  <si>
    <t>S.9.3.15</t>
  </si>
  <si>
    <t>S.9.3.16</t>
  </si>
  <si>
    <t>S.9.3.17</t>
  </si>
  <si>
    <t>S.9.3.18</t>
  </si>
  <si>
    <t>S.9.3.19</t>
  </si>
  <si>
    <t>S.9.3.20</t>
  </si>
  <si>
    <t>S.9.3.21</t>
  </si>
  <si>
    <t>S.9.3.22</t>
  </si>
  <si>
    <t>S.9.3.23</t>
  </si>
  <si>
    <t>S.9.3.24</t>
  </si>
  <si>
    <t>S.9.3.25</t>
  </si>
  <si>
    <t>S.9.3.26</t>
  </si>
  <si>
    <t>S.9.3.27</t>
  </si>
  <si>
    <t>S.9.3.28</t>
  </si>
  <si>
    <t>S.9.3.29</t>
  </si>
  <si>
    <t>S.9.3.30</t>
  </si>
  <si>
    <t>S.9.3.31</t>
  </si>
  <si>
    <t>S.9.3.32</t>
  </si>
  <si>
    <t>S.9.3.33</t>
  </si>
  <si>
    <t>S.9.3.34</t>
  </si>
  <si>
    <t>S.9.3.35</t>
  </si>
  <si>
    <t>S.9.3.36</t>
  </si>
  <si>
    <t>S.9.3.37</t>
  </si>
  <si>
    <t>S.9.3.38</t>
  </si>
  <si>
    <t>S.9.3.39</t>
  </si>
  <si>
    <t>S.9.3.40</t>
  </si>
  <si>
    <t>S.9.3.41</t>
  </si>
  <si>
    <t>S.9.3.42</t>
  </si>
  <si>
    <t>S.9.3.43</t>
  </si>
  <si>
    <t>S.9.3.44</t>
  </si>
  <si>
    <t>OS.9.3.1</t>
  </si>
  <si>
    <t>OS.9.3.2</t>
  </si>
  <si>
    <t>OS.9.3.3</t>
  </si>
  <si>
    <t>OS.9.3.4</t>
  </si>
  <si>
    <t>OS.9.3.5</t>
  </si>
  <si>
    <t>OS.9.3.6</t>
  </si>
  <si>
    <t>OS.9.3.7</t>
  </si>
  <si>
    <t>OS.9.3.8</t>
  </si>
  <si>
    <t>OS.9.3.9</t>
  </si>
  <si>
    <t>OS.9.3.10</t>
  </si>
  <si>
    <t>4. Breakdown by Interest Rate</t>
  </si>
  <si>
    <t>S.9.4.1</t>
  </si>
  <si>
    <t>S.9.4.2</t>
  </si>
  <si>
    <t>S.9.4.3</t>
  </si>
  <si>
    <t>OS.9.4.1</t>
  </si>
  <si>
    <t>OS.9.4.2</t>
  </si>
  <si>
    <t>OS.9.4.3</t>
  </si>
  <si>
    <t>OS.9.4.4</t>
  </si>
  <si>
    <t>OS.9.4.5</t>
  </si>
  <si>
    <t>OS.9.4.6</t>
  </si>
  <si>
    <t>5. Breakdown by Repayment Type</t>
  </si>
  <si>
    <t>S.9.5.1</t>
  </si>
  <si>
    <t>S.9.5.2</t>
  </si>
  <si>
    <t>S.9.5.3</t>
  </si>
  <si>
    <t>OS.9.5.1</t>
  </si>
  <si>
    <t>OS.9.5.2</t>
  </si>
  <si>
    <t>OS.9.5.3</t>
  </si>
  <si>
    <t>OS.9.5.4</t>
  </si>
  <si>
    <t>OS.9.5.5</t>
  </si>
  <si>
    <t>OS.9.5.6</t>
  </si>
  <si>
    <t xml:space="preserve">6. Loan Seasoning </t>
  </si>
  <si>
    <t>S.9.6.1</t>
  </si>
  <si>
    <t>S.9.6.2</t>
  </si>
  <si>
    <t>S.9.6.3</t>
  </si>
  <si>
    <t>S.9.6.4</t>
  </si>
  <si>
    <t>S.9.6.5</t>
  </si>
  <si>
    <t>OS.9.6.1</t>
  </si>
  <si>
    <t>OS.9.6.2</t>
  </si>
  <si>
    <t>OS.9.6.3</t>
  </si>
  <si>
    <t>OS.9.6.4</t>
  </si>
  <si>
    <t>7. Non-Performing Loans (NPLs)</t>
  </si>
  <si>
    <t>S.9.7.1</t>
  </si>
  <si>
    <t>OS.9.7.1</t>
  </si>
  <si>
    <t>OS.9.7.2</t>
  </si>
  <si>
    <t>OS.9.7.3</t>
  </si>
  <si>
    <t>OS.9.7.4</t>
  </si>
  <si>
    <t>8. Loan Size Information</t>
  </si>
  <si>
    <t>S.9.8.1</t>
  </si>
  <si>
    <t>S.9.8.2</t>
  </si>
  <si>
    <t>S.9.8.3</t>
  </si>
  <si>
    <t>S.9.8.4</t>
  </si>
  <si>
    <t>S.9.8.5</t>
  </si>
  <si>
    <t>S.9.8.6</t>
  </si>
  <si>
    <t>S.9.8.7</t>
  </si>
  <si>
    <t>S.9.8.8</t>
  </si>
  <si>
    <t>S.9.8.9</t>
  </si>
  <si>
    <t>S.9.8.10</t>
  </si>
  <si>
    <t>S.9.8.11</t>
  </si>
  <si>
    <t>S.9.8.12</t>
  </si>
  <si>
    <t>S.9.8.13</t>
  </si>
  <si>
    <t>S.9.8.14</t>
  </si>
  <si>
    <t>S.9.8.15</t>
  </si>
  <si>
    <t>S.9.8.16</t>
  </si>
  <si>
    <t>S.9.8.17</t>
  </si>
  <si>
    <t>S.9.8.18</t>
  </si>
  <si>
    <t>S.9.8.19</t>
  </si>
  <si>
    <t>S.9.8.20</t>
  </si>
  <si>
    <t>S.9.8.21</t>
  </si>
  <si>
    <t>S.9.8.22</t>
  </si>
  <si>
    <t>S.9.8.23</t>
  </si>
  <si>
    <t>S.9.8.24</t>
  </si>
  <si>
    <t>S.9.8.25</t>
  </si>
  <si>
    <t>S.9.8.26</t>
  </si>
  <si>
    <t>9. Loan to Value (LTV) Information - UNINDEXED</t>
  </si>
  <si>
    <t>S.9.9.1</t>
  </si>
  <si>
    <t>S.9.9.2</t>
  </si>
  <si>
    <t>S.9.9.3</t>
  </si>
  <si>
    <t>S.9.9.4</t>
  </si>
  <si>
    <t>S.9.9.5</t>
  </si>
  <si>
    <t>S.9.9.6</t>
  </si>
  <si>
    <t>S.9.9.7</t>
  </si>
  <si>
    <t>S.9.9.8</t>
  </si>
  <si>
    <t>S.9.9.9</t>
  </si>
  <si>
    <t>S.9.9.10</t>
  </si>
  <si>
    <t>OS.9.9.1</t>
  </si>
  <si>
    <t>OS.9.9.2</t>
  </si>
  <si>
    <t>OS.9.9.3</t>
  </si>
  <si>
    <t>OS.9.9.4</t>
  </si>
  <si>
    <t>OS.9.9.5</t>
  </si>
  <si>
    <t>OS.9.9.6</t>
  </si>
  <si>
    <t>OS.9.9.7</t>
  </si>
  <si>
    <t>OS.9.9.8</t>
  </si>
  <si>
    <t>OS.9.9.9</t>
  </si>
  <si>
    <t xml:space="preserve">10. Loan to Value (LTV) Information - INDEXED </t>
  </si>
  <si>
    <t>S.9.10.1</t>
  </si>
  <si>
    <t>S.9.10.2</t>
  </si>
  <si>
    <t>S.9.10.3</t>
  </si>
  <si>
    <t>S.9.10.4</t>
  </si>
  <si>
    <t>S.9.10.5</t>
  </si>
  <si>
    <t>S.9.10.6</t>
  </si>
  <si>
    <t>S.9.10.7</t>
  </si>
  <si>
    <t>S.9.10.8</t>
  </si>
  <si>
    <t>S.9.10.9</t>
  </si>
  <si>
    <t>S.9.10.10</t>
  </si>
  <si>
    <t>OS.9.10.1</t>
  </si>
  <si>
    <t>OS.9.10.2</t>
  </si>
  <si>
    <t>OS.9.10.3</t>
  </si>
  <si>
    <t>OS.9.10.4</t>
  </si>
  <si>
    <t>OS.9.10.5</t>
  </si>
  <si>
    <t>OS.9.10.6</t>
  </si>
  <si>
    <t>OS.9.10.7</t>
  </si>
  <si>
    <t>OS.9.10.8</t>
  </si>
  <si>
    <t>OS.9.10.9</t>
  </si>
  <si>
    <t>11. Breakdown by type of ship</t>
  </si>
  <si>
    <t>S.9.11.1</t>
  </si>
  <si>
    <t>S.9.11.2</t>
  </si>
  <si>
    <t>S.9.11.3</t>
  </si>
  <si>
    <t>S.9.11.4</t>
  </si>
  <si>
    <t>S.9.11.5</t>
  </si>
  <si>
    <t>S.9.11.6</t>
  </si>
  <si>
    <t>S.9.11.7</t>
  </si>
  <si>
    <t>S.9.11.8</t>
  </si>
  <si>
    <t>S.9.11.9</t>
  </si>
  <si>
    <t>S.9.11.10</t>
  </si>
  <si>
    <t>S.9.11.11</t>
  </si>
  <si>
    <t>S.9.11.12</t>
  </si>
  <si>
    <t>S.9.11.13</t>
  </si>
  <si>
    <t>S.9.11.14</t>
  </si>
  <si>
    <t>S.9.11.15</t>
  </si>
  <si>
    <t>S.9.11.16</t>
  </si>
  <si>
    <t>S.9.11.17</t>
  </si>
  <si>
    <t>OS.9.11.1</t>
  </si>
  <si>
    <t>OS.9.11.2</t>
  </si>
  <si>
    <t>OS.9.11.3</t>
  </si>
  <si>
    <t>OS.9.11.4</t>
  </si>
  <si>
    <t>OS.9.11.5</t>
  </si>
  <si>
    <t>C. Harmonised Transparency Template - Glossary</t>
  </si>
  <si>
    <t>The definitions below reflect the national specificities</t>
  </si>
  <si>
    <t>1. Glossary - Standard Harmonised Items</t>
  </si>
  <si>
    <t>HG.1.1</t>
  </si>
  <si>
    <t>HG.1.2</t>
  </si>
  <si>
    <t>HG.1.3</t>
  </si>
  <si>
    <t>HG.1.4</t>
  </si>
  <si>
    <t>Interest Rate Types</t>
  </si>
  <si>
    <t>HG.1.5</t>
  </si>
  <si>
    <t>HG.1.6</t>
  </si>
  <si>
    <t xml:space="preserve">Maturity Buckets of Covered Bonds [i.e. how is the contractual and/or expected maturity defined? What maturity structure (hard bullet, soft bullet, conditional pass through)? Under what conditions/circumstances? Etc.] </t>
  </si>
  <si>
    <t>HG.1.7</t>
  </si>
  <si>
    <t>LTVs: Definition</t>
  </si>
  <si>
    <t>HG.1.8</t>
  </si>
  <si>
    <t>LTVs: Calculation of property/shipping value</t>
  </si>
  <si>
    <t>HG.1.9</t>
  </si>
  <si>
    <t>LTVs: Applied property/shipping valuation techniques, including whether use of index, Automated Valuation Model (AVM) or on-site audits</t>
  </si>
  <si>
    <t>HG.1.10</t>
  </si>
  <si>
    <t>LTVs: Frequency and time of last valuation</t>
  </si>
  <si>
    <t>HG.1.11</t>
  </si>
  <si>
    <t>Explain how mortgage types are defined whether for residential housing, multi-family housing, commercial real estate, etc. Same for shipping where relecvant</t>
  </si>
  <si>
    <t>HG.1.12</t>
  </si>
  <si>
    <t>Hedging Strategy (please explain how you address interest rate and currency risk)</t>
  </si>
  <si>
    <t>HG.1.13</t>
  </si>
  <si>
    <t>Non-performing loans</t>
  </si>
  <si>
    <t>OHG.1.1</t>
  </si>
  <si>
    <t>NPV assumptions (when stated)</t>
  </si>
  <si>
    <t>OHG.1.2</t>
  </si>
  <si>
    <t>OHG.1.3</t>
  </si>
  <si>
    <t>OHG.1.4</t>
  </si>
  <si>
    <t>OHG.1.5</t>
  </si>
  <si>
    <t>Value</t>
  </si>
  <si>
    <t>HG.2.1</t>
  </si>
  <si>
    <t xml:space="preserve">Not applicable for the jurisdiction </t>
  </si>
  <si>
    <t>ND1</t>
  </si>
  <si>
    <t>HG.2.2</t>
  </si>
  <si>
    <t>Not relevant for the issuer and/or CB programme at the present time</t>
  </si>
  <si>
    <t>ND2</t>
  </si>
  <si>
    <t>HG.2.3</t>
  </si>
  <si>
    <t>Not available at the present time</t>
  </si>
  <si>
    <t>ND3</t>
  </si>
  <si>
    <t>OHG.2.1</t>
  </si>
  <si>
    <t>OHG.2.2</t>
  </si>
  <si>
    <t>HG.3.1</t>
  </si>
  <si>
    <t>Other definitions deemed relevant</t>
  </si>
  <si>
    <t>OHG.3.1</t>
  </si>
  <si>
    <t>OHG.3.2</t>
  </si>
  <si>
    <t>OHG.3.3</t>
  </si>
  <si>
    <t xml:space="preserve">Disclaimer - Important notices </t>
  </si>
  <si>
    <t>(i) The Product Information displayed on this Site has been uploaded by the Issuers of the relevant Products. None of the information displayed on this Site shall form the basis of any contract. Any User of this Site will be required to acknowledge that it has not relied on, or been induced to enter into any contract by, any representation or warranty.</t>
  </si>
  <si>
    <t>(ii) The Covered Bond Label Foundation has not independently verified the Product Information displayed on this Site. Accordingly, no representation, warranty or undertaking, express or implied, is made, and no responsibility is accepted, by the Covered Bond Label Foundation as to or in relation to the accuracy or completeness or otherwise of such Product Information."</t>
  </si>
  <si>
    <t>(iii) The information provided on or accessible through the Site is not intended for distribution to, or use by, any person or entity in any jurisdiction where such distribution or use would be contrary to local law, or which would subject us or any Issuer, to any authorisation, registration or other requirement within such jurisdiction. You agree not to use or export the information or materials available on or through this Site in violation of laws in your jurisdiction.</t>
  </si>
  <si>
    <t>TERMS OF USE</t>
  </si>
  <si>
    <r>
      <t>The Site is intended for use as a directory of information relating to certain covered bond products ("</t>
    </r>
    <r>
      <rPr>
        <b/>
        <sz val="13"/>
        <color rgb="FF1E1B1D"/>
        <rFont val="Calibri"/>
        <family val="2"/>
        <scheme val="minor"/>
      </rPr>
      <t>Products</t>
    </r>
    <r>
      <rPr>
        <sz val="13"/>
        <color rgb="FF1E1B1D"/>
        <rFont val="Calibri"/>
        <family val="2"/>
        <scheme val="minor"/>
      </rPr>
      <t>") (the "</t>
    </r>
    <r>
      <rPr>
        <b/>
        <sz val="13"/>
        <color rgb="FF1E1B1D"/>
        <rFont val="Calibri"/>
        <family val="2"/>
        <scheme val="minor"/>
      </rPr>
      <t>Product Information</t>
    </r>
    <r>
      <rPr>
        <sz val="13"/>
        <color rgb="FF1E1B1D"/>
        <rFont val="Calibri"/>
        <family val="2"/>
        <scheme val="minor"/>
      </rPr>
      <t>") by an issuer of ("</t>
    </r>
    <r>
      <rPr>
        <b/>
        <sz val="13"/>
        <color rgb="FF1E1B1D"/>
        <rFont val="Calibri"/>
        <family val="2"/>
        <scheme val="minor"/>
      </rPr>
      <t>Issuer</t>
    </r>
    <r>
      <rPr>
        <sz val="13"/>
        <color rgb="FF1E1B1D"/>
        <rFont val="Calibri"/>
        <family val="2"/>
        <scheme val="minor"/>
      </rPr>
      <t>"), or potential investor in ("</t>
    </r>
    <r>
      <rPr>
        <b/>
        <sz val="13"/>
        <color rgb="FF1E1B1D"/>
        <rFont val="Calibri"/>
        <family val="2"/>
        <scheme val="minor"/>
      </rPr>
      <t>Investor</t>
    </r>
    <r>
      <rPr>
        <sz val="13"/>
        <color rgb="FF1E1B1D"/>
        <rFont val="Calibri"/>
        <family val="2"/>
        <scheme val="minor"/>
      </rPr>
      <t>"), such Products (an Issuer, Investor, or any other person accessing this Site, each a "</t>
    </r>
    <r>
      <rPr>
        <b/>
        <sz val="13"/>
        <color rgb="FF1E1B1D"/>
        <rFont val="Calibri"/>
        <family val="2"/>
        <scheme val="minor"/>
      </rPr>
      <t>User</t>
    </r>
    <r>
      <rPr>
        <sz val="13"/>
        <color rgb="FF1E1B1D"/>
        <rFont val="Calibri"/>
        <family val="2"/>
        <scheme val="minor"/>
      </rPr>
      <t>" or "</t>
    </r>
    <r>
      <rPr>
        <b/>
        <sz val="13"/>
        <color rgb="FF1E1B1D"/>
        <rFont val="Calibri"/>
        <family val="2"/>
        <scheme val="minor"/>
      </rPr>
      <t>you</t>
    </r>
    <r>
      <rPr>
        <sz val="13"/>
        <color rgb="FF1E1B1D"/>
        <rFont val="Calibri"/>
        <family val="2"/>
        <scheme val="minor"/>
      </rPr>
      <t>"). The Product Information is provided by each relevant Issuer, and remains at all times the sole responsibility of the relevant Issuer. We have not independently verified any Product Information, nor reviewed whether any Product for which information is available on the Site actually is a covered bond product. This Site or any label made available through it does not constitute, nor contain, any form of credit rating, any offer to sell (or the solicitation of an offer to purchase) any Product, nor does it constitute a recommendation, or investment advice (or any other type of advice) upon which reliance should be placed.</t>
    </r>
  </si>
  <si>
    <r>
      <t xml:space="preserve"> These terms and conditions together with the documents referred to in them set out the terms of use ("</t>
    </r>
    <r>
      <rPr>
        <b/>
        <sz val="13"/>
        <color rgb="FF1E1B1D"/>
        <rFont val="Calibri"/>
        <family val="2"/>
        <scheme val="minor"/>
      </rPr>
      <t>T&amp;Cs</t>
    </r>
    <r>
      <rPr>
        <sz val="13"/>
        <color rgb="FF1E1B1D"/>
        <rFont val="Calibri"/>
        <family val="2"/>
        <scheme val="minor"/>
      </rPr>
      <t>") on which (a) an Issuer; (b) Investor; or (c) any other User, may make use of the Site. Section A applies primarily to Investors, and Section B applies primarily to Issuers. The General T&amp;Cs in Section C apply to all Users.</t>
    </r>
  </si>
  <si>
    <r>
      <rPr>
        <b/>
        <sz val="13"/>
        <color rgb="FF1E1B1D"/>
        <rFont val="Calibri"/>
        <family val="2"/>
        <scheme val="minor"/>
      </rPr>
      <t>Our Acceptable Use Policy</t>
    </r>
    <r>
      <rPr>
        <sz val="13"/>
        <color rgb="FF1E1B1D"/>
        <rFont val="Calibri"/>
        <family val="2"/>
        <scheme val="minor"/>
      </rPr>
      <t> and </t>
    </r>
    <r>
      <rPr>
        <b/>
        <sz val="13"/>
        <color rgb="FF1E1B1D"/>
        <rFont val="Calibri"/>
        <family val="2"/>
        <scheme val="minor"/>
      </rPr>
      <t>Privacy Policy</t>
    </r>
    <r>
      <rPr>
        <sz val="13"/>
        <color rgb="FF1E1B1D"/>
        <rFont val="Calibri"/>
        <family val="2"/>
        <scheme val="minor"/>
      </rPr>
      <t> are incorporated into these T&amp;Cs.</t>
    </r>
  </si>
  <si>
    <r>
      <t xml:space="preserve"> Please read the T&amp;Cs carefully before you start to use the Site. By clicking </t>
    </r>
    <r>
      <rPr>
        <b/>
        <sz val="13"/>
        <color rgb="FF1E1B1D"/>
        <rFont val="Calibri"/>
        <family val="2"/>
        <scheme val="minor"/>
      </rPr>
      <t>'Accept'</t>
    </r>
    <r>
      <rPr>
        <sz val="13"/>
        <color rgb="FF1E1B1D"/>
        <rFont val="Calibri"/>
        <family val="2"/>
        <scheme val="minor"/>
      </rPr>
      <t> you indicate that you accept these T&amp;Cs and that you agree to abide by them.</t>
    </r>
  </si>
  <si>
    <t>If any provision of these T&amp;Cs shall be deemed unlawful, void or for any reason unenforceable, then that provision shall be deemed severable from these terms and shall not affect the validity and enforceability of any remaining provisions.</t>
  </si>
  <si>
    <t>SECTION A. INVESTOR T&amp;Cs</t>
  </si>
  <si>
    <t>1. DIRECTORY SERVICES</t>
  </si>
  <si>
    <t>The Site is intended to provide you with certain information from Issuers regarding the self-certification of their Products as labelled covered bonds. The requirements of the Covered Bond Label Convention are intended to increase transparency, improve investor access to information, and improve liquidity in covered bonds, but they are not a substitute in any way for each User's independent investment and credit evaluation.</t>
  </si>
  <si>
    <t>The Product Information on this Site is provided for your convenience only, and does not constitute any form of credit rating, an offer to sell (or the solicitation of an offer to purchase) any Product, nor does it constitute a recommendation, or investment advice (or any other type of advice) upon which reliance should be placed.</t>
  </si>
  <si>
    <t>Users shall exercise independent judgment when viewing the Site and its contents, to make their own investigations and evaluations of the information contained on this Site or accessible through it, and to consult their own attorney, business adviser, tax adviser, and/or any other professional necessary, as to legal, business, tax and investment-related matters concerning the Products and Product Information contained on this Site. No information contained on the Site should be construed as legal, tax, investment, or accounting advice.</t>
  </si>
  <si>
    <r>
      <t xml:space="preserve"> Product Information is incorporated into the directory on the Site following the completion of an automated process conducted by the relevant Issuer. The proper conduct of that process and the accuracy and completeness of the Product Information supplied during that process remain at all times the responsibility of the relevant Issuer. While the Product Information contained on the Site is displayed by us in good faith, no representation is made by us as to its completeness or accuracy. </t>
    </r>
    <r>
      <rPr>
        <b/>
        <sz val="13"/>
        <rFont val="Calibri"/>
        <family val="2"/>
        <scheme val="minor"/>
      </rPr>
      <t>PRODUCT INFORMATION IS DISPLAYED ON THE SITE "AS IS" AND HAS NOT BEEN INDEPENDENTLY VERIFIED BY US. BY YOUR USE OF THE SITE, YOU AGREE THAT WE HAVE NO LIABILITY WHATSOEVER REGARDING THE ACCURACY OF COMPLETENESS OF THE PRODUCT INFORMATION ON THIS SITE.</t>
    </r>
    <r>
      <rPr>
        <sz val="13"/>
        <rFont val="Calibri"/>
        <family val="2"/>
        <scheme val="minor"/>
      </rPr>
      <t> Inclusion of Product Information in the directory on the Site does not constitute a warranty or representation by us that the Product is a covered bond product or complies with any particular criteria or regulations.</t>
    </r>
  </si>
  <si>
    <t xml:space="preserve"> Completion of the relevant self-certification automated process by the Issuer will lead to the grant of the Covered Bond Label. The grant of such label is entirely within the control of the relevant Issuer, and we do not independently verify whether such Issuer complies with the relevant criteria. The existence of a Covered Bond Label does not represent any opinion by us about the creditworthiness of a Product, the value or price of a Product, the appropriateness of a Product's terms, or the Product's future investment performance. Nothing contained on this Site is intended to predict or project future performance.</t>
  </si>
  <si>
    <t xml:space="preserve"> We make no representation that the Products which are featured on the Site are suitable for you and we disclaim all liability and responsibility arising from any reliance placed on any Product Information or on the Covered Bond Label by any visitor to the Site, or by anyone who may be informed of any of its contents.</t>
  </si>
  <si>
    <t>From time to time we may make changes to the Site that we feel are appropriate (see Section C, para 3 below).</t>
  </si>
  <si>
    <t>2. USE OF MATERIALS</t>
  </si>
  <si>
    <t>Subject to any prohibitions or restrictions stated in third party websites accessible via hyperlinks in the Site over which we have no control, you may view the content published on this Site, and you are welcome to print hard copies of, and/or download, material on it for your personal use or internal business purposes (in which case you are required to preserve in your copies any copyright materials displayed in the original materials and otherwise to acknowledge the Site as the source of the material). All downloading of material from the Site must be in accordance with ourAcceptable Use Policy. All other copying is strictly prohibited.</t>
  </si>
  <si>
    <t>The use of material printed or downloaded from our Site must be in accordance with our Acceptable Use Policy.</t>
  </si>
  <si>
    <t>3. LINKS FROM AND TO OUR SITE</t>
  </si>
  <si>
    <t>Where the Site contains hyperlinks to other websites and resources provided by third parties, these links are provided for your information only. We have no control over the contents of those websites or resources, and accept no responsibility for them or for any loss or damage that may arise from your use of them. Users follow links on this Site to external websites at their sole risk.</t>
  </si>
  <si>
    <t>We accept no liability for and do not endorse any statements, advertisements, information, products or services that are published on or may be accessible through any websites owned or operated by third parties or for any action you may take as a result of using the website.</t>
  </si>
  <si>
    <t>Those third party websites may also be subject to separate legal terms and conditions, and Issuers may be subject to separate regulation and are solely responsible for satisfying such regulatory requirements. We do not represent or warrant that any Issuer you deal with is fully authorised under or compliant with any law or regulation in any jurisdiction.</t>
  </si>
  <si>
    <t>You agree not to link any websites to this Site without our express prior written consent. We reserve the right, at any time and for any reason not prohibited by law, to deny permission to anyone to link a website from or to this Site, as well as the right to remove any link currently appearing on our Site.</t>
  </si>
  <si>
    <t>SECTION B. ISSUER T&amp;Cs</t>
  </si>
  <si>
    <t>1. DIRECTORY SERVICES AND LABEL</t>
  </si>
  <si>
    <t>The Issuer is responsible for all Product Information uploaded to and/or validated on the Site by the Issuer or on its behalf, and warrants and represents that all such Product Information is and shall continue to be (and the Issuer shall regularly check the Site in order to ensure that it remains) accurate, complete and up-to-date.</t>
  </si>
  <si>
    <t>The Issuer understands that we do not limit access to the Site based on the nationality of a User. The Issuer shall be solely responsible for compliance with all laws and regulations applicable to the offer and sale of a Product in all jurisdictions in which such Products are offered.</t>
  </si>
  <si>
    <t>The Issuer shall indemnify us against, and hold us harmless from, any losses, liabilities or costs (including reasonable administrative and legal costs) suffered by us (including our officers and employees) or by third parties (including Investors and regulatory authorities), in relation to the Product Information and/or the Issuer's use of, and statements regarding, a Covered Bond Label.</t>
  </si>
  <si>
    <t>We accept no liability in relation to any lack of availability of the Site or any omission of, or any display of incorrect, Product Information on the Site for any reason whatsoever including negligence.</t>
  </si>
  <si>
    <t>The Issuer shall not make any statement that its receipt of a Covered Bond Label constitutes a recommendation by us to buy, sell or hold any Product, or that it reflects our views on the suitability of any Product for a particular Investor.</t>
  </si>
  <si>
    <t>2. PRODUCTS</t>
  </si>
  <si>
    <t>By uploading and/or validating Product Information on our Site, the Issuer warrants and represents that the Product complies with the relevant criteria established by the Label Convention as detailed at </t>
  </si>
  <si>
    <t>www.coveredbondlabel.com/pdf/Covered_Bond_Label_Convention_2015.pdf</t>
  </si>
  <si>
    <t>3. UPLOADING INFORMATION TO OUR SITE</t>
  </si>
  <si>
    <t>Whenever you upload and/or validate Product Information on the Site, you warrant and represent that any such contribution complies with the content standards set out in our Acceptable Use Policy, and you shall indemnify us against, and hold us harmless from, any losses, liabilities and costs arising in respect of any breach of that warranty.</t>
  </si>
  <si>
    <t>You shall promptly notify us in the event that Product Information published on the Site, any representation made to us in connection with obtaining a Covered Product Label, or any other information communicated to us in connection with the Site, becomes false, inaccurate, incomplete, or misleading.</t>
  </si>
  <si>
    <t>Any information you upload to and/or validate on the Site shall be considered non-confidential and non-proprietary, and we have the right to use, copy, distribute and disclose to third parties such information for any purpose. We also have the right to disclose your identity to any third party who is claiming that any information posted or uploaded by you to the Site constitutes a violation of their intellectual property, privacy or other rights or is otherwise unlawful.</t>
  </si>
  <si>
    <t>We shall not be responsible, or liable to any third party, for the content or accuracy of any Product Information posted by you or any other user of the Site.</t>
  </si>
  <si>
    <t>We have the right to remove any information or posting you make on the Site if, in our opinion, such information does not comply with the content standards set out in our Acceptable Use Policy, or for any other reason.</t>
  </si>
  <si>
    <t>4. LINKING TO OUR SITE</t>
  </si>
  <si>
    <t>You may link to our home page (www.coveredbondlabel.com), provided you do so in a way that is fair and legal and does not damage our reputation or take advantage of it, but you must not establish a link in such a way as to suggest any form of association, approval or endorsement on our part.</t>
  </si>
  <si>
    <t xml:space="preserve"> You must not establish a link from any website that is not owned by you.</t>
  </si>
  <si>
    <t>The Site must not be framed on any other website, nor may you create a link to any part of the Site other than the home page. We reserve the right to withdraw linking permission without notice. The website from which you are linking must comply in all respects with the content standards set out in our Acceptable Use Policy.</t>
  </si>
  <si>
    <t>5. SECURITY</t>
  </si>
  <si>
    <t>Issuers are required to register with us in order to use the Site by completing the followingRegistration Form.</t>
  </si>
  <si>
    <r>
      <t>Issuers will be provided with a unique user identification code and password (the "</t>
    </r>
    <r>
      <rPr>
        <b/>
        <sz val="13"/>
        <rFont val="Calibri"/>
        <family val="2"/>
        <scheme val="minor"/>
      </rPr>
      <t>User Details</t>
    </r>
    <r>
      <rPr>
        <sz val="13"/>
        <rFont val="Calibri"/>
        <family val="2"/>
        <scheme val="minor"/>
      </rPr>
      <t>") in order to access the Site for the sole purpose of uploading and/or validating Product Information on the Site. Such User Details are granted by us for the sole and exclusive use of the Issuer.</t>
    </r>
  </si>
  <si>
    <t>We reserve the right to alter or cancel User Details and revoke access to the site at any time.</t>
  </si>
  <si>
    <t>If we need to contact you in relation to your use of the Site, we may contact you by email, telephone or post. The most recent details you have given us will be used. You must promptly inform us of any change in your contact details.</t>
  </si>
  <si>
    <t>6. DOWNLOADING OF ISSUER PROFILES FROM OUR SITE</t>
  </si>
  <si>
    <t>An Issuer may download its own profile from our Site in any of the ways expressly permitted by the Site, but Issuers may not download the profiles of any other Issuers or attempt to download profiles from the Site by any other means.</t>
  </si>
  <si>
    <t>SECTION C. GENERAL T&amp;Cs</t>
  </si>
  <si>
    <t>1. SITE ACCESS</t>
  </si>
  <si>
    <t>Access to the Site is permitted on a temporary basis, and we reserve the right to withdraw or amend the service we provide on the Site without notice. We shall not be liable if for any reason the Site is unavailable at any time or for any period of time.</t>
  </si>
  <si>
    <t>From time to time, we may restrict access to the Site (either partially or in its entirety).</t>
  </si>
  <si>
    <t>If you are provided with a user identification code, password or any other piece of information as part of our security procedures you must treat such information as confidential, and you must not disclose it to any third party. We have the right to disable any user identification code or password, whether chosen by you or allocated by us, at any time, if in our opinion you have failed to comply with any of the provisions of these T&amp;Cs, or for any other reason.</t>
  </si>
  <si>
    <r>
      <t>When using the Site, you must comply with the provisions of our </t>
    </r>
    <r>
      <rPr>
        <b/>
        <sz val="13"/>
        <color rgb="FF1E1B1D"/>
        <rFont val="Calibri"/>
        <family val="2"/>
        <scheme val="minor"/>
      </rPr>
      <t>Acceptable Use Policy</t>
    </r>
    <r>
      <rPr>
        <sz val="13"/>
        <color rgb="FF1E1B1D"/>
        <rFont val="Calibri"/>
        <family val="2"/>
        <scheme val="minor"/>
      </rPr>
      <t>. You shall indemnify us against, and hold us harmless from, any losses, liabilities or costs (including reasonable administrative and legal costs) suffered by us (including our officers and employees) or by third parties (including Investors and regulatory authorities) as a result of any breaches of our</t>
    </r>
    <r>
      <rPr>
        <b/>
        <sz val="13"/>
        <color rgb="FF1E1B1D"/>
        <rFont val="Calibri"/>
        <family val="2"/>
        <scheme val="minor"/>
      </rPr>
      <t>Acceptable Use Policy</t>
    </r>
    <r>
      <rPr>
        <sz val="13"/>
        <color rgb="FF1E1B1D"/>
        <rFont val="Calibri"/>
        <family val="2"/>
        <scheme val="minor"/>
      </rPr>
      <t> that you commit.</t>
    </r>
  </si>
  <si>
    <t>You are responsible for making all arrangements necessary for you to have access to the Site. You are also responsible for ensuring that all persons who access the Site through your internet connection are aware of these T&amp;Cs and that they comply with them.</t>
  </si>
  <si>
    <t>2. INTELLECTUAL PROPERTY</t>
  </si>
  <si>
    <t>All rights in this Site unless otherwise indicated, are owned by us. This Site and all content published on this Site, unless otherwise indicated, are protected by copyright in Belgium and other jurisdictions across the world. All trademarks and devices displayed on this Site, unless otherwise indicated, are owned by us and may be registered in many jurisdictions across the world. Save as provided in these T&amp;Cs, any use or reproduction of these trademarks and/or devices is prohibited.</t>
  </si>
  <si>
    <t>You must not use any part of the materials on the Site for commercial purposes without our consent.</t>
  </si>
  <si>
    <t>3. SITE CHANGES</t>
  </si>
  <si>
    <t>We aim to update the Site on a regular basis, and may change the content at any time. If the need arises, we reserve the right to suspend access to the Site, or close it indefinitely.</t>
  </si>
  <si>
    <t>4. OUR LIABILITY</t>
  </si>
  <si>
    <t>The Product Information displayed on the Site is provided by the Issuer, and the granting of any label made available through the website is under the sole control of the Issuer, in each case without any guarantees, conditions, warranties or representations from us as to its accuracy or completeness. To the extent permitted by law, we, and any third parties connected to us, hereby expressly exclude:</t>
  </si>
  <si>
    <t>· all conditions, warranties and other terms which might otherwise be implied by any applicable law or regulation; and</t>
  </si>
  <si>
    <t>· any liability for any direct, indirect or consequential loss or damage incurred by any User in connection with the Site or in connection with the use, inability to use or results of the use of the Site, any websites linked to it and any materials posted on it (including, without limitation, the omission of, or the display of incorrect, Product Information on the Site) or in connection with any Product, including loss of: income, revenue, business, profits, contracts, anticipated savings, information, or goodwill, regardless of how any such loss or damage is caused.</t>
  </si>
  <si>
    <t>5. INFORMATION ABOUT YOU AND VISITS TO OUR SITE</t>
  </si>
  <si>
    <t>We process information about you in accordance with our Privacy Policy. By using the Site, you consent to such processing and you warrant that all information provided by you is accurate.</t>
  </si>
  <si>
    <t>6. VIRUSES, HACKING, OTHER OFFENCES</t>
  </si>
  <si>
    <t>You must not misuse the Site by knowingly introducing viruses, 'trojan horses', worms, logic bombs or other material which is maliciously or technologically harmful. You must not attempt to gain unauthorised access to the Site, the server on which the Site is stored, or any server, computer or database connected to the Site. You must not attack the Site via a denial-of-service attack or a distributed denial-of-service attack.</t>
  </si>
  <si>
    <t>By breaching this provision, you would commit a criminal offence under the law of 28 November 2000 on computer crime. We shall report any such breach to the relevant law enforcement authorities and we shall co-operate with those authorities by disclosing your identity to them. In the event of such breach, your right to use the Site will cease immediately.</t>
  </si>
  <si>
    <t>We will not be liable for any loss or damage caused by a distributed denial-of-service attack, viruses or other technologically harmful material that may infect your computer equipment, computer programs, information or other proprietary material due to your use of the Site or to your downloading of any information posted on it or on any website linked to it.</t>
  </si>
  <si>
    <t>We do not warrant that this Site or any software or material of whatsoever nature available on or downloaded from it will be free from viruses or defects, compatible with your equipment or fit for any purpose. It is your responsibility to use suitable anti-virus software on any software or other material that you may download from this Site and to ensure the compatibility of such software or material with your equipment and software.</t>
  </si>
  <si>
    <t>We reserve the right to prohibit any activities of any nature or description that, in our sole discretion, might tend to damage or injure our commercial reputation or goodwill or the reputations or goodwill of any of the providers or subscribers to this Site.</t>
  </si>
  <si>
    <t>7. JURISDICTION AND APPLICABLE LAW</t>
  </si>
  <si>
    <t>The courts of Brussels, Belgium shall have exclusive jurisdiction over any claim arising from, or related to, a visit to the Site or these T&amp;Cs.</t>
  </si>
  <si>
    <t>These T&amp;Cs and any dispute or claim arising out of or in connection with them or their subject matter or formation (including non-contractual disputes or claims) shall be governed by and construed in accordance with the laws of Belgium.</t>
  </si>
  <si>
    <t>8. VARIATIONS</t>
  </si>
  <si>
    <t>We may revise these T&amp;Cs at any time by amending this page. You are expected to check this page from time to time to take notice of any changes we have made, as they are binding on you. Certain of the provisions contained in these T&amp;Cs may also be superseded by provisions or notices published elsewhere on the Site.</t>
  </si>
  <si>
    <t>9. CONTACTS</t>
  </si>
  <si>
    <t>Details of how to contact us are available by clicking on Contact Us.</t>
  </si>
  <si>
    <t>We shall inform you if any of our contact details change by posting a notice on the Site.</t>
  </si>
  <si>
    <t>SECTION D. CBFL ACCEPTABLE USE POLICY</t>
  </si>
  <si>
    <t>This acceptable use policy (the "Policy") sets out the terms agreed between a user of the website ("you") and the Covered Bond Label Foundation ("we" or "us") on which you may use the websitewww.coveredbondlabel.com (the "Site"). The Policy shall apply to all users of, and visitors to, the Site.</t>
  </si>
  <si>
    <t>Your use of the Site means that you accept, and agree to abide by, all the terms of the Policy, which supplement our Terms of Use.</t>
  </si>
  <si>
    <t>1. PROHIBITED USES</t>
  </si>
  <si>
    <t>You may use the Site for lawful purposes only. You may not use the Site:</t>
  </si>
  <si>
    <t>· in any way that breaches any applicable local, national or international law or regulation;</t>
  </si>
  <si>
    <t>· in any way which breaches or contravenes our content standards (see para 2 below);</t>
  </si>
  <si>
    <t>· in any way that is unlawful or fraudulent, or has any unlawful or fraudulent purpose or effect;</t>
  </si>
  <si>
    <t>· to transmit, or procure the sending of, any unsolicited or unauthorised advertising or promotional material or any other form of similar solicitation (spam); or</t>
  </si>
  <si>
    <t>· to knowingly transmit any information, send or upload any material that contains viruses, Trojan horses, worms, time-bombs, keystroke loggers, spyware, adware or any other harmful programs or similar computer code designed to adversely affect the operation of any computer software or hardware.</t>
  </si>
  <si>
    <t>You also agree:</t>
  </si>
  <si>
    <t>· not to reproduce, duplicate, copy or re-sell any part of the Site in contravention of the provisions of our Terms of Use; and</t>
  </si>
  <si>
    <t>· not to access without authority, interfere with, damage or disrupt:</t>
  </si>
  <si>
    <t>· any part of the Site;</t>
  </si>
  <si>
    <t>· any equipment or network on which the Site is stored;</t>
  </si>
  <si>
    <t>· any software used in the provision of the Site; or</t>
  </si>
  <si>
    <t>· any equipment or network or software owned or used by any third party.</t>
  </si>
  <si>
    <t>2. CONTENT STANDARDS</t>
  </si>
  <si>
    <t>These content standards apply to any and all information (the "Information") which you contribute to the Site.</t>
  </si>
  <si>
    <t>Information must:</t>
  </si>
  <si>
    <t>·  be accurate; and</t>
  </si>
  <si>
    <t>· comply with applicable law in Belgium and in any country from which it is posted.</t>
  </si>
  <si>
    <t>Information must not:</t>
  </si>
  <si>
    <t>· infringe any copyright, database right, trade mark or other proprietary right of any other person;</t>
  </si>
  <si>
    <t>· be likely to deceive any person; or</t>
  </si>
  <si>
    <t>· be provided in breach of any legal duty owed to any person, such as a contractual duty or a duty of confidence;</t>
  </si>
  <si>
    <t>3. SUSPENSION AND TERMINATION</t>
  </si>
  <si>
    <t>We will determine, at our sole discretion, whether your use of the Site has caused a breach of the Policy. When a breach of the Policy has occurred, we may take such action as we deem reasonable.</t>
  </si>
  <si>
    <t>Failure to comply with the Policy will constitute a material breach of our Terms of Use upon which you are permitted to use the Site, and may result in us taking any of the following actions:</t>
  </si>
  <si>
    <t>· immediate, temporary or permanent withdrawal of your right to use the Site;</t>
  </si>
  <si>
    <t>· immediate, temporary or permanent removal of any Information uploaded by you to the Site;</t>
  </si>
  <si>
    <t>· legal proceedings against you for reimbursement of all costs on an indemnity basis (including, but not limited to, reasonable administrative and legal costs) resulting from the breach;</t>
  </si>
  <si>
    <t>· disclosure of information to law enforcement authorities as requested by law or as we reasonably feel is necessary; or</t>
  </si>
  <si>
    <t>· any other action we deem to be appropriate;</t>
  </si>
  <si>
    <t>4. DOWNLOADING AND USE OF INFORMATION FROM OUR SITE</t>
  </si>
  <si>
    <t xml:space="preserve"> You may download information from our Site in any of the ways expressly permitted by the Site. Where indicated by the Site, you shall supply all the details requested and accept all the applicable terms and conditions before attempting to download any information from the Site. You shall not attempt to download profiles from the Site by any other means.</t>
  </si>
  <si>
    <t>You may use information that has been downloaded from our Site in accordance with our permitted procedures and/or hard copies of information printed from our Site for your personal use or internal business purposes only (in which case you are required to preserve in your copies any copyright materials displayed in the original materials and otherwise to acknowledge the Site as the source of the material). You may not distribute or show any materials downloaded or printed from our Site to any third parties or quote or refer to any such materials in communications with third parties without obtaining our prior written permission. Any such permission would only be granted by us on terms that the third party in question, prior to viewing any material from our Site, accepts and agrees to comply with these T&amp;Cs as if the third party were a User of the Site.</t>
  </si>
  <si>
    <t>Regardless of any permission that may be granted by us for you to distribute or show materials downloaded or printed from our Site to third parties, you must not use or export the information or materials available on or through this Site in violation of laws in your, or any other applicable, jurisdiction. It remains your responsibility at all times to ensure that such laws are not violated.</t>
  </si>
  <si>
    <t>5. CHANGES TO THE POLICY</t>
  </si>
  <si>
    <t>We may revise the Policy at any time by amending this page. You are expected to check this page from time to time to take notice of any changes we make, as they are legally binding on you. Some of the provisions contained in the Policy may also be superseded by provisions or notices published elsewhere on the Site.</t>
  </si>
  <si>
    <t>SECTION E. CBFL PRIVACY POLICY</t>
  </si>
  <si>
    <r>
      <t>The Covered Bond Label Foundation ("</t>
    </r>
    <r>
      <rPr>
        <b/>
        <sz val="13"/>
        <color rgb="FF1E1B1D"/>
        <rFont val="Calibri"/>
        <family val="2"/>
        <scheme val="minor"/>
      </rPr>
      <t>we</t>
    </r>
    <r>
      <rPr>
        <sz val="13"/>
        <color rgb="FF1E1B1D"/>
        <rFont val="Calibri"/>
        <family val="2"/>
        <scheme val="minor"/>
      </rPr>
      <t>" or "</t>
    </r>
    <r>
      <rPr>
        <b/>
        <sz val="13"/>
        <color rgb="FF1E1B1D"/>
        <rFont val="Calibri"/>
        <family val="2"/>
        <scheme val="minor"/>
      </rPr>
      <t>us</t>
    </r>
    <r>
      <rPr>
        <sz val="13"/>
        <color rgb="FF1E1B1D"/>
        <rFont val="Calibri"/>
        <family val="2"/>
        <scheme val="minor"/>
      </rPr>
      <t>") is committed to protecting and respecting the privacy of our users.</t>
    </r>
  </si>
  <si>
    <r>
      <t>This policy (together with our Terms of Use and any other documents referred to on it) sets out the basis on which any personal information we collect from, or that is provided to us by, a user (including from any individual who represents, and/or acts on behalf of, a user) ("</t>
    </r>
    <r>
      <rPr>
        <b/>
        <sz val="13"/>
        <rFont val="Calibri"/>
        <family val="2"/>
        <scheme val="minor"/>
      </rPr>
      <t>you</t>
    </r>
    <r>
      <rPr>
        <sz val="13"/>
        <rFont val="Calibri"/>
        <family val="2"/>
        <scheme val="minor"/>
      </rPr>
      <t>") will be processed by us or by third parties. Please read the following carefully to understand our views and practices regarding your personal information and how we will treat it.</t>
    </r>
  </si>
  <si>
    <r>
      <t>For the purpose of the Law of 8 December 1992 on the protection of privacy in relation to processing of personal information (</t>
    </r>
    <r>
      <rPr>
        <i/>
        <sz val="13"/>
        <rFont val="Calibri"/>
        <family val="2"/>
        <scheme val="minor"/>
      </rPr>
      <t>loi relative à la protection de la vie privée à l'égard des traitements de données à caractère personnel / wet tot bescherming van de persoonlijke levensfeer ten opzichte van de verwerking van persoonsgegevens</t>
    </r>
    <r>
      <rPr>
        <sz val="13"/>
        <rFont val="Calibri"/>
        <family val="2"/>
        <scheme val="minor"/>
      </rPr>
      <t>) (the "</t>
    </r>
    <r>
      <rPr>
        <b/>
        <sz val="13"/>
        <rFont val="Calibri"/>
        <family val="2"/>
        <scheme val="minor"/>
      </rPr>
      <t>Belgian DPL</t>
    </r>
    <r>
      <rPr>
        <sz val="13"/>
        <rFont val="Calibri"/>
        <family val="2"/>
        <scheme val="minor"/>
      </rPr>
      <t>"), we (the Covered Bond Label Foundation) are the data controller.</t>
    </r>
  </si>
  <si>
    <t>1. INFORMATION COLLECTION AND PROCESSING</t>
  </si>
  <si>
    <t>We may collect and process the following information about you:</t>
  </si>
  <si>
    <t>· information that you provide by completing any form on our website (www.coveredbondlabel.com) (the "Site"). This includes information provided at the time of registering to use the Site, subscribing to our service, posting material or requesting further services;</t>
  </si>
  <si>
    <t>· if you contact us, we may keep a record of that correspondence; and</t>
  </si>
  <si>
    <t>· details of your visits to the Site and the resources that you access.</t>
  </si>
  <si>
    <t>This information may include personal information (such as your name or title) and we will only process such personal information for the purposes set out in paragraph 2 below in accordance with the Belgian DPL</t>
  </si>
  <si>
    <t>2. INFORMATION USE</t>
  </si>
  <si>
    <t>We may collect and process your personal information for the following purposes:</t>
  </si>
  <si>
    <t>· to ensure that content from the Site is presented in the most effective manner for your computer;</t>
  </si>
  <si>
    <t>· to provide you with information, products or services that you request from us or which we feel may interest you; and</t>
  </si>
  <si>
    <t>· to notify you about changes to our service.</t>
  </si>
  <si>
    <t>If you do not want us to use your information in this way, or to pass your details on to third parties for marketing purposes, you can refuse consent to such processing by ticking the relevant box situated on the form on which we collect your information.</t>
  </si>
  <si>
    <t>3. TRANSFER AND STORAGE OF PERSONAL INFORMATION</t>
  </si>
  <si>
    <t>You agree that your personal information may be communicated to third parties:</t>
  </si>
  <si>
    <t>· if we are under a duty to disclose or share your personal information in order to comply with any legal obligation, or in order to enforce or apply our Terms of Use and other agreements;</t>
  </si>
  <si>
    <t>· in the case of any legitimate interest; and</t>
  </si>
  <si>
    <t>· for direct marketing purposes (unless you object to such processing in accordance with paragraph 2 above).</t>
  </si>
  <si>
    <r>
      <t>· By submitting your personal information, you also agree that such information may be transferred to, and stored at, a destination outside the European Economic Area ("</t>
    </r>
    <r>
      <rPr>
        <b/>
        <sz val="13"/>
        <rFont val="Calibri"/>
        <family val="2"/>
        <scheme val="minor"/>
      </rPr>
      <t>EEA</t>
    </r>
    <r>
      <rPr>
        <sz val="13"/>
        <rFont val="Calibri"/>
        <family val="2"/>
        <scheme val="minor"/>
      </rPr>
      <t>"), whether or not an adequate level of protection in ensured for personal information in the country of reception.</t>
    </r>
  </si>
  <si>
    <t>· Your personal information may also be processed by staff operating outside the EEA who work for us or for one of our processors for the same purposes as listed in paragraph 2 above. Such staff may be engaged in, among other things, the provision of support services.</t>
  </si>
  <si>
    <t>4. SECURITY</t>
  </si>
  <si>
    <t>We will take all steps reasonably necessary to ensure that your information is treated securely and in accordance with this privacy policy, and to prevent personal information being accessible to and processed by unauthorised parties, or being accidentally changed or deleted. There are internal security measures in place to protect the premises, servers, network, data transfers, and the information itself.</t>
  </si>
  <si>
    <t>You acknowledge however that the transmission of information via the internet is not completely secure. While we will use reasonable endeavours to protect your personal information, we cannot fully guarantee the security of your information transmitted to the Site.</t>
  </si>
  <si>
    <t>Where we have given you a password which enables you to access certain parts of the Site, you are responsible for keeping this password confidential. We ask you not to share your password with anyone.</t>
  </si>
  <si>
    <t>5. YOUR RIGHTS</t>
  </si>
  <si>
    <t>You also have the right to ask us not to process your personal information for marketing purposes. You can exercise your right to prevent such processing by checking certain boxes on the forms we use to collect your information or by contacting us by email or by letter in accordance with the above.</t>
  </si>
  <si>
    <t>6. CHANGES TO OUR PRIVACY POLICY</t>
  </si>
  <si>
    <t>Any changes we may make to our privacy policy in the future will be posted on this page.</t>
  </si>
  <si>
    <t>7. CONTACT</t>
  </si>
  <si>
    <t>If you have any questions about this policy, the collection and use of your personal information or other privacy-specific concerns please contact us by clicking on Contact Us .</t>
  </si>
  <si>
    <t>Total Cover Assets</t>
  </si>
  <si>
    <t>Exposures to/guaranteed by Supranational, Sovereign, Agency (SSA)</t>
  </si>
  <si>
    <t>Agricultural</t>
  </si>
  <si>
    <t>1st lien / No prior ranks</t>
  </si>
  <si>
    <t>Derivatives in the register / cover pool [notional] (mn)</t>
  </si>
  <si>
    <t>Residual Life (mn)</t>
  </si>
  <si>
    <t>Maturity (mn)</t>
  </si>
  <si>
    <t>This website www.coveredbondlabel.com (the "Site") is owned and operated by the Covered Bond Label Foundation (the Covered Bond Label Foundation together with its affiliates, "we" or "us") a Private Foundation (fondation privée / private stichting) registered in Belgium; whose registered office is at Rue de la Science 14 - 1040 Brussels - Belgium and registered under number 500.950.659 (RPR/RPM Brussels).</t>
  </si>
  <si>
    <t>The Belgian DPL gives you the right to access or, where incorrect, amend or delete (at your request and free of charge) personal information pertaining to you. You can exercise these rights at any time by contacting us by email by clicking on Contact Us or by letter addressed to Covered Bond Label Foundation Rue de la Science 14 - 1040 Brussels - Belgium.</t>
  </si>
  <si>
    <t>o/w Forest &amp; Agriculture</t>
  </si>
  <si>
    <t>M.7A.13.5</t>
  </si>
  <si>
    <t xml:space="preserve">Contractual </t>
  </si>
  <si>
    <t xml:space="preserve">Expected Upon Prepayments </t>
  </si>
  <si>
    <t xml:space="preserve">Initial Maturity  </t>
  </si>
  <si>
    <t xml:space="preserve">Extended Maturity </t>
  </si>
  <si>
    <t>Residual Life Buckets of Cover assets [i.e. how is the contractual and/or expected residual life defined? What assumptions eg, in terms of prepayments? etc.]</t>
  </si>
  <si>
    <t>Sponsor (if applicable)</t>
  </si>
  <si>
    <t>Back-up servicer</t>
  </si>
  <si>
    <t>BUS facilitator</t>
  </si>
  <si>
    <t xml:space="preserve">Cash manager </t>
  </si>
  <si>
    <t>Back-up cash manager</t>
  </si>
  <si>
    <t>Account bank</t>
  </si>
  <si>
    <t>Standby account bank</t>
  </si>
  <si>
    <t>Account bank guarantor</t>
  </si>
  <si>
    <t>Swap Counterparties</t>
  </si>
  <si>
    <t>Type of Swap</t>
  </si>
  <si>
    <t>Counterparty 2</t>
  </si>
  <si>
    <t>Counterparty 3</t>
  </si>
  <si>
    <t>Counterparty 4</t>
  </si>
  <si>
    <t>Counterparty 5</t>
  </si>
  <si>
    <t>Counterparty 6</t>
  </si>
  <si>
    <t>Counterparty 7</t>
  </si>
  <si>
    <t>Counterparty 8</t>
  </si>
  <si>
    <t>Counterparty 9</t>
  </si>
  <si>
    <t>Counterparty 10</t>
  </si>
  <si>
    <t>Counterparty 11</t>
  </si>
  <si>
    <t>Counterparty 12</t>
  </si>
  <si>
    <t>Counterparty 13</t>
  </si>
  <si>
    <t>Counterparty 14</t>
  </si>
  <si>
    <t>Counterparty 15</t>
  </si>
  <si>
    <t>Counterparty 16</t>
  </si>
  <si>
    <t>Counterparty 17</t>
  </si>
  <si>
    <t>Counterparty 18</t>
  </si>
  <si>
    <t>Counterparty 19</t>
  </si>
  <si>
    <t>Counterparty 20</t>
  </si>
  <si>
    <t>Counterparty 21</t>
  </si>
  <si>
    <t>Counterparty 22</t>
  </si>
  <si>
    <t>Counterparty 23</t>
  </si>
  <si>
    <t>Counterparty 24</t>
  </si>
  <si>
    <t>Counterparty 25</t>
  </si>
  <si>
    <t>CONTENT OF TAB E</t>
  </si>
  <si>
    <t>E.1.1.1</t>
  </si>
  <si>
    <t>E.1.1.2</t>
  </si>
  <si>
    <t>E.1.1.3</t>
  </si>
  <si>
    <t>E.1.1.4</t>
  </si>
  <si>
    <t>E.1.1.5</t>
  </si>
  <si>
    <t>E.1.1.6</t>
  </si>
  <si>
    <t>E.1.1.7</t>
  </si>
  <si>
    <t>E.1.1.8</t>
  </si>
  <si>
    <t>E.1.1.9</t>
  </si>
  <si>
    <t>E.1.1.10</t>
  </si>
  <si>
    <t>OE.1.1.1</t>
  </si>
  <si>
    <t>Transaction Counterparties</t>
  </si>
  <si>
    <t>2.  Additional information on the swaps</t>
  </si>
  <si>
    <t>OE.1.1.2</t>
  </si>
  <si>
    <t>OE.1.1.3</t>
  </si>
  <si>
    <t>OE.1.1.4</t>
  </si>
  <si>
    <t>OE.1.1.5</t>
  </si>
  <si>
    <t>OE.1.1.6</t>
  </si>
  <si>
    <t>OE.1.1.7</t>
  </si>
  <si>
    <t>OE.1.1.8</t>
  </si>
  <si>
    <t>OE.2.1.1</t>
  </si>
  <si>
    <t>OE.2.1.2</t>
  </si>
  <si>
    <t>OE.2.1.3</t>
  </si>
  <si>
    <t>OE.2.1.4</t>
  </si>
  <si>
    <t>OE.2.1.5</t>
  </si>
  <si>
    <t>OE.2.1.6</t>
  </si>
  <si>
    <t>OE.2.1.7</t>
  </si>
  <si>
    <t>OE.2.1.8</t>
  </si>
  <si>
    <t>OE.2.1.9</t>
  </si>
  <si>
    <t>OE.2.1.10</t>
  </si>
  <si>
    <t>OE.2.1.11</t>
  </si>
  <si>
    <t>OE.2.1.12</t>
  </si>
  <si>
    <t>OE.2.1.13</t>
  </si>
  <si>
    <t>Weighted Average Life (in years)</t>
  </si>
  <si>
    <t>3.  Additional information on the asset distribution</t>
  </si>
  <si>
    <t>E.2.1.1</t>
  </si>
  <si>
    <t>E.2.1.2</t>
  </si>
  <si>
    <t>E.2.1.3</t>
  </si>
  <si>
    <t>E.2.1.4</t>
  </si>
  <si>
    <t>E.2.1.5</t>
  </si>
  <si>
    <t>E.2.1.6</t>
  </si>
  <si>
    <t>E.2.1.7</t>
  </si>
  <si>
    <t>E.2.1.8</t>
  </si>
  <si>
    <t>E.2.1.9</t>
  </si>
  <si>
    <t>E.2.1.10</t>
  </si>
  <si>
    <t>E.2.1.11</t>
  </si>
  <si>
    <t>E.2.1.12</t>
  </si>
  <si>
    <t>E.2.1.13</t>
  </si>
  <si>
    <t>E.2.1.14</t>
  </si>
  <si>
    <t>E.2.1.15</t>
  </si>
  <si>
    <t>E.2.1.16</t>
  </si>
  <si>
    <t>E.2.1.17</t>
  </si>
  <si>
    <t>E.2.1.18</t>
  </si>
  <si>
    <t>E.2.1.19</t>
  </si>
  <si>
    <t>E.2.1.20</t>
  </si>
  <si>
    <t>E.2.1.21</t>
  </si>
  <si>
    <t>E.2.1.22</t>
  </si>
  <si>
    <t>E.2.1.23</t>
  </si>
  <si>
    <t>E.2.1.24</t>
  </si>
  <si>
    <t>E.2.1.25</t>
  </si>
  <si>
    <t>E.3.1.1</t>
  </si>
  <si>
    <t>E.3.1.2</t>
  </si>
  <si>
    <t>OE.3.1.1</t>
  </si>
  <si>
    <t>OE.3.1.2</t>
  </si>
  <si>
    <t>OE.3.1.3</t>
  </si>
  <si>
    <t>OE.3.1.4</t>
  </si>
  <si>
    <t>2. Arrears</t>
  </si>
  <si>
    <t>E.3.2.1</t>
  </si>
  <si>
    <t>E.3.2.2</t>
  </si>
  <si>
    <t>E.3.2.3</t>
  </si>
  <si>
    <t>E.3.2.4</t>
  </si>
  <si>
    <t>OE.3.2.1</t>
  </si>
  <si>
    <t>OE.3.2.2</t>
  </si>
  <si>
    <t>OE.3.2.3</t>
  </si>
  <si>
    <t>OE.3.2.4</t>
  </si>
  <si>
    <t>FX</t>
  </si>
  <si>
    <t>Example Bank</t>
  </si>
  <si>
    <t>Example Bank(LEI)</t>
  </si>
  <si>
    <t>Trustee</t>
  </si>
  <si>
    <t>Cover Pool Monitor</t>
  </si>
  <si>
    <t>E.1.1.11</t>
  </si>
  <si>
    <t>Name</t>
  </si>
  <si>
    <t>1.  Additional information on the programme</t>
  </si>
  <si>
    <t>60-&lt;90 days</t>
  </si>
  <si>
    <t>90-&lt;180 days</t>
  </si>
  <si>
    <t>30-&lt;60 days</t>
  </si>
  <si>
    <t>&gt;= 180 days</t>
  </si>
  <si>
    <t>E.3.2.5</t>
  </si>
  <si>
    <t>% Total Loans</t>
  </si>
  <si>
    <t>Guarantor (if applicable)</t>
  </si>
  <si>
    <t>Example Guarantor</t>
  </si>
  <si>
    <t>Confidential</t>
  </si>
  <si>
    <t>ND4</t>
  </si>
  <si>
    <t xml:space="preserve"> Reason for No Data in Worksheet E. </t>
  </si>
  <si>
    <t>Legal Entity Identifier (LEI)*</t>
  </si>
  <si>
    <t>* Legal Entity Identifier (LEI) finder: http://www.lei-lookup.com/#!search</t>
  </si>
  <si>
    <t>** Weighted Average Maturity = Remaining Term to Maturity</t>
  </si>
  <si>
    <t>Total Assets</t>
  </si>
  <si>
    <t>1. Additional information on the programme</t>
  </si>
  <si>
    <t>E. Harmonised Transparency Template - Optional ECB - ECAIs Data Disclosure</t>
  </si>
  <si>
    <t>This addendum is optional</t>
  </si>
  <si>
    <t>Worksheet E: Optional ECB-ECAIs data</t>
  </si>
  <si>
    <t xml:space="preserve">A. Harmonised Transparency Template - General Information </t>
  </si>
  <si>
    <t>M.7.5.32</t>
  </si>
  <si>
    <t>M.7.5.33</t>
  </si>
  <si>
    <t>M.7.5.34</t>
  </si>
  <si>
    <t>M.7.5.35</t>
  </si>
  <si>
    <t>M.7.5.36</t>
  </si>
  <si>
    <t>M.7.5.37</t>
  </si>
  <si>
    <t>M.7.5.38</t>
  </si>
  <si>
    <t>M.7.5.39</t>
  </si>
  <si>
    <t>M.7.5.40</t>
  </si>
  <si>
    <t>M.7.5.41</t>
  </si>
  <si>
    <t>M.7.5.42</t>
  </si>
  <si>
    <t>M.7.5.43</t>
  </si>
  <si>
    <t>M.7.5.44</t>
  </si>
  <si>
    <t>M.7.5.45</t>
  </si>
  <si>
    <t>M.7.5.46</t>
  </si>
  <si>
    <t>M.7.5.47</t>
  </si>
  <si>
    <t>M.7.5.48</t>
  </si>
  <si>
    <t>M.7.5.49</t>
  </si>
  <si>
    <t>M.7.5.50</t>
  </si>
  <si>
    <t>0 - 1 Y</t>
  </si>
  <si>
    <t>1 - 2 Y</t>
  </si>
  <si>
    <t>2 - 3 Y</t>
  </si>
  <si>
    <t>3 - 4 Y</t>
  </si>
  <si>
    <t>4 - 5 Y</t>
  </si>
  <si>
    <t>5 - 10 Y</t>
  </si>
  <si>
    <t>10+ Y</t>
  </si>
  <si>
    <t>M.7.4.33</t>
  </si>
  <si>
    <t>OHG.2.3</t>
  </si>
  <si>
    <t>curre</t>
  </si>
  <si>
    <t>AUD</t>
  </si>
  <si>
    <t>CAD</t>
  </si>
  <si>
    <t>CHF</t>
  </si>
  <si>
    <t>GBP</t>
  </si>
  <si>
    <t>USD</t>
  </si>
  <si>
    <t>PLN</t>
  </si>
  <si>
    <t>G.3.6.17</t>
  </si>
  <si>
    <t>G.3.7.17</t>
  </si>
  <si>
    <t>5. Breakdown by regions of main country of origin</t>
  </si>
  <si>
    <t>G.3.6.18</t>
  </si>
  <si>
    <t>JPY</t>
  </si>
  <si>
    <t>G.3.7.18</t>
  </si>
  <si>
    <t>Definition</t>
  </si>
  <si>
    <t xml:space="preserve">The HTT is compulsory in order to be considered Covered Bond Label compliant. The NTT can be added in order to provide further information at national discretion. </t>
  </si>
  <si>
    <t>Response 12</t>
  </si>
  <si>
    <t>Question 13: How should the covered bonds distribution by interest rate be populated in section 3.8 in Tab A. HTT General?</t>
  </si>
  <si>
    <t>Question 12: How should the cover assets and covered bonds distribution by currency be populated in section 3.6 and 3.7 in Tab A. HTT General?</t>
  </si>
  <si>
    <t>Response 13</t>
  </si>
  <si>
    <t xml:space="preserve">In the columns titled "Nominal [after hedging]", all amounts must be inserted in the line for the interest rate type they have been swapped into. For example, if all outstanding amounts have been swapped into floating rate, only this line should be filled. Total amounts should show the same figures both before and after hedging. </t>
  </si>
  <si>
    <t>Question 10: How should the "expected" and "contractual" columns of the "Cover pool amortisation profile" be understood?</t>
  </si>
  <si>
    <t>Question 14: How should arrears be populated in Tab E. Optional ECB-ECAIs data?</t>
  </si>
  <si>
    <t>6. Cover Assets - Currency</t>
  </si>
  <si>
    <t>1-&lt;30 days</t>
  </si>
  <si>
    <t xml:space="preserve">Performing loans should be excluded from the "1-&lt;30 days" bucket. If a loan is in arrears, please report the entire principal amount for the loan, not just the instalment that is in arrears. </t>
  </si>
  <si>
    <t>Response 14</t>
  </si>
  <si>
    <t>1. Every pool has one separate HTT. Issuers with more than one cover pool have to present as many separate HTTs as the number of pools.</t>
  </si>
  <si>
    <r>
      <rPr>
        <sz val="11"/>
        <color rgb="FF000000"/>
        <rFont val="Calibri"/>
        <family val="2"/>
        <scheme val="minor"/>
      </rPr>
      <t>2.  All cells that include “[For completion]” and “[Mark as ND if not relevant]” needs to be completed</t>
    </r>
  </si>
  <si>
    <t>3. The  "[For completion]" or "[Mark as ND if not relevant]" cells could be filled with:</t>
  </si>
  <si>
    <t>3.A Numbers: Please insert the appropriate data</t>
  </si>
  <si>
    <t>3.B Letters: Please insert either No Data (ND)</t>
  </si>
  <si>
    <t>4. Please note that the percentage cells will be automatically completed by the spreadsheet.</t>
  </si>
  <si>
    <t>5. The wording of the tabs referring to the HTT (the ones with an orange tab colour) are not to be changed.</t>
  </si>
  <si>
    <t xml:space="preserve">6. Should you wish to insert your National Transparency Template worksheet(s) in the HTT, please follow our instructions in the box below. </t>
  </si>
  <si>
    <t>7. Please delete tab D (Insert National Transparency Template) and the example tabs if unused.</t>
  </si>
  <si>
    <t>8. Should you make references to external documents or cells in this document, please insert the hyperlink.</t>
  </si>
  <si>
    <t>10. Since the loan bucket size of the loan size information (Tab. B1 HTT mortgage Assets - section 7.10 and 7.15, Tab. B2 HTT Public Sector Assets - section 8.2, Tab B3. HTT Shipping Assets - section 9.8) is decided at national level, please follow the agreed dispositions which can be found in the HTT Completion Guideline</t>
  </si>
  <si>
    <t>9. Since HTT 2018 various fields as well as the amount of rows and columns are blocked in order to guarantee the uniformity of the HTT architecture which enables to run automated reporting programs. In order to guarantee this uniformity the Secretariat will not provide 'unprotected' HTTs to the issuers</t>
  </si>
  <si>
    <t>11. Since the regional breakdown denomination (Tab. B1 HTT Mortgage Assets - section 7.5., Tab B2 HTT Public Sector Assets - section 8.5) is decided at national level, please follow the agreed dispositions which can be found in the HTT Completion Guideline</t>
  </si>
  <si>
    <t>(i) the HTT Completion Guideline</t>
  </si>
  <si>
    <t>(ii)  the relevant National Coordinator</t>
  </si>
  <si>
    <t>(iii) the Covered Bond Label Secretariat</t>
  </si>
  <si>
    <t>OG.3.1.4</t>
  </si>
  <si>
    <t>OM.7.2.5</t>
  </si>
  <si>
    <t>OM.7.2.6</t>
  </si>
  <si>
    <t>G.3.14.1</t>
  </si>
  <si>
    <t>G.3.14.2</t>
  </si>
  <si>
    <t>OG.3.14.3</t>
  </si>
  <si>
    <t>OG.3.14.1</t>
  </si>
  <si>
    <t>OG.3.14.2</t>
  </si>
  <si>
    <t>OG.3.14.4</t>
  </si>
  <si>
    <t>OG.3.14.5</t>
  </si>
  <si>
    <t>OG.3.14.6</t>
  </si>
  <si>
    <t>OG.3.14.7</t>
  </si>
  <si>
    <t>OG.3.14.8</t>
  </si>
  <si>
    <t>OG.3.14.9</t>
  </si>
  <si>
    <t>OG.3.14.10</t>
  </si>
  <si>
    <t>OG.3.14.11</t>
  </si>
  <si>
    <t>OG.3.14.12</t>
  </si>
  <si>
    <t>OG.3.14.13</t>
  </si>
  <si>
    <t>OG.3.14.14</t>
  </si>
  <si>
    <t>OG.3.14.15</t>
  </si>
  <si>
    <t>OG.3.14.16</t>
  </si>
  <si>
    <t>OG.3.14.17</t>
  </si>
  <si>
    <t>OG.3.14.18</t>
  </si>
  <si>
    <t>OG.3.14.19</t>
  </si>
  <si>
    <t>OG.3.14.20</t>
  </si>
  <si>
    <t>OG.3.14.21</t>
  </si>
  <si>
    <t>OG.3.14.22</t>
  </si>
  <si>
    <t>OG.3.14.23</t>
  </si>
  <si>
    <t>OG.3.14.24</t>
  </si>
  <si>
    <t>OG.3.14.25</t>
  </si>
  <si>
    <t>OG.3.14.26</t>
  </si>
  <si>
    <t>OG.3.14.27</t>
  </si>
  <si>
    <t>OG.3.14.28</t>
  </si>
  <si>
    <t>OG.3.14.29</t>
  </si>
  <si>
    <t>OG.3.14.30</t>
  </si>
  <si>
    <t>OG.3.14.31</t>
  </si>
  <si>
    <t>OG.3.14.32</t>
  </si>
  <si>
    <t>OG.3.14.33</t>
  </si>
  <si>
    <t>OG.3.14.34</t>
  </si>
  <si>
    <t>OG.3.14.35</t>
  </si>
  <si>
    <t>OG.3.14.36</t>
  </si>
  <si>
    <t>OG.3.14.37</t>
  </si>
  <si>
    <t>OG.3.14.38</t>
  </si>
  <si>
    <t>older than 1919</t>
  </si>
  <si>
    <t>1919 - 1945</t>
  </si>
  <si>
    <t>1961 - 1970</t>
  </si>
  <si>
    <t>1971 - 1980</t>
  </si>
  <si>
    <t>1981 - 1990</t>
  </si>
  <si>
    <t>1991 - 2000</t>
  </si>
  <si>
    <t>2001 - 2005</t>
  </si>
  <si>
    <t>Number of dwellings</t>
  </si>
  <si>
    <t>other</t>
  </si>
  <si>
    <t>Number of CRE</t>
  </si>
  <si>
    <t>1.  Share of sustainable loans in the total mortgage program</t>
  </si>
  <si>
    <t>2. Additional information on the sustainable section of the mortgage stock</t>
  </si>
  <si>
    <t>2A. Sustainable Residential Cover Pool</t>
  </si>
  <si>
    <t>2B. Sustainable Commercial Cover Pool</t>
  </si>
  <si>
    <t xml:space="preserve">1. Amount of sustainable loans </t>
  </si>
  <si>
    <t>Number of loans</t>
  </si>
  <si>
    <t>% Nominal (mn) to total mortgage program</t>
  </si>
  <si>
    <t>% No. of Loans to total mortgage program</t>
  </si>
  <si>
    <t>SM.1.1.1</t>
  </si>
  <si>
    <t>EE mortgage loans</t>
  </si>
  <si>
    <t/>
  </si>
  <si>
    <t>SM.1.1.2</t>
  </si>
  <si>
    <t>SM.1.1.3</t>
  </si>
  <si>
    <t>SM.1.1.4</t>
  </si>
  <si>
    <t xml:space="preserve">other </t>
  </si>
  <si>
    <t>1. Sustainable Property Type Information</t>
  </si>
  <si>
    <t>% Total sustainable Mortgages</t>
  </si>
  <si>
    <t>SM.2.1.1</t>
  </si>
  <si>
    <t>SM.2.1.2</t>
  </si>
  <si>
    <t>SM.2.1.3</t>
  </si>
  <si>
    <t>SM.2.1.4</t>
  </si>
  <si>
    <t>OSM.2.1.1</t>
  </si>
  <si>
    <t>OSM.2.1.2</t>
  </si>
  <si>
    <t>OSM.2.1.3</t>
  </si>
  <si>
    <t>OSM.2.1.4</t>
  </si>
  <si>
    <t>OSM.2.1.5</t>
  </si>
  <si>
    <t>OSM.2.1.6</t>
  </si>
  <si>
    <t>OSM.2.1.7</t>
  </si>
  <si>
    <t>OSM.2.1.8</t>
  </si>
  <si>
    <t>OSM.2.1.9</t>
  </si>
  <si>
    <t>OSM.2.1.10</t>
  </si>
  <si>
    <t>OSM.2.1.11</t>
  </si>
  <si>
    <t>OSM.2.1.12</t>
  </si>
  <si>
    <t>OSM.2.1.13</t>
  </si>
  <si>
    <t>OSM.2.1.14</t>
  </si>
  <si>
    <t>OSM.2.1.15</t>
  </si>
  <si>
    <t>OSM.2.1.16</t>
  </si>
  <si>
    <t>OSM.2.1.17</t>
  </si>
  <si>
    <t>OSM.2.1.18</t>
  </si>
  <si>
    <t>SM.2.2.1</t>
  </si>
  <si>
    <t>OSM.2.2.1</t>
  </si>
  <si>
    <t>OSM.2.2.2</t>
  </si>
  <si>
    <t>OSM.2.2.3</t>
  </si>
  <si>
    <t>OSM.2.2.4</t>
  </si>
  <si>
    <t>OSM.2.2.5</t>
  </si>
  <si>
    <t>OSM.2.2.6</t>
  </si>
  <si>
    <t>SM.2.3.1</t>
  </si>
  <si>
    <t>OSM.2.3.1</t>
  </si>
  <si>
    <t>OSM.2.3.2</t>
  </si>
  <si>
    <t>OSM.2.3.3</t>
  </si>
  <si>
    <t>OSM.2.3.4</t>
  </si>
  <si>
    <t>OSM.2.3.5</t>
  </si>
  <si>
    <t>OSM.2.3.6</t>
  </si>
  <si>
    <t>SM.2.4.1</t>
  </si>
  <si>
    <t>SM.2.4.2</t>
  </si>
  <si>
    <t>SM.2.4.3</t>
  </si>
  <si>
    <t>SM.2.4.4</t>
  </si>
  <si>
    <t>SM.2.4.5</t>
  </si>
  <si>
    <t>SM.2.4.6</t>
  </si>
  <si>
    <t>SM.2.4.7</t>
  </si>
  <si>
    <t>SM.2.4.8</t>
  </si>
  <si>
    <t>SM.2.4.9</t>
  </si>
  <si>
    <t>SM.2.4.10</t>
  </si>
  <si>
    <t>SM.2.4.11</t>
  </si>
  <si>
    <t>SM.2.4.12</t>
  </si>
  <si>
    <t>SM.2.4.13</t>
  </si>
  <si>
    <t>SM.2.4.14</t>
  </si>
  <si>
    <t>SM.2.4.15</t>
  </si>
  <si>
    <t>SM.2.4.16</t>
  </si>
  <si>
    <t>SM.2.4.17</t>
  </si>
  <si>
    <t>SM.2.4.18</t>
  </si>
  <si>
    <t>SM.2.4.19</t>
  </si>
  <si>
    <t>SM.2.4.20</t>
  </si>
  <si>
    <t>SM.2.4.21</t>
  </si>
  <si>
    <t>SM.2.4.22</t>
  </si>
  <si>
    <t>SM.2.4.23</t>
  </si>
  <si>
    <t>SM.2.4.24</t>
  </si>
  <si>
    <t>SM.2.4.25</t>
  </si>
  <si>
    <t>SM.2.4.26</t>
  </si>
  <si>
    <t>SM.2.4.27</t>
  </si>
  <si>
    <t>SM.2.4.28</t>
  </si>
  <si>
    <t>SM.2.4.29</t>
  </si>
  <si>
    <t>SM.2.4.30</t>
  </si>
  <si>
    <t>SM.2.4.31</t>
  </si>
  <si>
    <t>SM.2.4.32</t>
  </si>
  <si>
    <t>SM.2.4.33</t>
  </si>
  <si>
    <t>SM.2.4.34</t>
  </si>
  <si>
    <t>SM.2.4.35</t>
  </si>
  <si>
    <t>SM.2.4.36</t>
  </si>
  <si>
    <t>SM.2.4.37</t>
  </si>
  <si>
    <t>SM.2.4.38</t>
  </si>
  <si>
    <t>SM.2.4.39</t>
  </si>
  <si>
    <t>SM.2.4.40</t>
  </si>
  <si>
    <t>SM.2.4.41</t>
  </si>
  <si>
    <t>SM.2.4.42</t>
  </si>
  <si>
    <t>SM.2.4.43</t>
  </si>
  <si>
    <t>SM.2.4.44</t>
  </si>
  <si>
    <t>SM.2.5.1</t>
  </si>
  <si>
    <t>SM.2.5.2</t>
  </si>
  <si>
    <t>SM.2.5.3</t>
  </si>
  <si>
    <t>SM.2.5.4</t>
  </si>
  <si>
    <t>SM.2.5.5</t>
  </si>
  <si>
    <t>SM.2.5.6</t>
  </si>
  <si>
    <t>SM.2.5.7</t>
  </si>
  <si>
    <t>SM.2.5.8</t>
  </si>
  <si>
    <t>SM.2.5.9</t>
  </si>
  <si>
    <t>SM.2.5.10</t>
  </si>
  <si>
    <t>SM.2.5.11</t>
  </si>
  <si>
    <t>SM.2.5.12</t>
  </si>
  <si>
    <t>SM.2.5.13</t>
  </si>
  <si>
    <t>SM.2.5.14</t>
  </si>
  <si>
    <t>SM.2.5.15</t>
  </si>
  <si>
    <t>SM.2.5.16</t>
  </si>
  <si>
    <t>SM.2.5.17</t>
  </si>
  <si>
    <t>SM.2.5.18</t>
  </si>
  <si>
    <t>SM.2.5.19</t>
  </si>
  <si>
    <t>SM.2.5.20</t>
  </si>
  <si>
    <t>SM.2.5.21</t>
  </si>
  <si>
    <t>SM.2.5.22</t>
  </si>
  <si>
    <t>SM.2.5.23</t>
  </si>
  <si>
    <t>SM.2.5.24</t>
  </si>
  <si>
    <t>SM.2.5.25</t>
  </si>
  <si>
    <t>SM.2.5.26</t>
  </si>
  <si>
    <t>SM.2.5.27</t>
  </si>
  <si>
    <t>SM.2.5.28</t>
  </si>
  <si>
    <t>SM.2.5.29</t>
  </si>
  <si>
    <t>SM.2.5.30</t>
  </si>
  <si>
    <t>SM.2.5.31</t>
  </si>
  <si>
    <t>SM.2.5.32</t>
  </si>
  <si>
    <t>SM.2.5.33</t>
  </si>
  <si>
    <t>SM.2.5.34</t>
  </si>
  <si>
    <t>SM.2.5.35</t>
  </si>
  <si>
    <t>SM.2.5.36</t>
  </si>
  <si>
    <t>SM.2.5.37</t>
  </si>
  <si>
    <t>SM.2.5.38</t>
  </si>
  <si>
    <t>SM.2.5.39</t>
  </si>
  <si>
    <t>SM.2.5.40</t>
  </si>
  <si>
    <t>SM.2.5.41</t>
  </si>
  <si>
    <t>SM.2.5.42</t>
  </si>
  <si>
    <t>SM.2.5.43</t>
  </si>
  <si>
    <t>SM.2.5.44</t>
  </si>
  <si>
    <t>SM.2.5.45</t>
  </si>
  <si>
    <t>SM.2.5.46</t>
  </si>
  <si>
    <t>SM.2.5.47</t>
  </si>
  <si>
    <t>SM.2.5.48</t>
  </si>
  <si>
    <t>SM.2.5.49</t>
  </si>
  <si>
    <t>SM.2.5.50</t>
  </si>
  <si>
    <t>SM.2.6.1</t>
  </si>
  <si>
    <t>SM.2.6.2</t>
  </si>
  <si>
    <t>SM.2.6.3</t>
  </si>
  <si>
    <t>OSM.2.6.1</t>
  </si>
  <si>
    <t>OSM.2.6.2</t>
  </si>
  <si>
    <t>OSM.2.6.3</t>
  </si>
  <si>
    <t>OSM.2.6.4</t>
  </si>
  <si>
    <t>OSM.2.6.5</t>
  </si>
  <si>
    <t>OSM.2.6.6</t>
  </si>
  <si>
    <t>SM.2.7.1</t>
  </si>
  <si>
    <t>SM.2.7.2</t>
  </si>
  <si>
    <t>SM.2.7.3</t>
  </si>
  <si>
    <t>OSM.2.7.1</t>
  </si>
  <si>
    <t>OSM.2.7.2</t>
  </si>
  <si>
    <t>OSM.2.7.3</t>
  </si>
  <si>
    <t>OSM.2.7.4</t>
  </si>
  <si>
    <t>OSM.2.7.5</t>
  </si>
  <si>
    <t>OSM.2.7.6</t>
  </si>
  <si>
    <t>SM.2.8.1</t>
  </si>
  <si>
    <t>SM.2.8.2</t>
  </si>
  <si>
    <t>SM.2.8.3</t>
  </si>
  <si>
    <t>SM.2.8.4</t>
  </si>
  <si>
    <t>SM.2.8.5</t>
  </si>
  <si>
    <t>SM.2.9.1</t>
  </si>
  <si>
    <t>SM.2A.10.1</t>
  </si>
  <si>
    <t>SM.2A.10.2</t>
  </si>
  <si>
    <t>SM.2A.10.3</t>
  </si>
  <si>
    <t>SM.2A.10.4</t>
  </si>
  <si>
    <t>SM.2A.10.5</t>
  </si>
  <si>
    <t>SM.2A.10.6</t>
  </si>
  <si>
    <t>SM.2A.10.7</t>
  </si>
  <si>
    <t>SM.2A.10.8</t>
  </si>
  <si>
    <t>SM.2A.10.9</t>
  </si>
  <si>
    <t>SM.2A.10.10</t>
  </si>
  <si>
    <t>SM.2A.10.11</t>
  </si>
  <si>
    <t>SM.2A.10.12</t>
  </si>
  <si>
    <t>SM.2A.10.13</t>
  </si>
  <si>
    <t>SM.2A.10.14</t>
  </si>
  <si>
    <t>SM.2A.10.15</t>
  </si>
  <si>
    <t>SM.2A.10.16</t>
  </si>
  <si>
    <t>SM.2A.10.17</t>
  </si>
  <si>
    <t>SM.2A.10.18</t>
  </si>
  <si>
    <t>SM.2A.10.19</t>
  </si>
  <si>
    <t>SM.2A.10.20</t>
  </si>
  <si>
    <t>SM.2A.10.21</t>
  </si>
  <si>
    <t>SM.2A.10.22</t>
  </si>
  <si>
    <t>SM.2A.10.23</t>
  </si>
  <si>
    <t>SM.2A.10.24</t>
  </si>
  <si>
    <t>SM.2A.10.25</t>
  </si>
  <si>
    <t>SM.2A.10.26</t>
  </si>
  <si>
    <t>SM.2A.11.1</t>
  </si>
  <si>
    <t>SM.2A.11.2</t>
  </si>
  <si>
    <t>SM.2A.11.3</t>
  </si>
  <si>
    <t>SM.2A.11.4</t>
  </si>
  <si>
    <t>SM.2A.11.5</t>
  </si>
  <si>
    <t>SM.2A.11.6</t>
  </si>
  <si>
    <t>SM.2A.11.7</t>
  </si>
  <si>
    <t>SM.2A.11.8</t>
  </si>
  <si>
    <t>SM.2A.11.9</t>
  </si>
  <si>
    <t>SM.2A.11.10</t>
  </si>
  <si>
    <t>OSM.2A.11.1</t>
  </si>
  <si>
    <t>OSM.2A.11.2</t>
  </si>
  <si>
    <t>OSM.2A.11.3</t>
  </si>
  <si>
    <t>OSM.2A.11.4</t>
  </si>
  <si>
    <t>OSM.2A.11.5</t>
  </si>
  <si>
    <t>OSM.2A.11.6</t>
  </si>
  <si>
    <t>OSM.2A.11.7</t>
  </si>
  <si>
    <t>OSM.2A.11.8</t>
  </si>
  <si>
    <t>OSM.2A.11.9</t>
  </si>
  <si>
    <t>SM.2A.12.1</t>
  </si>
  <si>
    <t>SM.2A.12.2</t>
  </si>
  <si>
    <t>SM.2A.12.3</t>
  </si>
  <si>
    <t>SM.2A.12.4</t>
  </si>
  <si>
    <t>SM.2A.12.5</t>
  </si>
  <si>
    <t>SM.2A.12.6</t>
  </si>
  <si>
    <t>SM.2A.12.7</t>
  </si>
  <si>
    <t>SM.2A.12.8</t>
  </si>
  <si>
    <t>SM.2A.12.9</t>
  </si>
  <si>
    <t>SM.2A.12.10</t>
  </si>
  <si>
    <t>OSM.2A.12.1</t>
  </si>
  <si>
    <t>OSM.2A.12.2</t>
  </si>
  <si>
    <t>OSM.2A.12.3</t>
  </si>
  <si>
    <t>OSM.2A.12.4</t>
  </si>
  <si>
    <t>OSM.2A.12.5</t>
  </si>
  <si>
    <t>OSM.2A.12.6</t>
  </si>
  <si>
    <t>OSM.2A.12.7</t>
  </si>
  <si>
    <t>OSM.2A.12.8</t>
  </si>
  <si>
    <t>OSM.2A.12.9</t>
  </si>
  <si>
    <t>SM.2A.13.1</t>
  </si>
  <si>
    <t>SM.2A.13.2</t>
  </si>
  <si>
    <t>SM.2A.13.3</t>
  </si>
  <si>
    <t>SM.2A.13.4</t>
  </si>
  <si>
    <t>SM.2A.13.5</t>
  </si>
  <si>
    <t>OSM.2A.13.1</t>
  </si>
  <si>
    <t>OSM.2A.13.2</t>
  </si>
  <si>
    <t>OSM.2A.13.3</t>
  </si>
  <si>
    <t>OSM.2A.13.4</t>
  </si>
  <si>
    <t>OSM.2A.13.5</t>
  </si>
  <si>
    <t>OSM.2A.13.6</t>
  </si>
  <si>
    <t>OSM.2A.13.7</t>
  </si>
  <si>
    <t>OSM.2A.13.8</t>
  </si>
  <si>
    <t>OSM.2A.13.9</t>
  </si>
  <si>
    <t>OSM.2A.13.10</t>
  </si>
  <si>
    <t>SM.2A.14.1</t>
  </si>
  <si>
    <t>SM.2A.14.2</t>
  </si>
  <si>
    <t>SM.2A.14.3</t>
  </si>
  <si>
    <t>OSM.2A.14.1</t>
  </si>
  <si>
    <t>OSM.2A.14.2</t>
  </si>
  <si>
    <t>OSM.2A.14.3</t>
  </si>
  <si>
    <t>% No. of Dwellings</t>
  </si>
  <si>
    <t>SM.2A.15.1</t>
  </si>
  <si>
    <t>SM.2A.15.2</t>
  </si>
  <si>
    <t>SM.2A.15.3</t>
  </si>
  <si>
    <t>SM.2A.15.4</t>
  </si>
  <si>
    <t>SM.2A.15.5</t>
  </si>
  <si>
    <t>SM.2A.15.6</t>
  </si>
  <si>
    <t>SM.2A.15.7</t>
  </si>
  <si>
    <t>SM.2A.15.8</t>
  </si>
  <si>
    <t>SM.2A.15.9</t>
  </si>
  <si>
    <t>SM.2A.15.10</t>
  </si>
  <si>
    <t>SM.2A.15.11</t>
  </si>
  <si>
    <t>SM.2A.15.12</t>
  </si>
  <si>
    <t>SM.2A.15.13</t>
  </si>
  <si>
    <t>SM.2A.15.14</t>
  </si>
  <si>
    <t>SM.2A.15.15</t>
  </si>
  <si>
    <t>SM.2A.15.16</t>
  </si>
  <si>
    <t>SM.2A.15.17</t>
  </si>
  <si>
    <t>SM.2A.15.18</t>
  </si>
  <si>
    <t>SM.2A.15.19</t>
  </si>
  <si>
    <t>OSM.2A.15.1</t>
  </si>
  <si>
    <t>OSM.2A.15.2</t>
  </si>
  <si>
    <t>OSM.2A.15.3</t>
  </si>
  <si>
    <t>SM.2A.16.1</t>
  </si>
  <si>
    <t>SM.2A.16.2</t>
  </si>
  <si>
    <t>SM.2A.16.3</t>
  </si>
  <si>
    <t>SM.2A.16.4</t>
  </si>
  <si>
    <t>SM.2A.16.5</t>
  </si>
  <si>
    <t>SM.2A.16.6</t>
  </si>
  <si>
    <t>SM.2A.16.7</t>
  </si>
  <si>
    <t>SM.2A.16.8</t>
  </si>
  <si>
    <t>SM.2A.16.9</t>
  </si>
  <si>
    <t>SM.2A.16.10</t>
  </si>
  <si>
    <t>OSM.2A.16.1</t>
  </si>
  <si>
    <t>SM.2A.17.1</t>
  </si>
  <si>
    <t>SM.2A.17.2</t>
  </si>
  <si>
    <t>SM.2A.17.3</t>
  </si>
  <si>
    <t>SM.2A.17.4</t>
  </si>
  <si>
    <t>SM.2A.17.5</t>
  </si>
  <si>
    <t>SM.2A.17.6</t>
  </si>
  <si>
    <t>OSM.2A.17.1</t>
  </si>
  <si>
    <t>SM.2B.21.1</t>
  </si>
  <si>
    <t>SM.2B.21.2</t>
  </si>
  <si>
    <t>SM.2B.21.3</t>
  </si>
  <si>
    <t>SM.2B.21.4</t>
  </si>
  <si>
    <t>SM.2B.21.5</t>
  </si>
  <si>
    <t>SM.2B.21.6</t>
  </si>
  <si>
    <t>SM.2B.21.7</t>
  </si>
  <si>
    <t>SM.2B.21.8</t>
  </si>
  <si>
    <t>SM.2B.21.9</t>
  </si>
  <si>
    <t>SM.2B.21.10</t>
  </si>
  <si>
    <t>% No. of CRE</t>
  </si>
  <si>
    <t>SM.2B.22.1</t>
  </si>
  <si>
    <t>SM.2B.22.2</t>
  </si>
  <si>
    <t>SM.2B.22.3</t>
  </si>
  <si>
    <t>SM.2B.22.4</t>
  </si>
  <si>
    <t>SM.2B.22.5</t>
  </si>
  <si>
    <t>SM.2B.22.6</t>
  </si>
  <si>
    <t>SM.2B.22.7</t>
  </si>
  <si>
    <t>SM.2B.22.8</t>
  </si>
  <si>
    <t>SM.2B.22.9</t>
  </si>
  <si>
    <t>SM.2B.22.10</t>
  </si>
  <si>
    <t>OSM.2B.22.1</t>
  </si>
  <si>
    <t>OSM.2B.22.2</t>
  </si>
  <si>
    <t>OSM.2B.22.3</t>
  </si>
  <si>
    <t>SM.2B.23.1</t>
  </si>
  <si>
    <t>SM.2B.23.2</t>
  </si>
  <si>
    <t>SM.2B.23.3</t>
  </si>
  <si>
    <t>SM.2B.23.4</t>
  </si>
  <si>
    <t>SM.2B.23.5</t>
  </si>
  <si>
    <t>SM.2B.23.6</t>
  </si>
  <si>
    <t>SM.2B.23.7</t>
  </si>
  <si>
    <t>SM.2B.23.8</t>
  </si>
  <si>
    <t>SM.2B.23.9</t>
  </si>
  <si>
    <t>SM.2B.23.10</t>
  </si>
  <si>
    <t>Total sustainable mortgage loans</t>
  </si>
  <si>
    <t>EE total</t>
  </si>
  <si>
    <t>social tot</t>
  </si>
  <si>
    <t>Number of sustainable mortgage loans</t>
  </si>
  <si>
    <t>M.7A.15.1</t>
  </si>
  <si>
    <t>M.7A.15.2</t>
  </si>
  <si>
    <t>M.7A.15.3</t>
  </si>
  <si>
    <t>M.7A.15.4</t>
  </si>
  <si>
    <t>M.7A.15.5</t>
  </si>
  <si>
    <t>M.7A.15.6</t>
  </si>
  <si>
    <t>M.7A.15.7</t>
  </si>
  <si>
    <t>M.7A.15.8</t>
  </si>
  <si>
    <t>M.7A.15.9</t>
  </si>
  <si>
    <t>M.7A.15.10</t>
  </si>
  <si>
    <t>M.7A.15.11</t>
  </si>
  <si>
    <t>M.7A.15.12</t>
  </si>
  <si>
    <t>M.7A.15.13</t>
  </si>
  <si>
    <t>M.7A.15.14</t>
  </si>
  <si>
    <t>M.7A.15.15</t>
  </si>
  <si>
    <t>M.7A.15.16</t>
  </si>
  <si>
    <t>M.7A.15.17</t>
  </si>
  <si>
    <t>M.7A.15.18</t>
  </si>
  <si>
    <t>M.7A.15.19</t>
  </si>
  <si>
    <t>OM.7A.15.1</t>
  </si>
  <si>
    <t>OM.7A.15.2</t>
  </si>
  <si>
    <t>OM.7A.15.3</t>
  </si>
  <si>
    <t>M.7A.16.1</t>
  </si>
  <si>
    <t>M.7A.16.2</t>
  </si>
  <si>
    <t>M.7A.16.3</t>
  </si>
  <si>
    <t>M.7A.16.4</t>
  </si>
  <si>
    <t>M.7A.16.5</t>
  </si>
  <si>
    <t>M.7A.16.6</t>
  </si>
  <si>
    <t>M.7A.16.7</t>
  </si>
  <si>
    <t>M.7A.16.8</t>
  </si>
  <si>
    <t>M.7A.16.9</t>
  </si>
  <si>
    <t>M.7A.16.10</t>
  </si>
  <si>
    <t>OM.7A.16.1</t>
  </si>
  <si>
    <t>SM.2.4.45</t>
  </si>
  <si>
    <t>SM.2.4.46</t>
  </si>
  <si>
    <t>SM.2.4.47</t>
  </si>
  <si>
    <t>SM.2.4.48</t>
  </si>
  <si>
    <t>SM.2.4.49</t>
  </si>
  <si>
    <t>SM.2.4.50</t>
  </si>
  <si>
    <t>SM.2.4.51</t>
  </si>
  <si>
    <t>SM.2.4.52</t>
  </si>
  <si>
    <t>SM.2.4.53</t>
  </si>
  <si>
    <t>SM.2.4.54</t>
  </si>
  <si>
    <t>House, detached or semi-detached</t>
  </si>
  <si>
    <t>Flat or Apartment</t>
  </si>
  <si>
    <t>Bungalow</t>
  </si>
  <si>
    <t>Terraced House</t>
  </si>
  <si>
    <t>Multifamily House</t>
  </si>
  <si>
    <t>Land Only</t>
  </si>
  <si>
    <t>SM.2A.17.7</t>
  </si>
  <si>
    <t>SM.2A.17.8</t>
  </si>
  <si>
    <t>SM.2A.18.1</t>
  </si>
  <si>
    <t>SM.2A.18.2</t>
  </si>
  <si>
    <t>SM.2A.18.3</t>
  </si>
  <si>
    <t>SM.2A.18.4</t>
  </si>
  <si>
    <t>no data</t>
  </si>
  <si>
    <t>SM.2A.18.5</t>
  </si>
  <si>
    <t>OSM.2A.18.1</t>
  </si>
  <si>
    <t>OSM.2B.22.4</t>
  </si>
  <si>
    <t>OSM.2B.22.5</t>
  </si>
  <si>
    <t>OSM.2B.22.6</t>
  </si>
  <si>
    <t>OSM.2B.22.7</t>
  </si>
  <si>
    <t>OSM.2B.22.8</t>
  </si>
  <si>
    <t>OSM.2B.22.9</t>
  </si>
  <si>
    <t>OSM.2B.23.1</t>
  </si>
  <si>
    <t>OSM.2B.23.2</t>
  </si>
  <si>
    <t>OSM.2B.23.3</t>
  </si>
  <si>
    <t>SM.2B.24.1</t>
  </si>
  <si>
    <t>SM.2B.24.2</t>
  </si>
  <si>
    <t>SM.2B.24.3</t>
  </si>
  <si>
    <t>SM.2B.24.4</t>
  </si>
  <si>
    <t>SM.2B.24.5</t>
  </si>
  <si>
    <t>SM.2B.24.6</t>
  </si>
  <si>
    <t>SM.2B.24.7</t>
  </si>
  <si>
    <t>SM.2B.24.8</t>
  </si>
  <si>
    <t>SM.2B.24.9</t>
  </si>
  <si>
    <t>SM.2B.24.10</t>
  </si>
  <si>
    <t>M.7B.21.1</t>
  </si>
  <si>
    <t>M.7B.21.2</t>
  </si>
  <si>
    <t>M.7B.21.3</t>
  </si>
  <si>
    <t>M.7B.21.4</t>
  </si>
  <si>
    <t>M.7B.21.5</t>
  </si>
  <si>
    <t>M.7B.21.6</t>
  </si>
  <si>
    <t>M.7B.21.7</t>
  </si>
  <si>
    <t>M.7B.21.8</t>
  </si>
  <si>
    <t>M.7B.21.9</t>
  </si>
  <si>
    <t>M.7B.21.10</t>
  </si>
  <si>
    <t>M.7B.22.1</t>
  </si>
  <si>
    <t>M.7B.22.2</t>
  </si>
  <si>
    <t>M.7B.22.3</t>
  </si>
  <si>
    <t>M.7B.22.4</t>
  </si>
  <si>
    <t>M.7B.22.5</t>
  </si>
  <si>
    <t>M.7B.22.6</t>
  </si>
  <si>
    <t>M.7B.22.7</t>
  </si>
  <si>
    <t>M.7B.22.8</t>
  </si>
  <si>
    <t>M.7B.22.9</t>
  </si>
  <si>
    <t>M.7B.22.10</t>
  </si>
  <si>
    <t>OM.7B.22.1</t>
  </si>
  <si>
    <t>OM.7B.22.2</t>
  </si>
  <si>
    <t>OM.7B.22.3</t>
  </si>
  <si>
    <t>OM.7B.22.4</t>
  </si>
  <si>
    <t>OM.7B.22.5</t>
  </si>
  <si>
    <t>OM.7B.22.6</t>
  </si>
  <si>
    <t>OM.7B.22.7</t>
  </si>
  <si>
    <t>OM.7B.22.8</t>
  </si>
  <si>
    <t>OM.7B.22.9</t>
  </si>
  <si>
    <t>1.  Share of assets affected by payment holidays caused by COVID 19</t>
  </si>
  <si>
    <t>1. Breakdown of payment holiday</t>
  </si>
  <si>
    <t xml:space="preserve">% Nominal (mn) to total cover pool </t>
  </si>
  <si>
    <t>% No. of Loans to total cover pool</t>
  </si>
  <si>
    <t>2. Additional information on the cover pool section affected by payment holidays</t>
  </si>
  <si>
    <t>Total payment holiday</t>
  </si>
  <si>
    <t>COVID-19: EMF-ECBC Response</t>
  </si>
  <si>
    <t>For further information concerning the nation-specific dispositions regarging the impact of the Covid 19 outbreak on cover pools, please refer to the:</t>
  </si>
  <si>
    <t>COV.1.1.1</t>
  </si>
  <si>
    <t>payment holiday granted</t>
  </si>
  <si>
    <t>1 month</t>
  </si>
  <si>
    <t>2 months</t>
  </si>
  <si>
    <t>3 months</t>
  </si>
  <si>
    <t>over 6 months</t>
  </si>
  <si>
    <t>total</t>
  </si>
  <si>
    <t>COV.2.1.1</t>
  </si>
  <si>
    <t>COV.2.1.2</t>
  </si>
  <si>
    <t>COV.2.1.3</t>
  </si>
  <si>
    <t>COV.2.1.4</t>
  </si>
  <si>
    <t>OCOV.2.1.5</t>
  </si>
  <si>
    <t>OCOV.2.1.6</t>
  </si>
  <si>
    <t>OCOV.2.1.7</t>
  </si>
  <si>
    <t>OCOV.2.1.8</t>
  </si>
  <si>
    <t>Optional further information at issuer/country level</t>
  </si>
  <si>
    <t>principal deferred</t>
  </si>
  <si>
    <t xml:space="preserve">principal &amp; interest deferred </t>
  </si>
  <si>
    <t>M.7A.16.11</t>
  </si>
  <si>
    <t>SM.2A.16.11</t>
  </si>
  <si>
    <t>SM.2B.24.11</t>
  </si>
  <si>
    <t>SM.2B.25.1</t>
  </si>
  <si>
    <t>SM.2B.25.2</t>
  </si>
  <si>
    <t>SM.2B.25.3</t>
  </si>
  <si>
    <t>SM.2B.25.4</t>
  </si>
  <si>
    <t>SM.2B.25.5</t>
  </si>
  <si>
    <t>CONTENT OF Temporary Tab</t>
  </si>
  <si>
    <t xml:space="preserve">Can the COVID-19 related payment holiday loans remain part of the cover pool?     </t>
  </si>
  <si>
    <t>[YES/NO] (cancel what is not relevant)</t>
  </si>
  <si>
    <t>1.  Share of cover assets affected at the time of reporting by payment holidays caused exclusively by COVID 19</t>
  </si>
  <si>
    <t>OCOV.1.1.2</t>
  </si>
  <si>
    <t>OCOV.1.1.3</t>
  </si>
  <si>
    <t>1. types of granted payment holiday (original duration)</t>
  </si>
  <si>
    <t>4 to 6 months</t>
  </si>
  <si>
    <t>in % nominal (mn) of affected notional amount to total cover pool</t>
  </si>
  <si>
    <t xml:space="preserve">Liquid assets are defined as central bank eligible assets, substitute and other marketable assets. This total is calculated over both outstanding covered bonds and outstanding cover assets. </t>
  </si>
  <si>
    <t>In the columns titled "Nominal [before hedging]" and "Nominal [after hedging]" if there is no hedging activity also the amounts for the single currencies should be the same in the two columns. Should there be hedging activity then the currency into which the outstanding has been swapped will receive the respective amount. For example, if all outstanding have been swapped into one currency, only this currency will see a positive amount in the after hedging section. The sum of the columns must match the figures reported under "Total Cover Assets", respectively "Outstanding Covered Bonds" in Section 3.1 of Tab A. HTT General.</t>
  </si>
  <si>
    <t>SM.2A.19.1</t>
  </si>
  <si>
    <t>SM.2A.19.2</t>
  </si>
  <si>
    <t>SM.2A.19.3</t>
  </si>
  <si>
    <t>SM.2A.19.4</t>
  </si>
  <si>
    <t>SM.2A.19.5</t>
  </si>
  <si>
    <t>OSM.2A.19.1</t>
  </si>
  <si>
    <t>15. Energy Performance information of the financed RRE</t>
  </si>
  <si>
    <t>SM.2A.16.12</t>
  </si>
  <si>
    <t>SM.2A.16.13</t>
  </si>
  <si>
    <t>SM.2A.16.14</t>
  </si>
  <si>
    <t>SM.2A.16.15</t>
  </si>
  <si>
    <t>SM.2A.16.16</t>
  </si>
  <si>
    <t>SM.2A.16.17</t>
  </si>
  <si>
    <t>SM.2A.16.18</t>
  </si>
  <si>
    <t>SM.2A.16.19</t>
  </si>
  <si>
    <t>OSM.2A.16.2</t>
  </si>
  <si>
    <t>18. Dwelling type</t>
  </si>
  <si>
    <t>SM.2A.18.6</t>
  </si>
  <si>
    <t>SM.2A.18.7</t>
  </si>
  <si>
    <t>SM.2A.18.8</t>
  </si>
  <si>
    <t>SM.2A.17.9</t>
  </si>
  <si>
    <t>SM.2A.17.10</t>
  </si>
  <si>
    <t>SM.2A.17.11</t>
  </si>
  <si>
    <t>M.7A.16.12</t>
  </si>
  <si>
    <t>M.7A.16.13</t>
  </si>
  <si>
    <t>M.7A.16.14</t>
  </si>
  <si>
    <t>M.7A.16.15</t>
  </si>
  <si>
    <t>M.7A.16.16</t>
  </si>
  <si>
    <t>M.7A.16.17</t>
  </si>
  <si>
    <t>M.7A.16.18</t>
  </si>
  <si>
    <t>M.7A.16.19</t>
  </si>
  <si>
    <t>OM.7A.16.2</t>
  </si>
  <si>
    <t>OM.7A.16.3</t>
  </si>
  <si>
    <t>M.7A.17.1</t>
  </si>
  <si>
    <t>M.7A.17.2</t>
  </si>
  <si>
    <t>M.7A.17.3</t>
  </si>
  <si>
    <t>M.7A.17.4</t>
  </si>
  <si>
    <t>M.7A.17.5</t>
  </si>
  <si>
    <t>M.7A.17.6</t>
  </si>
  <si>
    <t>M.7A.17.7</t>
  </si>
  <si>
    <t>M.7A.17.8</t>
  </si>
  <si>
    <t>M.7A.17.9</t>
  </si>
  <si>
    <t>M.7A.17.10</t>
  </si>
  <si>
    <t>M.7A.17.11</t>
  </si>
  <si>
    <t>OM.7A.17.1</t>
  </si>
  <si>
    <t>OM.7A.18.1</t>
  </si>
  <si>
    <t>M.7B.23.1</t>
  </si>
  <si>
    <t>M.7B.23.2</t>
  </si>
  <si>
    <t>M.7B.23.3</t>
  </si>
  <si>
    <t>M.7B.23.4</t>
  </si>
  <si>
    <t>M.7B.23.5</t>
  </si>
  <si>
    <t>M.7B.23.6</t>
  </si>
  <si>
    <t>M.7B.23.7</t>
  </si>
  <si>
    <t>M.7B.23.8</t>
  </si>
  <si>
    <t>M.7B.23.9</t>
  </si>
  <si>
    <t>M.7B.23.10</t>
  </si>
  <si>
    <t>OM.7B.23.1</t>
  </si>
  <si>
    <t>OM.7B.23.2</t>
  </si>
  <si>
    <t>OM.7B.23.3</t>
  </si>
  <si>
    <t>OM.7B.23.4</t>
  </si>
  <si>
    <t>OM.7B.23.5</t>
  </si>
  <si>
    <t>OM.7B.23.6</t>
  </si>
  <si>
    <t>OM.7B.23.7</t>
  </si>
  <si>
    <t>OM.7B.23.8</t>
  </si>
  <si>
    <t>OM.7B.23.9</t>
  </si>
  <si>
    <t>Social impact mortgage loans</t>
  </si>
  <si>
    <t>OSM.1.1.1</t>
  </si>
  <si>
    <t>OSM.1.1.2</t>
  </si>
  <si>
    <t>OSM.1.1.3</t>
  </si>
  <si>
    <t>OSM.1.1.4</t>
  </si>
  <si>
    <t>OSM.1.1.5</t>
  </si>
  <si>
    <t>o/w EE residential</t>
  </si>
  <si>
    <t>o/w EE commercial</t>
  </si>
  <si>
    <t>o/w EE other</t>
  </si>
  <si>
    <t xml:space="preserve">o/w Social residential </t>
  </si>
  <si>
    <t xml:space="preserve">o/wSocial Commercial </t>
  </si>
  <si>
    <t>o/w social other</t>
  </si>
  <si>
    <t>Subsidised housing</t>
  </si>
  <si>
    <t>M.7A.13.6</t>
  </si>
  <si>
    <t xml:space="preserve">Hospital </t>
  </si>
  <si>
    <t xml:space="preserve">School </t>
  </si>
  <si>
    <t>other RE with a social relevant purpose</t>
  </si>
  <si>
    <t>o/w Cultural purposes</t>
  </si>
  <si>
    <t xml:space="preserve">Subsidised housing </t>
  </si>
  <si>
    <t>SM.2A.13.6</t>
  </si>
  <si>
    <t>CONTENT OF TAB F1</t>
  </si>
  <si>
    <t>New Property</t>
  </si>
  <si>
    <t>Existing Property</t>
  </si>
  <si>
    <t>G.3.14.3</t>
  </si>
  <si>
    <t>G.3.14.4</t>
  </si>
  <si>
    <t>OSM.2B.23.4</t>
  </si>
  <si>
    <t>OSM.2B.23.5</t>
  </si>
  <si>
    <t>OSM.2B.23.6</t>
  </si>
  <si>
    <t>OSM.2B.23.7</t>
  </si>
  <si>
    <t>OSM.2B.23.8</t>
  </si>
  <si>
    <t>OSM.2B.23.9</t>
  </si>
  <si>
    <t>SM.2B.24.12</t>
  </si>
  <si>
    <t>SM.2B.24.13</t>
  </si>
  <si>
    <t>OSM.2B.24.1</t>
  </si>
  <si>
    <t>OSM.2B.24.2</t>
  </si>
  <si>
    <t>OSM.2B.24.3</t>
  </si>
  <si>
    <t>SM.2B.25.6</t>
  </si>
  <si>
    <t>SM.2B.25.7</t>
  </si>
  <si>
    <t>SM.2B.25.8</t>
  </si>
  <si>
    <t>SM.2B.25.9</t>
  </si>
  <si>
    <t>SM.2B.25.10</t>
  </si>
  <si>
    <t>SM.2B.25.11</t>
  </si>
  <si>
    <t>SM.2B.25.12</t>
  </si>
  <si>
    <t>SM.2B.25.13</t>
  </si>
  <si>
    <t>SM.2B.25.14</t>
  </si>
  <si>
    <t>SM.2B.25.15</t>
  </si>
  <si>
    <t>SM.2B.25.16</t>
  </si>
  <si>
    <t>SM.2B.25.17</t>
  </si>
  <si>
    <t>SM.2B.25.18</t>
  </si>
  <si>
    <t>SM.2B.25.19</t>
  </si>
  <si>
    <t>SM.2B.26.1</t>
  </si>
  <si>
    <t>SM.2B.26.2</t>
  </si>
  <si>
    <t>SM.2B.26.3</t>
  </si>
  <si>
    <t>SM.2B.26.4</t>
  </si>
  <si>
    <t>SM.2B.26.5</t>
  </si>
  <si>
    <t>SM.2B.26.6</t>
  </si>
  <si>
    <t>SM.2B.26.7</t>
  </si>
  <si>
    <t>SM.2B.26.8</t>
  </si>
  <si>
    <t>SM.2B.26.9</t>
  </si>
  <si>
    <t>SM.2B.26.10</t>
  </si>
  <si>
    <t>SM.2B.26.11</t>
  </si>
  <si>
    <t>SM.2B.27.1</t>
  </si>
  <si>
    <t>SM.2B.27.2</t>
  </si>
  <si>
    <t>SM.2B.27.3</t>
  </si>
  <si>
    <t>SM.2B.27.4</t>
  </si>
  <si>
    <t>SM.2B.27.5</t>
  </si>
  <si>
    <t>Existing property</t>
  </si>
  <si>
    <t>New property</t>
  </si>
  <si>
    <t xml:space="preserve">New Property and Existing Property </t>
  </si>
  <si>
    <t xml:space="preserve">Sustainability - strategy pursued in the cover pool </t>
  </si>
  <si>
    <t>Subsidised Housing  (definitions of affordable, social housing)</t>
  </si>
  <si>
    <t>2. Glossary - ESG items (optional)</t>
  </si>
  <si>
    <t>3. Reason for No Data</t>
  </si>
  <si>
    <t>4. Glossary - Extra national and/or Issuer Items</t>
  </si>
  <si>
    <t>HG.3.2</t>
  </si>
  <si>
    <t>HG.3.3</t>
  </si>
  <si>
    <t>HG.4.1</t>
  </si>
  <si>
    <t>OHG.4.1</t>
  </si>
  <si>
    <t>OHG.4.2</t>
  </si>
  <si>
    <t>OHG.4.3</t>
  </si>
  <si>
    <t>OHG.4.4</t>
  </si>
  <si>
    <t>OHG.4.5</t>
  </si>
  <si>
    <t>OHG.2.4</t>
  </si>
  <si>
    <t>OHG.2.5</t>
  </si>
  <si>
    <t>OHG.2.6</t>
  </si>
  <si>
    <t>OHG.2.7</t>
  </si>
  <si>
    <t>OHG.2.8</t>
  </si>
  <si>
    <t>OHG.2.9</t>
  </si>
  <si>
    <t>OHG.2.10</t>
  </si>
  <si>
    <t>OHG.2.11</t>
  </si>
  <si>
    <t>OHG.2.12</t>
  </si>
  <si>
    <t>17. Property Age Structure</t>
  </si>
  <si>
    <t>19. New Residential Property</t>
  </si>
  <si>
    <t>New Proprety</t>
  </si>
  <si>
    <t>% No. of dwellings</t>
  </si>
  <si>
    <t>% No. of  CRE</t>
  </si>
  <si>
    <t>% Total Sustainable Mortgages</t>
  </si>
  <si>
    <t>Czechia</t>
  </si>
  <si>
    <t>15. EPC  Information of the financed RRE - optional</t>
  </si>
  <si>
    <t>17. Property Age Structure - optional</t>
  </si>
  <si>
    <t>18. Dwelling type - optional</t>
  </si>
  <si>
    <t>19. New Residential Property - optional</t>
  </si>
  <si>
    <t>whether or not exposures in the form of covered bonds are eligible to preferential treatment under Regulation (EU) 575/2013 is ultimately a matter to be determined by a relevant investor institution and its relevant supervisory authority and the issuer does not accept any responsibility in this regard.</t>
  </si>
  <si>
    <t>OSM.2.8.1</t>
  </si>
  <si>
    <t>OSM.2.8.2</t>
  </si>
  <si>
    <t>OSM.2.8.3</t>
  </si>
  <si>
    <t>OSM.2.8.4</t>
  </si>
  <si>
    <t>OSM.2.9.1</t>
  </si>
  <si>
    <t>OSM.2.9.2</t>
  </si>
  <si>
    <t>OSM.2.9.3</t>
  </si>
  <si>
    <t>OSM.2.9.4</t>
  </si>
  <si>
    <t>OSM.2.9.5</t>
  </si>
  <si>
    <t>OSM.2.9.6</t>
  </si>
  <si>
    <t>OSM.2.9.7</t>
  </si>
  <si>
    <t>OCOV.2.1.9</t>
  </si>
  <si>
    <t>OCOV.2.1.10</t>
  </si>
  <si>
    <t>[please insert here mortgages with extended moratoria]</t>
  </si>
  <si>
    <t>1946 - 1960</t>
  </si>
  <si>
    <t>21. Loan Size Information</t>
  </si>
  <si>
    <t>M.7B.21.11</t>
  </si>
  <si>
    <t>M.7B.21.12</t>
  </si>
  <si>
    <t>M.7B.21.13</t>
  </si>
  <si>
    <t>M.7B.21.14</t>
  </si>
  <si>
    <t>M.7B.21.15</t>
  </si>
  <si>
    <t>M.7B.21.16</t>
  </si>
  <si>
    <t>M.7B.21.17</t>
  </si>
  <si>
    <t>M.7B.21.18</t>
  </si>
  <si>
    <t>M.7B.21.19</t>
  </si>
  <si>
    <t>M.7B.21.20</t>
  </si>
  <si>
    <t>M.7B.21.21</t>
  </si>
  <si>
    <t>M.7B.21.22</t>
  </si>
  <si>
    <t>M.7B.21.23</t>
  </si>
  <si>
    <t>M.7B.21.24</t>
  </si>
  <si>
    <t>M.7B.21.25</t>
  </si>
  <si>
    <t>M.7B.21.26</t>
  </si>
  <si>
    <t xml:space="preserve">22. Loan to Value (LTV) Information - UNINDEXED </t>
  </si>
  <si>
    <t>16. Average energy use intensity (kWh/m2 per year) - optional</t>
  </si>
  <si>
    <t>OHG.1.6</t>
  </si>
  <si>
    <t>OHG.1.7</t>
  </si>
  <si>
    <t>SM.2A.20.1</t>
  </si>
  <si>
    <t>SM.2A.20.2</t>
  </si>
  <si>
    <t>SM.2A.20.3</t>
  </si>
  <si>
    <t>SM.2A.20.4</t>
  </si>
  <si>
    <t>SM.2A.20.5</t>
  </si>
  <si>
    <t>SM.2A.20.6</t>
  </si>
  <si>
    <t>SM.2A.20.7</t>
  </si>
  <si>
    <t>SM.2A.20.8</t>
  </si>
  <si>
    <t>SM.2A.20.9</t>
  </si>
  <si>
    <t>SM.2A.20.10</t>
  </si>
  <si>
    <t>SM.2A.20.11</t>
  </si>
  <si>
    <t>SM.2A.20.12</t>
  </si>
  <si>
    <t>SM.2A.20.13</t>
  </si>
  <si>
    <t>SM.2A.20.14</t>
  </si>
  <si>
    <t>SM.2A.20.15</t>
  </si>
  <si>
    <t>SM.2A.20.16</t>
  </si>
  <si>
    <t>SM.2A.20.17</t>
  </si>
  <si>
    <t>SM.2A.20.18</t>
  </si>
  <si>
    <t>SM.2A.20.19</t>
  </si>
  <si>
    <t>SM.2A.20.20</t>
  </si>
  <si>
    <t>SM.2A.20.21</t>
  </si>
  <si>
    <t>SM.2A.20.22</t>
  </si>
  <si>
    <t>SM.2A.20.23</t>
  </si>
  <si>
    <t>SM.2A.20.24</t>
  </si>
  <si>
    <t>SM.2A.20.25</t>
  </si>
  <si>
    <t>SM.2A.20.26</t>
  </si>
  <si>
    <t>SM.2A.20.27</t>
  </si>
  <si>
    <t>SM.2A.20.28</t>
  </si>
  <si>
    <t>SM.2A.20.29</t>
  </si>
  <si>
    <t>SM.2A.20.30</t>
  </si>
  <si>
    <t>SM.2A.20.31</t>
  </si>
  <si>
    <t>SM.2A.20.32</t>
  </si>
  <si>
    <t>SM.2A.20.33</t>
  </si>
  <si>
    <t>SM.2A.20.34</t>
  </si>
  <si>
    <t>SM.2A.20.35</t>
  </si>
  <si>
    <t>SM.2A.20.36</t>
  </si>
  <si>
    <t>SM.2A.20.37</t>
  </si>
  <si>
    <t>SM.2A.20.38</t>
  </si>
  <si>
    <t>SM.2A.20.39</t>
  </si>
  <si>
    <t>SM.2A.20.40</t>
  </si>
  <si>
    <t>SM.2A.20.41</t>
  </si>
  <si>
    <t>SM.2A.20.42</t>
  </si>
  <si>
    <t>SM.2A.20.43</t>
  </si>
  <si>
    <t>SM.2A.20.44</t>
  </si>
  <si>
    <t>SM.2A.20.45</t>
  </si>
  <si>
    <t>SM.2A.20.46</t>
  </si>
  <si>
    <t>SM.2A.20.47</t>
  </si>
  <si>
    <t>SM.2A.20.48</t>
  </si>
  <si>
    <t>SM.2B.21.11</t>
  </si>
  <si>
    <t>SM.2B.21.12</t>
  </si>
  <si>
    <t>SM.2B.21.13</t>
  </si>
  <si>
    <t>SM.2B.21.14</t>
  </si>
  <si>
    <t>SM.2B.21.15</t>
  </si>
  <si>
    <t>SM.2B.21.16</t>
  </si>
  <si>
    <t>SM.2B.21.17</t>
  </si>
  <si>
    <t>SM.2B.21.18</t>
  </si>
  <si>
    <t>SM.2B.21.19</t>
  </si>
  <si>
    <t>SM.2B.21.20</t>
  </si>
  <si>
    <t>SM.2B.21.21</t>
  </si>
  <si>
    <t>SM.2B.21.22</t>
  </si>
  <si>
    <t>SM.2B.21.23</t>
  </si>
  <si>
    <t>SM.2B.21.24</t>
  </si>
  <si>
    <t>SM.2B.21.25</t>
  </si>
  <si>
    <t>SM.2B.21.26</t>
  </si>
  <si>
    <t>23. Loan to Value (LTV) Information - INDEXED</t>
  </si>
  <si>
    <t>24. Breakdown by Type</t>
  </si>
  <si>
    <t>OSM.2B.24.4</t>
  </si>
  <si>
    <t>OSM.2B.24.5</t>
  </si>
  <si>
    <t>OSM.2B.24.6</t>
  </si>
  <si>
    <t>OSM.2B.24.7</t>
  </si>
  <si>
    <t>OSM.2B.24.8</t>
  </si>
  <si>
    <t>OSM.2B.24.9</t>
  </si>
  <si>
    <t>OSM.2B.24.10</t>
  </si>
  <si>
    <t>OSM.2B.24.11</t>
  </si>
  <si>
    <t>OSM.2B.24.12</t>
  </si>
  <si>
    <t>OSM.2B.24.13</t>
  </si>
  <si>
    <t>OSM.2B.24.14</t>
  </si>
  <si>
    <t>25. EPC  Information of the financed CRE</t>
  </si>
  <si>
    <t>OSM.2B.25.1</t>
  </si>
  <si>
    <t>OSM.2B.25.2</t>
  </si>
  <si>
    <t>OSM.2B.25.3</t>
  </si>
  <si>
    <t>26. Average energy use intensity (kWh/m2 per year)</t>
  </si>
  <si>
    <t>SM.2B.26.12</t>
  </si>
  <si>
    <t>SM.2B.26.13</t>
  </si>
  <si>
    <t>SM.2B.26.14</t>
  </si>
  <si>
    <t>SM.2B.26.15</t>
  </si>
  <si>
    <t>SM.2B.26.16</t>
  </si>
  <si>
    <t>SM.2B.26.17</t>
  </si>
  <si>
    <t>SM.2B.26.18</t>
  </si>
  <si>
    <t>SM.2B.26.19</t>
  </si>
  <si>
    <t>SM.2B.27.6</t>
  </si>
  <si>
    <t>SM.2B.27.7</t>
  </si>
  <si>
    <t>SM.2B.27.8</t>
  </si>
  <si>
    <t>SM.2B.27.9</t>
  </si>
  <si>
    <t>SM.2B.27.10</t>
  </si>
  <si>
    <t>SM.2B.27.11</t>
  </si>
  <si>
    <t>SM.2B.28.1</t>
  </si>
  <si>
    <t>SM.2B.28.2</t>
  </si>
  <si>
    <t>SM.2B.28.3</t>
  </si>
  <si>
    <t>SM.2B.28.4</t>
  </si>
  <si>
    <t>SM.2B.28.5</t>
  </si>
  <si>
    <t>28. New Commercial Property</t>
  </si>
  <si>
    <t>27. CRE Age Structure</t>
  </si>
  <si>
    <t>SM.2B.29.1</t>
  </si>
  <si>
    <t>SM.2B.29.2</t>
  </si>
  <si>
    <t>SM.2B.29.3</t>
  </si>
  <si>
    <t>SM.2B.29.4</t>
  </si>
  <si>
    <t>SM.2B.29.5</t>
  </si>
  <si>
    <t>SM.2B.29.6</t>
  </si>
  <si>
    <t>SM.2B.29.7</t>
  </si>
  <si>
    <t>SM.2B.29.8</t>
  </si>
  <si>
    <t>SM.2B.29.9</t>
  </si>
  <si>
    <t>SM.2B.29.10</t>
  </si>
  <si>
    <t>SM.2B.29.11</t>
  </si>
  <si>
    <t>SM.2B.29.12</t>
  </si>
  <si>
    <t>SM.2B.29.13</t>
  </si>
  <si>
    <t>SM.2B.29.14</t>
  </si>
  <si>
    <t>SM.2B.29.15</t>
  </si>
  <si>
    <t>SM.2B.29.16</t>
  </si>
  <si>
    <t>SM.2B.29.17</t>
  </si>
  <si>
    <t>SM.2B.29.18</t>
  </si>
  <si>
    <t>SM.2B.29.19</t>
  </si>
  <si>
    <t>Total sustainable Mortgages</t>
  </si>
  <si>
    <t>M.7B.24.1</t>
  </si>
  <si>
    <t>M.7B.24.2</t>
  </si>
  <si>
    <t>M.7B.24.3</t>
  </si>
  <si>
    <t>M.7B.24.4</t>
  </si>
  <si>
    <t>M.7B.24.5</t>
  </si>
  <si>
    <t>M.7B.24.6</t>
  </si>
  <si>
    <t>M.7B.24.7</t>
  </si>
  <si>
    <t>M.7B.24.8</t>
  </si>
  <si>
    <t>M.7B.24.9</t>
  </si>
  <si>
    <t>M.7B.24.10</t>
  </si>
  <si>
    <t>M.7B.24.11</t>
  </si>
  <si>
    <t>M.7B.24.12</t>
  </si>
  <si>
    <t>M.7B.24.13</t>
  </si>
  <si>
    <t>OM.7B.24.1</t>
  </si>
  <si>
    <t>OM.7B.24.2</t>
  </si>
  <si>
    <t>OM.7B.24.3</t>
  </si>
  <si>
    <t>OM.7B.24.4</t>
  </si>
  <si>
    <t>OM.7B.24.5</t>
  </si>
  <si>
    <t>OM.7B.24.6</t>
  </si>
  <si>
    <t>OM.7B.24.7</t>
  </si>
  <si>
    <t>OM.7B.24.8</t>
  </si>
  <si>
    <t>OM.7B.24.9</t>
  </si>
  <si>
    <t>OM.7B.24.10</t>
  </si>
  <si>
    <t>OM.7B.24.11</t>
  </si>
  <si>
    <t>OM.7B.24.12</t>
  </si>
  <si>
    <t>OM.7B.24.13</t>
  </si>
  <si>
    <t>OM.7B.24.14</t>
  </si>
  <si>
    <t>25. EPC  Information of the financed CRE - optional</t>
  </si>
  <si>
    <t>26. Average energy use intensity (kWh/m2 per year) - optional</t>
  </si>
  <si>
    <t>27. CRE Age Structure - optional</t>
  </si>
  <si>
    <t>28. New Commercial Property - optional</t>
  </si>
  <si>
    <t>M.7A.18.1</t>
  </si>
  <si>
    <t>M.7A.18.2</t>
  </si>
  <si>
    <t>M.7A.18.3</t>
  </si>
  <si>
    <t>M.7A.18.4</t>
  </si>
  <si>
    <t>M.7A.18.5</t>
  </si>
  <si>
    <t>M.7A.18.6</t>
  </si>
  <si>
    <t>M.7A.18.7</t>
  </si>
  <si>
    <t>M.7A.18.8</t>
  </si>
  <si>
    <t>M.7A.19.1</t>
  </si>
  <si>
    <t>M.7A.19.2</t>
  </si>
  <si>
    <t>M.7A.19.3</t>
  </si>
  <si>
    <t>M.7A.19.4</t>
  </si>
  <si>
    <t>M.7A.19.5</t>
  </si>
  <si>
    <t>M.7A.19.6</t>
  </si>
  <si>
    <t>M.7A.20.1</t>
  </si>
  <si>
    <t>M.7A.20.2</t>
  </si>
  <si>
    <t>M.7A.20.3</t>
  </si>
  <si>
    <t>M.7A.20.4</t>
  </si>
  <si>
    <t>M.7A.20.5</t>
  </si>
  <si>
    <t>M.7A.20.6</t>
  </si>
  <si>
    <t>M.7A.20.7</t>
  </si>
  <si>
    <t>M.7A.20.8</t>
  </si>
  <si>
    <t>M.7A.20.9</t>
  </si>
  <si>
    <t>M.7A.20.10</t>
  </si>
  <si>
    <t>M.7A.20.11</t>
  </si>
  <si>
    <t>M.7A.20.12</t>
  </si>
  <si>
    <t>M.7A.20.13</t>
  </si>
  <si>
    <t>M.7A.20.14</t>
  </si>
  <si>
    <t>M.7A.20.15</t>
  </si>
  <si>
    <t>M.7A.20.16</t>
  </si>
  <si>
    <t>M.7A.20.17</t>
  </si>
  <si>
    <t>M.7A.20.18</t>
  </si>
  <si>
    <t>M.7A.20.19</t>
  </si>
  <si>
    <t>M.7A.20.20</t>
  </si>
  <si>
    <t>M.7A.20.21</t>
  </si>
  <si>
    <t>M.7A.20.22</t>
  </si>
  <si>
    <t>M.7A.20.23</t>
  </si>
  <si>
    <t>M.7A.20.24</t>
  </si>
  <si>
    <t>M.7A.20.25</t>
  </si>
  <si>
    <t>M.7A.20.26</t>
  </si>
  <si>
    <t>M.7A.20.27</t>
  </si>
  <si>
    <t>M.7A.20.28</t>
  </si>
  <si>
    <t>M.7A.20.29</t>
  </si>
  <si>
    <t>M.7A.20.30</t>
  </si>
  <si>
    <t>M.7A.20.31</t>
  </si>
  <si>
    <t>M.7A.20.32</t>
  </si>
  <si>
    <t>M.7A.20.33</t>
  </si>
  <si>
    <t>M.7A.20.34</t>
  </si>
  <si>
    <t>M.7A.20.35</t>
  </si>
  <si>
    <t>M.7A.20.36</t>
  </si>
  <si>
    <t>M.7A.20.37</t>
  </si>
  <si>
    <t>M.7A.20.38</t>
  </si>
  <si>
    <t>M.7A.20.39</t>
  </si>
  <si>
    <t>M.7A.20.40</t>
  </si>
  <si>
    <t>M.7A.20.41</t>
  </si>
  <si>
    <t>M.7A.20.42</t>
  </si>
  <si>
    <t>M.7A.20.43</t>
  </si>
  <si>
    <t>M.7A.20.44</t>
  </si>
  <si>
    <t>M.7A.20.45</t>
  </si>
  <si>
    <t>M.7A.20.46</t>
  </si>
  <si>
    <t>M.7A.20.47</t>
  </si>
  <si>
    <t>M.7A.20.48</t>
  </si>
  <si>
    <t>M.7B.25.1</t>
  </si>
  <si>
    <t>M.7B.25.2</t>
  </si>
  <si>
    <t>M.7B.25.3</t>
  </si>
  <si>
    <t>M.7B.25.4</t>
  </si>
  <si>
    <t>M.7B.25.5</t>
  </si>
  <si>
    <t>M.7B.25.6</t>
  </si>
  <si>
    <t>M.7B.25.7</t>
  </si>
  <si>
    <t>M.7B.25.8</t>
  </si>
  <si>
    <t>M.7B.25.9</t>
  </si>
  <si>
    <t>M.7B.25.10</t>
  </si>
  <si>
    <t>M.7B.25.11</t>
  </si>
  <si>
    <t>M.7B.25.12</t>
  </si>
  <si>
    <t>M.7B.25.13</t>
  </si>
  <si>
    <t>M.7B.25.14</t>
  </si>
  <si>
    <t>M.7B.25.15</t>
  </si>
  <si>
    <t>M.7B.25.16</t>
  </si>
  <si>
    <t>M.7B.25.17</t>
  </si>
  <si>
    <t>M.7B.25.18</t>
  </si>
  <si>
    <t>M.7B.25.19</t>
  </si>
  <si>
    <t>OM.7B.25.1</t>
  </si>
  <si>
    <t>OM.7B.25.2</t>
  </si>
  <si>
    <t>OM.7B.25.3</t>
  </si>
  <si>
    <t>M.7B.26.1</t>
  </si>
  <si>
    <t>M.7B.26.2</t>
  </si>
  <si>
    <t>M.7B.26.3</t>
  </si>
  <si>
    <t>M.7B.26.4</t>
  </si>
  <si>
    <t>M.7B.26.5</t>
  </si>
  <si>
    <t>M.7B.26.6</t>
  </si>
  <si>
    <t>M.7B.26.7</t>
  </si>
  <si>
    <t>M.7B.26.8</t>
  </si>
  <si>
    <t>M.7B.26.9</t>
  </si>
  <si>
    <t>M.7B.26.10</t>
  </si>
  <si>
    <t>M.7B.26.11</t>
  </si>
  <si>
    <t>M.7B.26.12</t>
  </si>
  <si>
    <t>M.7B.26.13</t>
  </si>
  <si>
    <t>M.7B.26.14</t>
  </si>
  <si>
    <t>M.7B.26.15</t>
  </si>
  <si>
    <t>M.7B.26.16</t>
  </si>
  <si>
    <t>M.7B.26.17</t>
  </si>
  <si>
    <t>M.7B.26.18</t>
  </si>
  <si>
    <t>M.7B.26.19</t>
  </si>
  <si>
    <t>OM.7B.26.1</t>
  </si>
  <si>
    <t>OM.7B.26.2</t>
  </si>
  <si>
    <t>OM.7B.26.3</t>
  </si>
  <si>
    <t>M.7B.27.1</t>
  </si>
  <si>
    <t>M.7B.27.2</t>
  </si>
  <si>
    <t>M.7B.27.3</t>
  </si>
  <si>
    <t>M.7B.27.4</t>
  </si>
  <si>
    <t>M.7B.27.5</t>
  </si>
  <si>
    <t>M.7B.27.6</t>
  </si>
  <si>
    <t>M.7B.27.7</t>
  </si>
  <si>
    <t>M.7B.27.8</t>
  </si>
  <si>
    <t>M.7B.27.9</t>
  </si>
  <si>
    <t>M.7B.27.10</t>
  </si>
  <si>
    <t>M.7B.27.11</t>
  </si>
  <si>
    <t>OM.7B.27.1</t>
  </si>
  <si>
    <t>M.7B.28.1</t>
  </si>
  <si>
    <t>M.7B.28.2</t>
  </si>
  <si>
    <t>M.7B.28.3</t>
  </si>
  <si>
    <t>M.7B.28.4</t>
  </si>
  <si>
    <t>M.7B.28.5</t>
  </si>
  <si>
    <t>16. Primary Energy intensity (kWh/m2 per year)</t>
  </si>
  <si>
    <t>where applicable - paying agent</t>
  </si>
  <si>
    <t>M.7B.29.1</t>
  </si>
  <si>
    <t>M.7B.29.2</t>
  </si>
  <si>
    <t>M.7B.29.3</t>
  </si>
  <si>
    <t>M.7B.29.4</t>
  </si>
  <si>
    <t>M.7B.29.5</t>
  </si>
  <si>
    <t>M.7B.29.6</t>
  </si>
  <si>
    <t>M.7B.29.7</t>
  </si>
  <si>
    <t>M.7B.29.8</t>
  </si>
  <si>
    <t>M.7B.29.9</t>
  </si>
  <si>
    <t>M.7B.29.10</t>
  </si>
  <si>
    <t>M.7B.29.11</t>
  </si>
  <si>
    <t>M.7B.29.12</t>
  </si>
  <si>
    <t>M.7B.29.13</t>
  </si>
  <si>
    <t>M.7B.29.14</t>
  </si>
  <si>
    <t>M.7B.29.15</t>
  </si>
  <si>
    <t>M.7B.29.16</t>
  </si>
  <si>
    <t>M.7B.29.17</t>
  </si>
  <si>
    <t>M.7B.29.18</t>
  </si>
  <si>
    <t>M.7B.29.19</t>
  </si>
  <si>
    <t>4. Compliance Art 14 CBD Check Table</t>
  </si>
  <si>
    <t>4. Compliance Art 14 CBD Check table</t>
  </si>
  <si>
    <t>The issuer believes that, at the time of its issuance and based on transparency data made publicly available by the issuer, these covered bonds would satisfy the eligibility criteria for Article 14(2) of the Covered Bond Directive (EU) 2019/2162. It should be noted, however, that</t>
  </si>
  <si>
    <t xml:space="preserve">(a)         Value of the cover pool total assets: </t>
  </si>
  <si>
    <t xml:space="preserve">(a)         Value of outstanding covered bonds: </t>
  </si>
  <si>
    <t xml:space="preserve">(b)        List of ISIN of issued covered bonds: </t>
  </si>
  <si>
    <t>[insert here link to the cover pool on the covered bond label website]</t>
  </si>
  <si>
    <t xml:space="preserve">(c)        Geographical distribution: </t>
  </si>
  <si>
    <t>(c)        Type of cover assets:</t>
  </si>
  <si>
    <t xml:space="preserve">(c)        Loan size: </t>
  </si>
  <si>
    <t xml:space="preserve">(c)       Valuation Method: </t>
  </si>
  <si>
    <t xml:space="preserve">            (d)        Interest rate risk - cover pool:</t>
  </si>
  <si>
    <t>(d)        Currency risk - cover pool:</t>
  </si>
  <si>
    <t xml:space="preserve">          (d)         Interest rate risk - covered bond:</t>
  </si>
  <si>
    <t>(d)        Currency risk - covered bond:</t>
  </si>
  <si>
    <t xml:space="preserve">            (d)        Liquidity Risk - primary assets cover pool:</t>
  </si>
  <si>
    <t>(d)        Credit Risk:</t>
  </si>
  <si>
    <t>(d)        Market Risk:</t>
  </si>
  <si>
    <t>(e)        Maturity Structure - cover assets:</t>
  </si>
  <si>
    <t>(e)        Maturity Structure - covered bond:</t>
  </si>
  <si>
    <t>(e)        Overview maturity extension triggers:</t>
  </si>
  <si>
    <t>(d)        Hedging Strategy</t>
  </si>
  <si>
    <t>(f)        Levels of OC:</t>
  </si>
  <si>
    <t>liquidity buffer</t>
  </si>
  <si>
    <t>extendable maturity</t>
  </si>
  <si>
    <t>441 LTV Commercial Mortgage</t>
  </si>
  <si>
    <t>215 LTV Residential Mortgage</t>
  </si>
  <si>
    <t>230 Derivatives and Swaps</t>
  </si>
  <si>
    <t>Exposure to credit institute credit quality step 1</t>
  </si>
  <si>
    <t>Exposure to credit institute credit quality step 2</t>
  </si>
  <si>
    <t>Exposure to credit institute credit quality step 3</t>
  </si>
  <si>
    <t>Defaulted Loans pursuant Art 178 CRR</t>
  </si>
  <si>
    <t>M.7.9.2</t>
  </si>
  <si>
    <t>ISK</t>
  </si>
  <si>
    <t>G.3.6.19</t>
  </si>
  <si>
    <t>G.3.7.19</t>
  </si>
  <si>
    <t>Statutory</t>
  </si>
  <si>
    <t>Valuation Method</t>
  </si>
  <si>
    <t>HG.1.14</t>
  </si>
  <si>
    <t>Maturity Extention Triggers</t>
  </si>
  <si>
    <t>[insert link to the national legislation where the maturity extention triggers are listed - insert link of relevant programme prospectus]</t>
  </si>
  <si>
    <t>HG.1.15</t>
  </si>
  <si>
    <t>Weighted Average</t>
  </si>
  <si>
    <t>Ton CO2 (per year)</t>
  </si>
  <si>
    <t>Ton CO2 (per year) (LTV adjusted)</t>
  </si>
  <si>
    <t>kg CO2/m2 (per year)</t>
  </si>
  <si>
    <t>Ton CO2 (LTV adjusted) (per year)</t>
  </si>
  <si>
    <t>liquidity buffer &amp; extendable maturity</t>
  </si>
  <si>
    <t>(g)        Percentage of loans in default:</t>
  </si>
  <si>
    <t>link to Glossary HG 1.7</t>
  </si>
  <si>
    <t>M.7A.17.12</t>
  </si>
  <si>
    <t>M.7A.17.13</t>
  </si>
  <si>
    <t>M.7A.17.14</t>
  </si>
  <si>
    <t>2006 - 2010</t>
  </si>
  <si>
    <t>2016 - 2020</t>
  </si>
  <si>
    <t>2021 and onwards</t>
  </si>
  <si>
    <t>2011 - 2015</t>
  </si>
  <si>
    <t>OM.7A.17.2</t>
  </si>
  <si>
    <t>OM.7A.17.3</t>
  </si>
  <si>
    <t>OM.7A.17.4</t>
  </si>
  <si>
    <t>OM.7A.17.5</t>
  </si>
  <si>
    <t>OM.7A.17.6</t>
  </si>
  <si>
    <t>OM.7A.17.7</t>
  </si>
  <si>
    <t>OM.7A.17.8</t>
  </si>
  <si>
    <t>OM.7A.17.9</t>
  </si>
  <si>
    <t>M.7B.27.12</t>
  </si>
  <si>
    <t>M.7B.27.13</t>
  </si>
  <si>
    <t>M.7B.27.14</t>
  </si>
  <si>
    <t>OM.7B.27.2</t>
  </si>
  <si>
    <t>OM.7B.27.3</t>
  </si>
  <si>
    <t>OM.7B.27.4</t>
  </si>
  <si>
    <t>OM.7B.27.5</t>
  </si>
  <si>
    <t>OM.7B.27.6</t>
  </si>
  <si>
    <t>OM.7B.27.7</t>
  </si>
  <si>
    <t>OM.7B.27.8</t>
  </si>
  <si>
    <t>OM.7B.27.9</t>
  </si>
  <si>
    <t>o/w Renewable Energy and Renewable Energy Transmission</t>
  </si>
  <si>
    <t>SM.2A.17.12</t>
  </si>
  <si>
    <t>SM.2A.17.13</t>
  </si>
  <si>
    <t>SM.2A.17.14</t>
  </si>
  <si>
    <t>OM.7A.17.10</t>
  </si>
  <si>
    <t>OM.7B.27.10</t>
  </si>
  <si>
    <t>OSM.2A.17.2</t>
  </si>
  <si>
    <t>OSM.2A.17.3</t>
  </si>
  <si>
    <t>OSM.2A.17.4</t>
  </si>
  <si>
    <t>OSM.2A.17.5</t>
  </si>
  <si>
    <t>OSM.2A.17.6</t>
  </si>
  <si>
    <t>OSM.2A.17.7</t>
  </si>
  <si>
    <t>OSM.2A.17.8</t>
  </si>
  <si>
    <t>OSM.2A.17.9</t>
  </si>
  <si>
    <t>OSM.2A.17.10</t>
  </si>
  <si>
    <t>SM.2B.27.12</t>
  </si>
  <si>
    <t>SM.2B.27.13</t>
  </si>
  <si>
    <t>SM.2B.27.14</t>
  </si>
  <si>
    <t>OSM.2B.27.1</t>
  </si>
  <si>
    <t>OSM.2B.27.2</t>
  </si>
  <si>
    <t>OSM.2B.27.3</t>
  </si>
  <si>
    <t>OSM.2B.27.4</t>
  </si>
  <si>
    <t>OSM.2B.27.5</t>
  </si>
  <si>
    <t>OSM.2B.27.6</t>
  </si>
  <si>
    <t>OSM.2B.27.7</t>
  </si>
  <si>
    <t>OSM.2B.27.8</t>
  </si>
  <si>
    <t>OSM.2B.27.9</t>
  </si>
  <si>
    <t>OSM.2B.27.10</t>
  </si>
  <si>
    <t>Contractual</t>
  </si>
  <si>
    <t>Voluntary</t>
  </si>
  <si>
    <t xml:space="preserve">Statutory Overcollateralisation is the overcollateralisation percentage required to be provided by each Issuer and included/disclosed in the national covered bond framework. </t>
  </si>
  <si>
    <t>OC Calculation: Statutory</t>
  </si>
  <si>
    <t>OC Calculation: Voluntary</t>
  </si>
  <si>
    <t>OC Calculation: Contractual</t>
  </si>
  <si>
    <t xml:space="preserve">Contractual Overcollateralisation is the overcollateralisation percentage each Issuer has contractually agreed to maintain pursuant to the covered bond programme documents. </t>
  </si>
  <si>
    <t>Voluntary Overcollateralisation is the difference (if positive) between the actual overcollateralisation provided by an Issuer and the higher of the contractual and statutory overcollateralisation.</t>
  </si>
  <si>
    <t>G.5.1.2</t>
  </si>
  <si>
    <t>G.5.1.3</t>
  </si>
  <si>
    <t>G.4.1.14</t>
  </si>
  <si>
    <t>G.4.1.15</t>
  </si>
  <si>
    <t>G.4.1.16</t>
  </si>
  <si>
    <t>G.4.1.17</t>
  </si>
  <si>
    <t>G.4.1.18</t>
  </si>
  <si>
    <t>G.4.1.19</t>
  </si>
  <si>
    <t>G.4.1.20</t>
  </si>
  <si>
    <t>link to Glossary HG.1.15</t>
  </si>
  <si>
    <t>CBD Compliance</t>
  </si>
  <si>
    <t>Y</t>
  </si>
  <si>
    <t>N</t>
  </si>
  <si>
    <t>Non-EEA, Art 14 CBD compliant</t>
  </si>
  <si>
    <t>Basel Compliance, subject to national jursdiction (Y/N)</t>
  </si>
  <si>
    <t>F1. Harmonised Transparency Template - Sustainable Mortgage Data</t>
  </si>
  <si>
    <t>G1. Crisis Mortgage Payment Holidays</t>
  </si>
  <si>
    <t>Worksheet F1: Sustainable M data</t>
  </si>
  <si>
    <t>Worksheet G1. Crisis M Payment Holidays</t>
  </si>
  <si>
    <t xml:space="preserve">Further details on proceeds strategy </t>
  </si>
  <si>
    <t>If yes. Further details are available in Tab F</t>
  </si>
  <si>
    <t>F1. Tab</t>
  </si>
  <si>
    <r>
      <t xml:space="preserve">Is sustainability based on </t>
    </r>
    <r>
      <rPr>
        <b/>
        <sz val="11"/>
        <rFont val="Calibri"/>
        <family val="2"/>
        <scheme val="minor"/>
      </rPr>
      <t>other criteria</t>
    </r>
    <r>
      <rPr>
        <sz val="11"/>
        <rFont val="Calibri"/>
        <family val="2"/>
        <scheme val="minor"/>
      </rPr>
      <t>?</t>
    </r>
  </si>
  <si>
    <t>G.3.14.5</t>
  </si>
  <si>
    <t>G.3.14.6</t>
  </si>
  <si>
    <t>G.3.14.7</t>
  </si>
  <si>
    <r>
      <t xml:space="preserve">Is sustainability based on </t>
    </r>
    <r>
      <rPr>
        <b/>
        <sz val="11"/>
        <rFont val="Calibri"/>
        <family val="2"/>
        <scheme val="minor"/>
      </rPr>
      <t>sustainable collateral assets present in the cover pool</t>
    </r>
    <r>
      <rPr>
        <sz val="11"/>
        <rFont val="Calibri"/>
        <family val="2"/>
        <scheme val="minor"/>
      </rPr>
      <t>?</t>
    </r>
  </si>
  <si>
    <r>
      <t>Is sustainability based on s</t>
    </r>
    <r>
      <rPr>
        <b/>
        <sz val="11"/>
        <rFont val="Calibri"/>
        <family val="2"/>
        <scheme val="minor"/>
      </rPr>
      <t>ustainable assets not present in the cover pool</t>
    </r>
    <r>
      <rPr>
        <sz val="11"/>
        <rFont val="Calibri"/>
        <family val="2"/>
        <scheme val="minor"/>
      </rPr>
      <t>?</t>
    </r>
  </si>
  <si>
    <t>14. Sustainable or other special purpose strategy</t>
  </si>
  <si>
    <t>F2. Harmonised Transparency Template - Sustainable Public Sector Assets</t>
  </si>
  <si>
    <t>CONTENT OF TAB F2</t>
  </si>
  <si>
    <t>1. Share of sustainable Public Sector Assets</t>
  </si>
  <si>
    <t>1.  Share of sustainable public sector assets in the total cover pool program</t>
  </si>
  <si>
    <t>Green  Public Sector exposures</t>
  </si>
  <si>
    <t>Social Public Sector exposures</t>
  </si>
  <si>
    <t>Total sustainable Public Sector exposures</t>
  </si>
  <si>
    <t>% Nominal (mn) to total Public Sector program</t>
  </si>
  <si>
    <t>% No. of Loans to total Public Sector program</t>
  </si>
  <si>
    <t>SPS.1.1.1</t>
  </si>
  <si>
    <t>SPS.1.1.2</t>
  </si>
  <si>
    <t>SPS.1.1.3</t>
  </si>
  <si>
    <t>SPS.1.1.4</t>
  </si>
  <si>
    <t>OSPS.1.1.1</t>
  </si>
  <si>
    <t>OSPS.1.1.2</t>
  </si>
  <si>
    <t>OSPS.1.1.3</t>
  </si>
  <si>
    <t>OSPS.1.1.4</t>
  </si>
  <si>
    <t>OSPS.1.1.5</t>
  </si>
  <si>
    <t>SPS.2.1.1</t>
  </si>
  <si>
    <t>OSPS.2.1.1</t>
  </si>
  <si>
    <t>OSPS.2.1.2</t>
  </si>
  <si>
    <t>OSPS.2.1.3</t>
  </si>
  <si>
    <t>OSPS.2.1.4</t>
  </si>
  <si>
    <t>OSPS.2.1.5</t>
  </si>
  <si>
    <t>OSPS.2.1.6</t>
  </si>
  <si>
    <t>OSPS.2.1.7</t>
  </si>
  <si>
    <t>SPS.2.2.1</t>
  </si>
  <si>
    <t>SPS.2.2.2</t>
  </si>
  <si>
    <t>SPS.2.2.3</t>
  </si>
  <si>
    <t>SPS.2.2.4</t>
  </si>
  <si>
    <t>SPS.2.2.5</t>
  </si>
  <si>
    <t>SPS.2.2.6</t>
  </si>
  <si>
    <t>SPS.2.2.7</t>
  </si>
  <si>
    <t>SPS.2.2.8</t>
  </si>
  <si>
    <t>SPS.2.2.9</t>
  </si>
  <si>
    <t>SPS.2.2.10</t>
  </si>
  <si>
    <t>SPS.2.2.11</t>
  </si>
  <si>
    <t>SPS.2.2.12</t>
  </si>
  <si>
    <t>SPS.2.2.13</t>
  </si>
  <si>
    <t>SPS.2.2.14</t>
  </si>
  <si>
    <t>SPS.2.2.15</t>
  </si>
  <si>
    <t>SPS.2.2.16</t>
  </si>
  <si>
    <t>SPS.2.2.17</t>
  </si>
  <si>
    <t>SPS.2.3.1</t>
  </si>
  <si>
    <t>SPS.2.3.2</t>
  </si>
  <si>
    <t>SPS.2.3.3</t>
  </si>
  <si>
    <t>SPS.2.3.4</t>
  </si>
  <si>
    <t>OSPS.2.3.1</t>
  </si>
  <si>
    <t>OSPS.2.3.2</t>
  </si>
  <si>
    <t>OSPS.2.3.3</t>
  </si>
  <si>
    <t>OSPS.2.3.4</t>
  </si>
  <si>
    <t>OSPS.2.3.5</t>
  </si>
  <si>
    <t>SPS.2.4.1</t>
  </si>
  <si>
    <t>SPS.2.4.2</t>
  </si>
  <si>
    <t>SPS.2.4.3</t>
  </si>
  <si>
    <t>SPS.2.4.4</t>
  </si>
  <si>
    <t>SPS.2.4.5</t>
  </si>
  <si>
    <t>SPS.2.4.6</t>
  </si>
  <si>
    <t>SPS.2.4.7</t>
  </si>
  <si>
    <t>SPS.2.4.8</t>
  </si>
  <si>
    <t>SPS.2.4.9</t>
  </si>
  <si>
    <t>SPS.2.4.10</t>
  </si>
  <si>
    <t>SPS.2.4.11</t>
  </si>
  <si>
    <t>SPS.2.4.12</t>
  </si>
  <si>
    <t>SPS.2.4.13</t>
  </si>
  <si>
    <t>SPS.2.4.14</t>
  </si>
  <si>
    <t>SPS.2.4.15</t>
  </si>
  <si>
    <t>SPS.2.4.16</t>
  </si>
  <si>
    <t>SPS.2.4.17</t>
  </si>
  <si>
    <t>SPS.2.4.18</t>
  </si>
  <si>
    <t>SPS.2.4.19</t>
  </si>
  <si>
    <t>SPS.2.4.20</t>
  </si>
  <si>
    <t>SPS.2.4.21</t>
  </si>
  <si>
    <t>SPS.2.4.22</t>
  </si>
  <si>
    <t>SPS.2.4.23</t>
  </si>
  <si>
    <t>SPS.2.4.24</t>
  </si>
  <si>
    <t>SPS.2.4.25</t>
  </si>
  <si>
    <t>SPS.2.4.26</t>
  </si>
  <si>
    <t>SPS.2.4.27</t>
  </si>
  <si>
    <t>SPS.2.4.28</t>
  </si>
  <si>
    <t>SPS.2.4.29</t>
  </si>
  <si>
    <t>SPS.2.4.30</t>
  </si>
  <si>
    <t>SPS.2.4.31</t>
  </si>
  <si>
    <t>SPS.2.4.32</t>
  </si>
  <si>
    <t>SPS.2.4.33</t>
  </si>
  <si>
    <t>SPS.2.4.34</t>
  </si>
  <si>
    <t>SPS.2.4.35</t>
  </si>
  <si>
    <t>SPS.2.4.36</t>
  </si>
  <si>
    <t>SPS.2.4.37</t>
  </si>
  <si>
    <t>SPS.2.4.38</t>
  </si>
  <si>
    <t>SPS.2.4.39</t>
  </si>
  <si>
    <t>SPS.2.4.40</t>
  </si>
  <si>
    <t>SPS.2.4.41</t>
  </si>
  <si>
    <t>SPS.2.4.42</t>
  </si>
  <si>
    <t>SPS.2.4.43</t>
  </si>
  <si>
    <t>SPS.2.4.44</t>
  </si>
  <si>
    <t>OSPS.2.4.1</t>
  </si>
  <si>
    <t>OSPS.2.4.2</t>
  </si>
  <si>
    <t>OSPS.2.4.3</t>
  </si>
  <si>
    <t>OSPS.2.4.4</t>
  </si>
  <si>
    <t>OSPS.2.4.5</t>
  </si>
  <si>
    <t>OSPS.2.4.6</t>
  </si>
  <si>
    <t>OSPS.2.4.7</t>
  </si>
  <si>
    <t>OSPS.2.4.8</t>
  </si>
  <si>
    <t>OSPS.2.4.9</t>
  </si>
  <si>
    <t>OSPS.2.4.10</t>
  </si>
  <si>
    <t>SPS.2.5.1</t>
  </si>
  <si>
    <t>SPS.2.5.2</t>
  </si>
  <si>
    <t>SPS.2.5.3</t>
  </si>
  <si>
    <t>SPS.2.5.4</t>
  </si>
  <si>
    <t>SPS.2.5.5</t>
  </si>
  <si>
    <t>SPS.2.5.6</t>
  </si>
  <si>
    <t>SPS.2.5.7</t>
  </si>
  <si>
    <t>SPS.2.5.8</t>
  </si>
  <si>
    <t>SPS.2.5.9</t>
  </si>
  <si>
    <t>SPS.2.5.10</t>
  </si>
  <si>
    <t>SPS.2.5.11</t>
  </si>
  <si>
    <t>SPS.2.5.12</t>
  </si>
  <si>
    <t>SPS.2.5.13</t>
  </si>
  <si>
    <t>SPS.2.5.14</t>
  </si>
  <si>
    <t>SPS.2.5.15</t>
  </si>
  <si>
    <t>SPS.2.5.16</t>
  </si>
  <si>
    <t>SPS.2.5.17</t>
  </si>
  <si>
    <t>SPS.2.5.18</t>
  </si>
  <si>
    <t>SPS.2.5.19</t>
  </si>
  <si>
    <t>SPS.2.5.20</t>
  </si>
  <si>
    <t>SPS.2.5.21</t>
  </si>
  <si>
    <t>SPS.2.5.22</t>
  </si>
  <si>
    <t>SPS.2.5.23</t>
  </si>
  <si>
    <t>SPS.2.5.24</t>
  </si>
  <si>
    <t>SPS.2.5.25</t>
  </si>
  <si>
    <t>SPS.2.6.1</t>
  </si>
  <si>
    <t>SPS.2.6.2</t>
  </si>
  <si>
    <t>SPS.2.6.3</t>
  </si>
  <si>
    <t>OSPS.2.6.1</t>
  </si>
  <si>
    <t>OSPS.2.6.2</t>
  </si>
  <si>
    <t>OSPS.2.6.3</t>
  </si>
  <si>
    <t>OSPS.2.6.4</t>
  </si>
  <si>
    <t>SPS.2.7.1</t>
  </si>
  <si>
    <t>SPS.2.7.2</t>
  </si>
  <si>
    <t>SPS.2.7.3</t>
  </si>
  <si>
    <t>OSPS.2.7.1</t>
  </si>
  <si>
    <t>OSPS.2.7.2</t>
  </si>
  <si>
    <t>OSPS.2.7.3</t>
  </si>
  <si>
    <t>OSPS.2.7.4</t>
  </si>
  <si>
    <t>OSPS.2.7.5</t>
  </si>
  <si>
    <t>OSPS.2.7.6</t>
  </si>
  <si>
    <t>SPS.2.8.1</t>
  </si>
  <si>
    <t>SPS.2.8.2</t>
  </si>
  <si>
    <t>SPS.2.8.3</t>
  </si>
  <si>
    <t>SPS.2.8.4</t>
  </si>
  <si>
    <t>SPS.2.8.5</t>
  </si>
  <si>
    <t>OSPS.2.8.1</t>
  </si>
  <si>
    <t>OSPS.2.8.2</t>
  </si>
  <si>
    <t>OSPS.2.8.3</t>
  </si>
  <si>
    <t>OSPS.2.8.4</t>
  </si>
  <si>
    <t>OSPS.2.8.5</t>
  </si>
  <si>
    <t>OSPS.2.8.6</t>
  </si>
  <si>
    <t>OSPS.2.8.7</t>
  </si>
  <si>
    <t>OSPS.2.8.8</t>
  </si>
  <si>
    <t>OSPS.2.8.9</t>
  </si>
  <si>
    <t>OSPS.2.8.10</t>
  </si>
  <si>
    <t>OSPS.2.8.11</t>
  </si>
  <si>
    <t>OSPS.2.8.12</t>
  </si>
  <si>
    <t>OSPS.2.8.13</t>
  </si>
  <si>
    <t>SPS.2.9.1</t>
  </si>
  <si>
    <t>OSPS.2.9.1</t>
  </si>
  <si>
    <t>OSPS.2.9.2</t>
  </si>
  <si>
    <t>OSPS.2.9.3</t>
  </si>
  <si>
    <t>OSPS.2.9.4</t>
  </si>
  <si>
    <t>SPS.2.10.1</t>
  </si>
  <si>
    <t>OSPS.2.10.1</t>
  </si>
  <si>
    <t>OSPS.2.10.2</t>
  </si>
  <si>
    <t>OSPS.2.10.3</t>
  </si>
  <si>
    <t>OSPS.2.10.4</t>
  </si>
  <si>
    <t>OSPS.2.10.5</t>
  </si>
  <si>
    <t>OSPS.2.10.6</t>
  </si>
  <si>
    <t>o/w Local Communities</t>
  </si>
  <si>
    <t>o/w Hospitals</t>
  </si>
  <si>
    <t>o/w Export Credit</t>
  </si>
  <si>
    <t>SPS.1.1.5</t>
  </si>
  <si>
    <t>SPS.1.1.6</t>
  </si>
  <si>
    <t>SPS.1.1.7</t>
  </si>
  <si>
    <t>SPS.1.1.8</t>
  </si>
  <si>
    <t>SPS.1.1.9</t>
  </si>
  <si>
    <t>SPS.1.1.10</t>
  </si>
  <si>
    <t>o/w other</t>
  </si>
  <si>
    <t>Renewable energy</t>
  </si>
  <si>
    <t xml:space="preserve">Energy efficiency </t>
  </si>
  <si>
    <t>Pollution prevention and control</t>
  </si>
  <si>
    <t>Ecologically sustainable management of living natural resources and land use</t>
  </si>
  <si>
    <t xml:space="preserve">Conservation of terrestrial and marine biodiversity </t>
  </si>
  <si>
    <t>Clean transportation/mobility</t>
  </si>
  <si>
    <t>Sustainable (waste) water management</t>
  </si>
  <si>
    <t>Adaptation to climate change</t>
  </si>
  <si>
    <t>Environmentally efficient products and/or products, product technologies and processes suitable for the circular economy</t>
  </si>
  <si>
    <t>Financially viable basic infrastructure</t>
  </si>
  <si>
    <t xml:space="preserve">Access to basic social services </t>
  </si>
  <si>
    <t xml:space="preserve">Affordable housing </t>
  </si>
  <si>
    <t xml:space="preserve">Job creation, including through SME financing and microcredits </t>
  </si>
  <si>
    <t>Food security</t>
  </si>
  <si>
    <t>Socio-economic development and empowerment.</t>
  </si>
  <si>
    <t>2. Type of use of sustainable loans</t>
  </si>
  <si>
    <t>SPS.1.2.1</t>
  </si>
  <si>
    <t>SPS.1.2.2</t>
  </si>
  <si>
    <t>SPS.1.2.3</t>
  </si>
  <si>
    <t>SPS.1.2.4</t>
  </si>
  <si>
    <t>SPS.1.2.5</t>
  </si>
  <si>
    <t>SPS.1.2.6</t>
  </si>
  <si>
    <t>SPS.1.2.7</t>
  </si>
  <si>
    <t>SPS.1.2.8</t>
  </si>
  <si>
    <t>SPS.1.2.9</t>
  </si>
  <si>
    <t>SPS.1.2.10</t>
  </si>
  <si>
    <t>SPS.1.2.11</t>
  </si>
  <si>
    <t>SPS.1.2.12</t>
  </si>
  <si>
    <t>SPS.1.2.13</t>
  </si>
  <si>
    <t>SPS.1.2.14</t>
  </si>
  <si>
    <t>SPS.1.2.15</t>
  </si>
  <si>
    <t>SPS.1.2.16</t>
  </si>
  <si>
    <t>2. Sustainable Public Sector Assets</t>
  </si>
  <si>
    <t>147 for Public Sector Asset - type of debtor</t>
  </si>
  <si>
    <t>(iv) ND4: Please complete the cell with ND4 when the information is confidential</t>
  </si>
  <si>
    <t>12. For your information Legal Entity Identifier (LEI) for counterparty information may be found in http://www.lei-lookup.com/#!search</t>
  </si>
  <si>
    <t>HTT 2024</t>
  </si>
  <si>
    <t>G.1.1.5</t>
  </si>
  <si>
    <t>Labelled Cover Pool Name</t>
  </si>
  <si>
    <t>G.3.2.3</t>
  </si>
  <si>
    <t>Total OC (absolute value in mn)</t>
  </si>
  <si>
    <t>Property developers / Building under construction</t>
  </si>
  <si>
    <t>C02/ton/mi</t>
  </si>
  <si>
    <t>12. Breakdown by size of ship</t>
  </si>
  <si>
    <t>S.9.12.1</t>
  </si>
  <si>
    <t>S.9.12.2</t>
  </si>
  <si>
    <t>S.9.12.3</t>
  </si>
  <si>
    <t>S.9.12.4</t>
  </si>
  <si>
    <t>S.9.12.5</t>
  </si>
  <si>
    <t>S.9.12.6</t>
  </si>
  <si>
    <t>S.9.12.7</t>
  </si>
  <si>
    <t>S.9.12.8</t>
  </si>
  <si>
    <t>S.9.12.9</t>
  </si>
  <si>
    <t>S.9.12.10</t>
  </si>
  <si>
    <t>S.9.12.11</t>
  </si>
  <si>
    <t>S.9.12.12</t>
  </si>
  <si>
    <t>S.9.12.13</t>
  </si>
  <si>
    <t>S.9.12.14</t>
  </si>
  <si>
    <t>S.9.12.15</t>
  </si>
  <si>
    <t>S.9.12.16</t>
  </si>
  <si>
    <t>S.9.12.17</t>
  </si>
  <si>
    <t>13. Breakdown by age of ship</t>
  </si>
  <si>
    <t>S.9.13.1</t>
  </si>
  <si>
    <t>S.9.13.2</t>
  </si>
  <si>
    <t>S.9.13.3</t>
  </si>
  <si>
    <t>S.9.13.4</t>
  </si>
  <si>
    <t>S.9.13.5</t>
  </si>
  <si>
    <t>S.9.13.6</t>
  </si>
  <si>
    <t>S.9.13.7</t>
  </si>
  <si>
    <t>S.9.13.8</t>
  </si>
  <si>
    <t>S.9.13.9</t>
  </si>
  <si>
    <t>S.9.13.10</t>
  </si>
  <si>
    <t>S.9.13.11</t>
  </si>
  <si>
    <t>S.9.13.12</t>
  </si>
  <si>
    <t>S.9.13.13</t>
  </si>
  <si>
    <t>S.9.13.14</t>
  </si>
  <si>
    <t>S.9.13.15</t>
  </si>
  <si>
    <t>S.9.13.16</t>
  </si>
  <si>
    <t>S.9.13.17</t>
  </si>
  <si>
    <t>2.A Residential Cover Pool</t>
  </si>
  <si>
    <t>2.B Sustainable Commercial Cover Pool</t>
  </si>
  <si>
    <t>Who has provided Second Party Opinion</t>
  </si>
  <si>
    <t>If yes, please provide frurther details</t>
  </si>
  <si>
    <t>Indication of proxy usage for ESG-related data (indicator, methodology, timing, share of proxy usage for single indicators etc.)</t>
  </si>
  <si>
    <t>13. For any further questions on how to complete the HTT please consult in the following order:</t>
  </si>
  <si>
    <r>
      <t xml:space="preserve">20. CO2 emission - by dwelling type </t>
    </r>
    <r>
      <rPr>
        <b/>
        <i/>
        <sz val="10"/>
        <rFont val="Calibri"/>
        <family val="2"/>
        <scheme val="minor"/>
      </rPr>
      <t>- as per national availability</t>
    </r>
  </si>
  <si>
    <r>
      <t xml:space="preserve">29. CO2 emission related to CRE </t>
    </r>
    <r>
      <rPr>
        <b/>
        <i/>
        <sz val="10"/>
        <rFont val="Calibri"/>
        <family val="2"/>
        <scheme val="minor"/>
      </rPr>
      <t>- as per national availability</t>
    </r>
  </si>
  <si>
    <r>
      <t xml:space="preserve">20. CO2 emission - by dwelling type </t>
    </r>
    <r>
      <rPr>
        <b/>
        <sz val="10"/>
        <rFont val="Calibri"/>
        <family val="2"/>
        <scheme val="minor"/>
      </rPr>
      <t>- as per national availability</t>
    </r>
  </si>
  <si>
    <t>Weighted Average Seasoning (years)</t>
  </si>
  <si>
    <t>Weighted Average Maturity (years)**</t>
  </si>
  <si>
    <t>F2. Tab</t>
  </si>
  <si>
    <t>&gt;  12 - ≤ 24 months</t>
  </si>
  <si>
    <t>&gt; 24 - ≤ 36 months</t>
  </si>
  <si>
    <t>&gt; 36 - ≤ 60 months</t>
  </si>
  <si>
    <t>&gt; 60 months</t>
  </si>
  <si>
    <t>2024  Version</t>
  </si>
  <si>
    <t>Updates for  HTT 2024</t>
  </si>
  <si>
    <t xml:space="preserve">Here below the list of updates of HTT 2024 with respect to HTT 2023 agreed during meeting of the Label Committee of 12 September 2023. </t>
  </si>
  <si>
    <r>
      <t>0. All worksheets:</t>
    </r>
    <r>
      <rPr>
        <sz val="9"/>
        <color theme="1"/>
        <rFont val="Verdana"/>
        <family val="2"/>
      </rPr>
      <t xml:space="preserve"> Update the year of the HTT template next to the title of each</t>
    </r>
  </si>
  <si>
    <r>
      <t xml:space="preserve">1. Worksheet "Completion Instructions": </t>
    </r>
    <r>
      <rPr>
        <sz val="9"/>
        <color theme="1"/>
        <rFont val="Verdana"/>
        <family val="2"/>
      </rPr>
      <t>Addition of a new no data specification, ND4, indicating no data when the information is confidential</t>
    </r>
  </si>
  <si>
    <r>
      <t xml:space="preserve">2. Worksheet "Completion Instructions": </t>
    </r>
    <r>
      <rPr>
        <sz val="9"/>
        <color theme="1"/>
        <rFont val="Verdana"/>
        <family val="2"/>
      </rPr>
      <t>Addition of indication where to find information on Legal Entity Identifier (LEI)</t>
    </r>
  </si>
  <si>
    <r>
      <t>3. Worksheet “A. HTT General”:</t>
    </r>
    <r>
      <rPr>
        <sz val="9"/>
        <color theme="1"/>
        <rFont val="Verdana"/>
        <family val="2"/>
      </rPr>
      <t xml:space="preserve"> Section 1.Basic Fact: Inclusion of a line where to indicate the cover pool name</t>
    </r>
  </si>
  <si>
    <r>
      <t xml:space="preserve">4. Worksheet “A. HTT General”: </t>
    </r>
    <r>
      <rPr>
        <sz val="9"/>
        <color theme="1"/>
        <rFont val="Verdana"/>
        <family val="2"/>
      </rPr>
      <t>Section 3.2 inclusion of the amount of total OC (in mn of reporting currency)</t>
    </r>
  </si>
  <si>
    <r>
      <t xml:space="preserve">5. Worksheet “A. HTT General”: </t>
    </r>
    <r>
      <rPr>
        <sz val="9"/>
        <color theme="1"/>
        <rFont val="Verdana"/>
        <family val="2"/>
      </rPr>
      <t>Section 3.14 Update of the section outline</t>
    </r>
  </si>
  <si>
    <r>
      <t xml:space="preserve">6. Worksheet “A. HTT General”: </t>
    </r>
    <r>
      <rPr>
        <sz val="9"/>
        <color theme="1"/>
        <rFont val="Verdana"/>
        <family val="2"/>
      </rPr>
      <t>Section 3.9: correction in a wrong formula</t>
    </r>
  </si>
  <si>
    <r>
      <t xml:space="preserve">7. Worksheet “A. HTT General”: </t>
    </r>
    <r>
      <rPr>
        <sz val="9"/>
        <color theme="1"/>
        <rFont val="Verdana"/>
        <family val="2"/>
      </rPr>
      <t>Section 4 Inclusion of a link for PS Assets under the Credit Risk line</t>
    </r>
  </si>
  <si>
    <r>
      <t>8. Worksheets “B1. HTT Mortgage Assets”:</t>
    </r>
    <r>
      <rPr>
        <sz val="9"/>
        <color theme="1"/>
        <rFont val="Verdana"/>
        <family val="2"/>
      </rPr>
      <t xml:space="preserve"> Section 7.8 Update in the stratification breakdown</t>
    </r>
  </si>
  <si>
    <r>
      <t xml:space="preserve">9. Worksheet “B1. HTT Mortgage Assets”: </t>
    </r>
    <r>
      <rPr>
        <sz val="9"/>
        <color theme="1"/>
        <rFont val="Verdana"/>
        <family val="2"/>
      </rPr>
      <t>Section 7.B typo correction in the title</t>
    </r>
  </si>
  <si>
    <r>
      <t xml:space="preserve">10. Worksheets “B1. HTT Mortgage Assets" </t>
    </r>
    <r>
      <rPr>
        <sz val="9"/>
        <color theme="1"/>
        <rFont val="Verdana"/>
        <family val="2"/>
      </rPr>
      <t>Section 7.B 28: correction in the title of column D (Number of CRE instead of Number of Dwellings)</t>
    </r>
  </si>
  <si>
    <r>
      <t xml:space="preserve">11. Worksheets “B1. HTT Mortgage Assets", "F1. Sustainable M data": </t>
    </r>
    <r>
      <rPr>
        <sz val="9"/>
        <color theme="1"/>
        <rFont val="Verdana"/>
        <family val="2"/>
      </rPr>
      <t>Sections 24"Breakdown by type" and 29 "CO2 Emission" typo in a stratification item</t>
    </r>
  </si>
  <si>
    <r>
      <t xml:space="preserve">13. Worksheet “B3. HTT Shipping Assets": </t>
    </r>
    <r>
      <rPr>
        <sz val="9"/>
        <color theme="1"/>
        <rFont val="Verdana"/>
        <family val="2"/>
      </rPr>
      <t>NEW Sections 9.12 and 9.13: new section on size of ship and age of ship</t>
    </r>
  </si>
  <si>
    <r>
      <t xml:space="preserve">12. Worksheet “B3. HTT Shipping Assets": </t>
    </r>
    <r>
      <rPr>
        <sz val="9"/>
        <color theme="1"/>
        <rFont val="Verdana"/>
        <family val="2"/>
      </rPr>
      <t>Section 9.11: Addition of a new data column to indicate C02/ton/mi broken down by type of ship</t>
    </r>
  </si>
  <si>
    <r>
      <t xml:space="preserve">16. Worksheet "E. Optional ECB-ECAIs data": </t>
    </r>
    <r>
      <rPr>
        <sz val="9"/>
        <color theme="1"/>
        <rFont val="Verdana"/>
        <family val="2"/>
      </rPr>
      <t>Section 3.1 amendment of the unit of measure for averate seasoning and maturity (from months to years)</t>
    </r>
  </si>
  <si>
    <r>
      <t xml:space="preserve">17. Worksheet "F1. HTT Sustainable M data": </t>
    </r>
    <r>
      <rPr>
        <sz val="9"/>
        <color theme="1"/>
        <rFont val="Verdana"/>
        <family val="2"/>
      </rPr>
      <t xml:space="preserve">Section Titles "2.A Residential Cover Pool" and "2.B Commercial Cover Pool" corrected </t>
    </r>
  </si>
  <si>
    <t>19. NEW Worksheet "F2. HTT Sustainable PS data"</t>
  </si>
  <si>
    <r>
      <t xml:space="preserve">18. Worksheet "F1. HTT Sustainable M data": </t>
    </r>
    <r>
      <rPr>
        <sz val="9"/>
        <color theme="1"/>
        <rFont val="Verdana"/>
        <family val="2"/>
      </rPr>
      <t>Section 2A.20: change in the number format</t>
    </r>
  </si>
  <si>
    <r>
      <t xml:space="preserve">14. Worksheet "C. HTT Harmonised Glossary": </t>
    </r>
    <r>
      <rPr>
        <sz val="9"/>
        <color theme="1"/>
        <rFont val="Verdana"/>
        <family val="2"/>
      </rPr>
      <t>Section 1:</t>
    </r>
    <r>
      <rPr>
        <b/>
        <sz val="9"/>
        <color theme="1"/>
        <rFont val="Verdana"/>
        <family val="2"/>
      </rPr>
      <t xml:space="preserve"> </t>
    </r>
    <r>
      <rPr>
        <sz val="9"/>
        <color theme="1"/>
        <rFont val="Verdana"/>
        <family val="2"/>
      </rPr>
      <t>unblock the optional cells in section 1</t>
    </r>
  </si>
  <si>
    <r>
      <t>15. Worksheet "C. HTT Harmonised Glossary":</t>
    </r>
    <r>
      <rPr>
        <sz val="9"/>
        <color theme="1"/>
        <rFont val="Verdana"/>
        <family val="2"/>
      </rPr>
      <t xml:space="preserve"> Section 2: inclusion of a line where to indicate usage of proxies</t>
    </r>
  </si>
  <si>
    <t>OS.9.12.1</t>
  </si>
  <si>
    <t>OS.9.12.2</t>
  </si>
  <si>
    <t>OS.9.12.3</t>
  </si>
  <si>
    <t>OS.9.12.4</t>
  </si>
  <si>
    <t>OS.9.12.5</t>
  </si>
  <si>
    <t>OS.9.13.1</t>
  </si>
  <si>
    <t>OS.9.13.2</t>
  </si>
  <si>
    <t>OS.9.13.3</t>
  </si>
  <si>
    <t>OS.9.13.4</t>
  </si>
  <si>
    <t>OS.9.13.5</t>
  </si>
  <si>
    <t>Confidential Information</t>
  </si>
  <si>
    <t>www.nordeakredit.dk</t>
  </si>
  <si>
    <t>torben.jurlander@nordea.dk</t>
  </si>
  <si>
    <t>Nordea Bank Abp</t>
  </si>
  <si>
    <t>www.coveredbondlabel.com/issuer/49/</t>
  </si>
  <si>
    <t>Ny i 2024</t>
  </si>
  <si>
    <t>Diverse kommentarer - Allan</t>
  </si>
  <si>
    <t xml:space="preserve">Jesper &amp; Co. </t>
  </si>
  <si>
    <t>20. CO2 emission - by dwelling type - as per national availability</t>
  </si>
  <si>
    <t>29. CO2 emission related to CRE - as per national availability</t>
  </si>
  <si>
    <t>Total o/w Cooperative Housing</t>
  </si>
  <si>
    <t>Total o/w Agriculture</t>
  </si>
  <si>
    <t>Total o/w Owner-occupied homes</t>
  </si>
  <si>
    <t>Total o/w Holiday houses</t>
  </si>
  <si>
    <t>Total o/w Subsidised Housing</t>
  </si>
  <si>
    <t>Total o/w Private rental</t>
  </si>
  <si>
    <t>Total o/w Manufacturing and Manual Industries</t>
  </si>
  <si>
    <t>Total o/w Office and Business</t>
  </si>
  <si>
    <t>Total o/w Social and cultural purposes</t>
  </si>
  <si>
    <t>Total o/w Other</t>
  </si>
  <si>
    <t>The Capital Region of Denmark (Region Hovedstaden)</t>
  </si>
  <si>
    <t>Region Zealand (Region Sjælland)</t>
  </si>
  <si>
    <t>The North Denmark Region (Region Nordjylland)</t>
  </si>
  <si>
    <t>Central Denmark Region (Region Midtjylland)</t>
  </si>
  <si>
    <t>Region of Southern Denmark (Region Syddanmark)</t>
  </si>
  <si>
    <t>Denne dannes endnu ikke i filen</t>
  </si>
  <si>
    <t>DKK 0 - 2m</t>
  </si>
  <si>
    <t>DKK 2 - 5m</t>
  </si>
  <si>
    <t>DKK 5 - 20m</t>
  </si>
  <si>
    <t>DKK 20 - 50m</t>
  </si>
  <si>
    <t>&gt; DKK 100m</t>
  </si>
  <si>
    <t>Antal lån dannes endnu ikke i fil</t>
  </si>
  <si>
    <t>o/w Cooperative Housing</t>
  </si>
  <si>
    <t>B</t>
  </si>
  <si>
    <t>C</t>
  </si>
  <si>
    <t>D</t>
  </si>
  <si>
    <t>E</t>
  </si>
  <si>
    <t>F</t>
  </si>
  <si>
    <t>G</t>
  </si>
  <si>
    <t>Estimate A</t>
  </si>
  <si>
    <t>Estimate B</t>
  </si>
  <si>
    <t>Estimate C</t>
  </si>
  <si>
    <t>Estimate D</t>
  </si>
  <si>
    <t>Estimate E</t>
  </si>
  <si>
    <t>Estimate F</t>
  </si>
  <si>
    <t>Estimate G</t>
  </si>
  <si>
    <t>&lt;=52.5 + 1,650/M^2</t>
  </si>
  <si>
    <t xml:space="preserve"> &lt;=70 + 2,200/M^2</t>
  </si>
  <si>
    <t>&lt;=110 + 3,200/M^2</t>
  </si>
  <si>
    <t>&lt;=150 + 4,200/M^2</t>
  </si>
  <si>
    <t>&lt;=190 + 5,200/M^2</t>
  </si>
  <si>
    <t>&lt;=240 + 6,500/M^2</t>
  </si>
  <si>
    <t>&gt;240 + 6,500/M^2</t>
  </si>
  <si>
    <t>Estimate:  &lt;=52.5 + 1,650/M^2</t>
  </si>
  <si>
    <t>Estimate: &lt;=70 + 2,200/M^2</t>
  </si>
  <si>
    <t>Estimate:  &lt;=110 + 3,200/M^2</t>
  </si>
  <si>
    <t>Estimate:  &lt;=150 + 4,200/M^2</t>
  </si>
  <si>
    <t>Estimate:  &lt;=190 + 5,200/M^2</t>
  </si>
  <si>
    <t>Estimate:  &lt;=240 + 6,500/M^2</t>
  </si>
  <si>
    <t>Estimate: &gt;240 + 6,500/M^2</t>
  </si>
  <si>
    <t>Cellerne er låst på fane B1</t>
  </si>
  <si>
    <t>Disse kunne vi nok godt levere</t>
  </si>
  <si>
    <t>A</t>
  </si>
  <si>
    <t>Kunne vi måske godt udfylde?</t>
  </si>
  <si>
    <t>No</t>
  </si>
  <si>
    <t xml:space="preserve">ISS ESG </t>
  </si>
  <si>
    <t>Nordea Green Funding Framework</t>
  </si>
  <si>
    <t>Yes</t>
  </si>
  <si>
    <t>Nordea Kredit Realkreditaktieselskab, CC 2</t>
  </si>
  <si>
    <t>Cut-off Date: 27/03/2024</t>
  </si>
  <si>
    <t>A. Harmonised Transparency Template - General Information</t>
  </si>
  <si>
    <t>1. 0 - 1 Y</t>
  </si>
  <si>
    <t>2. 1 - 2 Y</t>
  </si>
  <si>
    <t>3. 2 - 3 Y</t>
  </si>
  <si>
    <t>4. 3 - 4 Y</t>
  </si>
  <si>
    <t>5. 4 - 5 Y</t>
  </si>
  <si>
    <t>6. 5 - 10 Y</t>
  </si>
  <si>
    <t>7. 10+ Y</t>
  </si>
  <si>
    <t>Nordea Kredit Realkreditaktieselskab</t>
  </si>
  <si>
    <t>Labelled Co</t>
  </si>
  <si>
    <t>CC2</t>
  </si>
  <si>
    <t>Cut-off dat</t>
  </si>
  <si>
    <t>27-03-2024</t>
  </si>
  <si>
    <t>B1_field</t>
  </si>
  <si>
    <t>B1_description</t>
  </si>
  <si>
    <t>colC</t>
  </si>
  <si>
    <t>colD</t>
  </si>
  <si>
    <t>colE</t>
  </si>
  <si>
    <t>colF</t>
  </si>
  <si>
    <t>4. Breakdown by Geography</t>
  </si>
  <si>
    <t>8. Loan Seasoning</t>
  </si>
  <si>
    <t>12 -  24 months</t>
  </si>
  <si>
    <t>24 -  36 months</t>
  </si>
  <si>
    <t>36 -  60 months</t>
  </si>
  <si>
    <t>60 months</t>
  </si>
  <si>
    <t>12. Loan to Value (LTV) Information - INDEXED</t>
  </si>
  <si>
    <t>o/w Multi-family housing</t>
  </si>
  <si>
    <t>o/w Buildings under construction</t>
  </si>
  <si>
    <t>7B Commercial Cover Pool</t>
  </si>
  <si>
    <t>22. Loan to Value (LTV) Information - UNINDEXED</t>
  </si>
  <si>
    <t>Hospital</t>
  </si>
  <si>
    <t>School</t>
  </si>
  <si>
    <t>Property developers / Bulding under construction</t>
  </si>
  <si>
    <t>F1_field</t>
  </si>
  <si>
    <t>F1_description</t>
  </si>
  <si>
    <t>o/w Social residential</t>
  </si>
  <si>
    <t>o/wSocial Commercial</t>
  </si>
  <si>
    <t>A. Residential Cover Pool</t>
  </si>
  <si>
    <t>B. Sustainable Commercial Cover Pool</t>
  </si>
  <si>
    <t>ECBC Label Template : Contents</t>
  </si>
  <si>
    <t>As of</t>
  </si>
  <si>
    <t>Marts 2024</t>
  </si>
  <si>
    <t>Specialised finance institutes</t>
  </si>
  <si>
    <t>General Issuer Detail</t>
  </si>
  <si>
    <t>Cover Pool Information</t>
  </si>
  <si>
    <t>G1.1</t>
  </si>
  <si>
    <t xml:space="preserve">General cover pool information </t>
  </si>
  <si>
    <t>G2</t>
  </si>
  <si>
    <t>Outstanding CBs</t>
  </si>
  <si>
    <t>G2.1a-f</t>
  </si>
  <si>
    <t>Cover assets and maturity structure</t>
  </si>
  <si>
    <t>G2.2</t>
  </si>
  <si>
    <t>Interest and currency risk</t>
  </si>
  <si>
    <t>G3</t>
  </si>
  <si>
    <t>Legal ALM (balance principle) adherence</t>
  </si>
  <si>
    <t>G4</t>
  </si>
  <si>
    <t>Additional characteristics of ALM business model for issued CBs</t>
  </si>
  <si>
    <t>M1/B1</t>
  </si>
  <si>
    <t>Number of loans by property category</t>
  </si>
  <si>
    <t>M2/B2</t>
  </si>
  <si>
    <t>Lending by property category, DKKbn</t>
  </si>
  <si>
    <t>M3/B3</t>
  </si>
  <si>
    <t>Lending, by loan size, DKKbn</t>
  </si>
  <si>
    <t>M4a/B4a</t>
  </si>
  <si>
    <t>Lending, by-loan to-value (LTV), current property value, DKKbn</t>
  </si>
  <si>
    <t>M4b/B4b</t>
  </si>
  <si>
    <t>Lending, by-loan to-value (LTV), current property value, Per cent</t>
  </si>
  <si>
    <t>M4c/B4c</t>
  </si>
  <si>
    <t>Lending, by-loan to-value (LTV), current property value, DKKbn ("Sidste krone")</t>
  </si>
  <si>
    <t>M4d/B4d</t>
  </si>
  <si>
    <t>Lending, by-loan to-value (LTV), current property value, Per cent ("Sidste krone")</t>
  </si>
  <si>
    <t>M5/B5</t>
  </si>
  <si>
    <t>Lending by region, DKKbn</t>
  </si>
  <si>
    <t>M6/B6</t>
  </si>
  <si>
    <t>Lending by loan type - IO Loans, DKKbn</t>
  </si>
  <si>
    <t>M7/B7</t>
  </si>
  <si>
    <t>Lending by loan type - Repayment Loans / Amortizing Loans, DKKbn</t>
  </si>
  <si>
    <t>M8/B8</t>
  </si>
  <si>
    <t>Lending by loan type - All loans, DKKbn</t>
  </si>
  <si>
    <t>M9/B9</t>
  </si>
  <si>
    <t>Lending by Seasoning, DKKbn (Seasoning defined by duration of customer relationship)</t>
  </si>
  <si>
    <t>M10/B10</t>
  </si>
  <si>
    <t>Lending by remaining maturity, DKKbn</t>
  </si>
  <si>
    <t>M11/B11</t>
  </si>
  <si>
    <t>90 day Non-performing loans by property type, as percentage of instalments payments, %</t>
  </si>
  <si>
    <t>M11a/B11a</t>
  </si>
  <si>
    <t>90 day Non-performing loans by property type, as percentage of lending, %</t>
  </si>
  <si>
    <t>M11b/B11b</t>
  </si>
  <si>
    <t>90 day Non-performing loans by property type, as percentage of lending, by continous LTV bracket, %</t>
  </si>
  <si>
    <t>M12/B12</t>
  </si>
  <si>
    <t>Realised losses (DKKm)</t>
  </si>
  <si>
    <t>M12a/B12a</t>
  </si>
  <si>
    <t>Realised losses (%)</t>
  </si>
  <si>
    <t>Key Concepts</t>
  </si>
  <si>
    <t>X1</t>
  </si>
  <si>
    <t>Key Concepts Explanation</t>
  </si>
  <si>
    <t>X2</t>
  </si>
  <si>
    <t>X3</t>
  </si>
  <si>
    <t>General explanation</t>
  </si>
  <si>
    <t xml:space="preserve">Table A.    General Issuer Detail </t>
  </si>
  <si>
    <t xml:space="preserve">Key information regarding issuers' balance sheet </t>
  </si>
  <si>
    <t>(DKKbn – except Tier 1 and Solvency ratio)</t>
  </si>
  <si>
    <t>Q1 2024</t>
  </si>
  <si>
    <t>Q4 2023</t>
  </si>
  <si>
    <t>Q3 2023</t>
  </si>
  <si>
    <t>Q2 2023</t>
  </si>
  <si>
    <t>Total Balance Sheet Assets</t>
  </si>
  <si>
    <t>Total Customer Loans(fair value)</t>
  </si>
  <si>
    <t>of which: Used/registered for covered bond collateral pool</t>
  </si>
  <si>
    <t>Tier 1 Ratio (%)</t>
  </si>
  <si>
    <t>Solvency Ratio (%)</t>
  </si>
  <si>
    <t>Outstanding Covered Bonds (fair value)</t>
  </si>
  <si>
    <t>Outstanding Senior Unsecured Liabilities</t>
  </si>
  <si>
    <t>Senior Secured Bonds</t>
  </si>
  <si>
    <t xml:space="preserve">Guarantees (e.g. provided by states, municipals, banks) </t>
  </si>
  <si>
    <t>Net loan losses (Net loan losses and net loan loss provisions)</t>
  </si>
  <si>
    <t>Value of acquired properties / ships (temporary possessions, end quarter)</t>
  </si>
  <si>
    <t>Customer loans (mortgage) (DKKbn)</t>
  </si>
  <si>
    <t>Total customer loans (market value)</t>
  </si>
  <si>
    <t xml:space="preserve">Composition by </t>
  </si>
  <si>
    <t>Maturity</t>
  </si>
  <si>
    <t>-       0 &lt;= 1 year</t>
  </si>
  <si>
    <t>-       &lt; 1 &lt;= 5 years</t>
  </si>
  <si>
    <t>-       over 5 years</t>
  </si>
  <si>
    <t>Currency</t>
  </si>
  <si>
    <t>-       DKK</t>
  </si>
  <si>
    <t>-       EUR</t>
  </si>
  <si>
    <t>-       USD</t>
  </si>
  <si>
    <t>-       Other</t>
  </si>
  <si>
    <t>customer type</t>
  </si>
  <si>
    <t>-        Residential (owner-occ., private rental, corporate housing, holiday houses)</t>
  </si>
  <si>
    <t>-        Commercial (office and business, industry, agriculture, manufacture, social and cultural, ships)</t>
  </si>
  <si>
    <t>-       Subsidised</t>
  </si>
  <si>
    <t>eligibility as covered bond collateral</t>
  </si>
  <si>
    <t>Non-performing loans (See definition in table X1)</t>
  </si>
  <si>
    <t>Loan loss provisions (sum of total individual and group wise loss provisions, end of quarter)</t>
  </si>
  <si>
    <t>To Contents</t>
  </si>
  <si>
    <r>
      <t>Table G1.1 – General cover pool information</t>
    </r>
    <r>
      <rPr>
        <b/>
        <sz val="12"/>
        <color theme="1"/>
        <rFont val="Calibri"/>
        <family val="2"/>
        <scheme val="minor"/>
      </rPr>
      <t xml:space="preserve"> </t>
    </r>
  </si>
  <si>
    <t>DKKbn / Percentage of nominal outstanding CBs</t>
  </si>
  <si>
    <t>Nominal cover pool (total value)</t>
  </si>
  <si>
    <t>Transmission or liquidation proceeds to CB holders (for redemption of CBs maturing 0-1 day)</t>
  </si>
  <si>
    <t>Overcollateralisation</t>
  </si>
  <si>
    <t>Overcollateralisation ratio</t>
  </si>
  <si>
    <t>Mandatory (percentage of risk weigted assets,general, by law)</t>
  </si>
  <si>
    <t>Nominal value of outstanding CBs</t>
  </si>
  <si>
    <t>– hereof  amount maturing 0-1 day</t>
  </si>
  <si>
    <t>Proceeds from senior secured debt</t>
  </si>
  <si>
    <t>Proceeds from senior unsecured debt</t>
  </si>
  <si>
    <t>Tier 2 capital</t>
  </si>
  <si>
    <t>Additional tier 1 capital (e.g. hybrid core capital)</t>
  </si>
  <si>
    <t>Core tier 1 capital invested in gilt-edged securities</t>
  </si>
  <si>
    <t>Total  capital coverage (rating compliant capital)</t>
  </si>
  <si>
    <t>Loan loss provisions (cover pool level - shown i Table A on issuer level) - Optional</t>
  </si>
  <si>
    <t>Table G2 – Outstanding CBs</t>
  </si>
  <si>
    <t>Fair value of outstanding CBs (marked value)</t>
  </si>
  <si>
    <t>Maturity of issued CBs</t>
  </si>
  <si>
    <t>0-1 day</t>
  </si>
  <si>
    <t>1 day – &lt; 1 year</t>
  </si>
  <si>
    <t>1 year</t>
  </si>
  <si>
    <r>
      <t xml:space="preserve">&gt; 1 and </t>
    </r>
    <r>
      <rPr>
        <sz val="11"/>
        <rFont val="Calibri"/>
        <family val="2"/>
      </rPr>
      <t>≤ 2 years</t>
    </r>
  </si>
  <si>
    <r>
      <t xml:space="preserve">&gt; 2 and </t>
    </r>
    <r>
      <rPr>
        <sz val="11"/>
        <rFont val="Calibri"/>
        <family val="2"/>
      </rPr>
      <t>≤ 3 years</t>
    </r>
  </si>
  <si>
    <r>
      <t xml:space="preserve">&gt; 3 and </t>
    </r>
    <r>
      <rPr>
        <sz val="11"/>
        <rFont val="Calibri"/>
        <family val="2"/>
      </rPr>
      <t>≤ 4 years</t>
    </r>
  </si>
  <si>
    <r>
      <t xml:space="preserve">&gt; 4 and </t>
    </r>
    <r>
      <rPr>
        <sz val="11"/>
        <rFont val="Calibri"/>
        <family val="2"/>
      </rPr>
      <t>≤ 5 years</t>
    </r>
  </si>
  <si>
    <t>5-10 years</t>
  </si>
  <si>
    <t>10-20 years</t>
  </si>
  <si>
    <t>&gt;  20 years</t>
  </si>
  <si>
    <t>Amortisation profile of issued CBs</t>
  </si>
  <si>
    <t>Bullet</t>
  </si>
  <si>
    <t>Annuity</t>
  </si>
  <si>
    <t>Serial</t>
  </si>
  <si>
    <t>Interest rate profile of issued CBs</t>
  </si>
  <si>
    <t>Fixed rate (Fixed rate constant for more than 1 year)</t>
  </si>
  <si>
    <t>Floating rate ( Floating rate constant for less than 1 year)</t>
  </si>
  <si>
    <t>Capped floating rate</t>
  </si>
  <si>
    <t>Currency denomination profile of issued CBs</t>
  </si>
  <si>
    <t>UCITS compliant</t>
  </si>
  <si>
    <t>CRD compliant</t>
  </si>
  <si>
    <t>Eligible for central bank repo</t>
  </si>
  <si>
    <t>Rating</t>
  </si>
  <si>
    <t>Moody’s</t>
  </si>
  <si>
    <t>S&amp;P</t>
  </si>
  <si>
    <t>AAA</t>
  </si>
  <si>
    <t>Fitch</t>
  </si>
  <si>
    <t>Table G2.1a-f – Cover assets and maturity structure</t>
  </si>
  <si>
    <t xml:space="preserve">Table G2.1a - Assets other than the loan portfolio in the cover pool  </t>
  </si>
  <si>
    <t>Rating/maturity</t>
  </si>
  <si>
    <t>AA+</t>
  </si>
  <si>
    <t>AA</t>
  </si>
  <si>
    <t xml:space="preserve">AA- </t>
  </si>
  <si>
    <t>A+</t>
  </si>
  <si>
    <t xml:space="preserve">A </t>
  </si>
  <si>
    <t xml:space="preserve">A- </t>
  </si>
  <si>
    <t>etc.</t>
  </si>
  <si>
    <t>Not rated</t>
  </si>
  <si>
    <t>Gilt-edged secutities / rating compliant capital</t>
  </si>
  <si>
    <r>
      <t>0-</t>
    </r>
    <r>
      <rPr>
        <u/>
        <sz val="11"/>
        <color theme="1"/>
        <rFont val="Calibri"/>
        <family val="2"/>
        <scheme val="minor"/>
      </rPr>
      <t>&lt;</t>
    </r>
    <r>
      <rPr>
        <sz val="11"/>
        <color theme="1"/>
        <rFont val="Calibri"/>
        <family val="2"/>
        <scheme val="minor"/>
      </rPr>
      <t>1 year</t>
    </r>
  </si>
  <si>
    <r>
      <t xml:space="preserve">&gt;1- </t>
    </r>
    <r>
      <rPr>
        <u/>
        <sz val="11"/>
        <color theme="1"/>
        <rFont val="Calibri"/>
        <family val="2"/>
        <scheme val="minor"/>
      </rPr>
      <t xml:space="preserve">&lt; </t>
    </r>
    <r>
      <rPr>
        <sz val="11"/>
        <color theme="1"/>
        <rFont val="Calibri"/>
        <family val="2"/>
        <scheme val="minor"/>
      </rPr>
      <t>5 years</t>
    </r>
  </si>
  <si>
    <t>&gt; 5  years</t>
  </si>
  <si>
    <t xml:space="preserve">Table G2.1b - Assets other than the loan portfolio in the cover pool  </t>
  </si>
  <si>
    <t>Rating/type of cover asset</t>
  </si>
  <si>
    <t>Exposures to/guaranteed by govenments etc. in EU</t>
  </si>
  <si>
    <t>Exposures to/guaranteed by govenments etc. third countries</t>
  </si>
  <si>
    <t xml:space="preserve">Table G2.1c - Assets other than the loan portfolio in the cover pool  </t>
  </si>
  <si>
    <t>Maturity structure/Type of cover asset</t>
  </si>
  <si>
    <t xml:space="preserve">Table G2.1d - Assets other than the loan portfolio in the cover pool  </t>
  </si>
  <si>
    <t>Other assets, total (distributed pro rata after total assets in credit institution and cover pool)</t>
  </si>
  <si>
    <t>Table G2.1e - Derivatives at programme level (not subordinated / pari passu with covered bonds)</t>
  </si>
  <si>
    <r>
      <t>0-</t>
    </r>
    <r>
      <rPr>
        <u/>
        <sz val="11"/>
        <rFont val="Calibri"/>
        <family val="2"/>
        <scheme val="minor"/>
      </rPr>
      <t>&lt;</t>
    </r>
    <r>
      <rPr>
        <sz val="11"/>
        <rFont val="Calibri"/>
        <family val="2"/>
        <scheme val="minor"/>
      </rPr>
      <t>1 year</t>
    </r>
  </si>
  <si>
    <r>
      <t xml:space="preserve">&gt;1- </t>
    </r>
    <r>
      <rPr>
        <u/>
        <sz val="11"/>
        <rFont val="Calibri"/>
        <family val="2"/>
        <scheme val="minor"/>
      </rPr>
      <t xml:space="preserve">&lt; </t>
    </r>
    <r>
      <rPr>
        <sz val="11"/>
        <rFont val="Calibri"/>
        <family val="2"/>
        <scheme val="minor"/>
      </rPr>
      <t>5 years</t>
    </r>
  </si>
  <si>
    <t>Table G2.1f - Other Derivatives  (subordinated)</t>
  </si>
  <si>
    <t>Table G2.2 – Interest and currency risk</t>
  </si>
  <si>
    <r>
      <t xml:space="preserve">Total  value of loans </t>
    </r>
    <r>
      <rPr>
        <b/>
        <sz val="11"/>
        <color theme="1"/>
        <rFont val="Calibri"/>
        <family val="2"/>
        <scheme val="minor"/>
      </rPr>
      <t>funded</t>
    </r>
    <r>
      <rPr>
        <sz val="11"/>
        <color theme="1"/>
        <rFont val="Calibri"/>
        <family val="2"/>
        <scheme val="minor"/>
      </rPr>
      <t xml:space="preserve"> in cover pool</t>
    </r>
  </si>
  <si>
    <t>Match funded (without interest and/or currency risk)</t>
  </si>
  <si>
    <t>Completely hedged with derivatives</t>
  </si>
  <si>
    <t>xx%</t>
  </si>
  <si>
    <t>Un-hedged interest rate risk</t>
  </si>
  <si>
    <t>Un-hedged currency risk</t>
  </si>
  <si>
    <r>
      <t>-</t>
    </r>
    <r>
      <rPr>
        <sz val="7"/>
        <color theme="1"/>
        <rFont val="Times New Roman"/>
        <family val="1"/>
      </rPr>
      <t xml:space="preserve">          </t>
    </r>
    <r>
      <rPr>
        <sz val="11"/>
        <color theme="1"/>
        <rFont val="Calibri"/>
        <family val="2"/>
        <scheme val="minor"/>
      </rPr>
      <t>Of which  EUR</t>
    </r>
  </si>
  <si>
    <t>x,x%</t>
  </si>
  <si>
    <r>
      <t>-</t>
    </r>
    <r>
      <rPr>
        <sz val="7"/>
        <color theme="1"/>
        <rFont val="Times New Roman"/>
        <family val="1"/>
      </rPr>
      <t xml:space="preserve">          </t>
    </r>
    <r>
      <rPr>
        <sz val="11"/>
        <color theme="1"/>
        <rFont val="Calibri"/>
        <family val="2"/>
        <scheme val="minor"/>
      </rPr>
      <t>Of which DKK</t>
    </r>
  </si>
  <si>
    <r>
      <t>-</t>
    </r>
    <r>
      <rPr>
        <sz val="7"/>
        <color theme="1"/>
        <rFont val="Times New Roman"/>
        <family val="1"/>
      </rPr>
      <t xml:space="preserve">          </t>
    </r>
    <r>
      <rPr>
        <sz val="11"/>
        <color theme="1"/>
        <rFont val="Calibri"/>
        <family val="2"/>
        <scheme val="minor"/>
      </rPr>
      <t xml:space="preserve">Of which… </t>
    </r>
  </si>
  <si>
    <r>
      <t>Table G3 – Legal ALM (balance principle) adherence</t>
    </r>
    <r>
      <rPr>
        <b/>
        <vertAlign val="superscript"/>
        <sz val="12"/>
        <color theme="1"/>
        <rFont val="Calibri"/>
        <family val="2"/>
        <scheme val="minor"/>
      </rPr>
      <t>1</t>
    </r>
  </si>
  <si>
    <t>Issue adherence</t>
  </si>
  <si>
    <t>General balance principle</t>
  </si>
  <si>
    <t>Specific balance principle</t>
  </si>
  <si>
    <t>1) Cf. the Danish Executive Order on bond issuance, balance principle and risk management</t>
  </si>
  <si>
    <t>Table G4 – Additional characteristics of ALM business model for issued CBs</t>
  </si>
  <si>
    <t>One-to-one balance between terms of granted loans and bonds issued, i.e. daily tap issuance?</t>
  </si>
  <si>
    <t>X</t>
  </si>
  <si>
    <t>Pass-through cash flow from borrowers to investors?</t>
  </si>
  <si>
    <t>Asset substitution in cover pool allowed?</t>
  </si>
  <si>
    <t>Note: * A few older traditional danish mortgage bonds are not CRD compliant</t>
  </si>
  <si>
    <t>Property categories are defined according to Danish FSA's AS-reporting form</t>
  </si>
  <si>
    <t>Table M1/B1</t>
  </si>
  <si>
    <t>Owner-occupied homes</t>
  </si>
  <si>
    <t>Holiday houses</t>
  </si>
  <si>
    <t>Subsidised Housing</t>
  </si>
  <si>
    <t>Cooperative Housing</t>
  </si>
  <si>
    <t>Private rental</t>
  </si>
  <si>
    <t>Manufacturing and Manual Industries</t>
  </si>
  <si>
    <t>Office and Business</t>
  </si>
  <si>
    <t>Social and cultural purposes</t>
  </si>
  <si>
    <t>In %</t>
  </si>
  <si>
    <t>Table M2/B2</t>
  </si>
  <si>
    <t>Table M3/B3</t>
  </si>
  <si>
    <t>DKK 50 - 100m</t>
  </si>
  <si>
    <t>Table M4a/B4a</t>
  </si>
  <si>
    <t>Per cent</t>
  </si>
  <si>
    <t>0 - 19,9</t>
  </si>
  <si>
    <t>20 - 39,9</t>
  </si>
  <si>
    <t>40 - 59,9</t>
  </si>
  <si>
    <t>60 - 69,9</t>
  </si>
  <si>
    <t>70 - 79,9</t>
  </si>
  <si>
    <t>80 - 84,9</t>
  </si>
  <si>
    <t>85 - 89,9</t>
  </si>
  <si>
    <t>90 - 94,9</t>
  </si>
  <si>
    <t>95 - 100</t>
  </si>
  <si>
    <t>&gt; 100</t>
  </si>
  <si>
    <t>Agricultutal properties</t>
  </si>
  <si>
    <t>Properties for social and cultural purposes</t>
  </si>
  <si>
    <t>Table M4b/B4b</t>
  </si>
  <si>
    <t>Lending, by-loan to-value (LTV), current property value, per cent</t>
  </si>
  <si>
    <t>Table M4c/B4c</t>
  </si>
  <si>
    <t>Avg. LTV</t>
  </si>
  <si>
    <t>Table M4d/B4d</t>
  </si>
  <si>
    <t>Lending, by-loan to-value (LTV), current property value, PER CENT ("Sidste krone")</t>
  </si>
  <si>
    <t>Table M5/B5 - Total</t>
  </si>
  <si>
    <t>Outside Denmark</t>
  </si>
  <si>
    <t>Table M6/B6</t>
  </si>
  <si>
    <t>Index Loans</t>
  </si>
  <si>
    <t>Fixed-rate to maturity</t>
  </si>
  <si>
    <t>Fixed-rate shorter period than maturity (ARM's etc.)</t>
  </si>
  <si>
    <r>
      <t xml:space="preserve">- rate fixed </t>
    </r>
    <r>
      <rPr>
        <b/>
        <sz val="11"/>
        <rFont val="Calibri"/>
        <family val="2"/>
        <scheme val="minor"/>
      </rPr>
      <t>≤</t>
    </r>
    <r>
      <rPr>
        <sz val="11"/>
        <rFont val="Calibri"/>
        <family val="2"/>
        <scheme val="minor"/>
      </rPr>
      <t xml:space="preserve"> 1 year</t>
    </r>
  </si>
  <si>
    <r>
      <t xml:space="preserve">- rate fixed &gt; 1 and </t>
    </r>
    <r>
      <rPr>
        <sz val="11"/>
        <rFont val="Calibri"/>
        <family val="2"/>
      </rPr>
      <t>≤ 3 years</t>
    </r>
  </si>
  <si>
    <t>- rate fixed &gt; 3 and ≤ 5 years</t>
  </si>
  <si>
    <t>- rate fixed &gt; 5 years</t>
  </si>
  <si>
    <t>Money market based loans</t>
  </si>
  <si>
    <t>Non Capped floaters</t>
  </si>
  <si>
    <t>Capped floaters</t>
  </si>
  <si>
    <t>*Interest-only loans at time of compilation. Interest-only is typically limited to a maximum of 10 years</t>
  </si>
  <si>
    <t>Table M7/B7</t>
  </si>
  <si>
    <t>Table M8/B8</t>
  </si>
  <si>
    <t>Table M9/B9</t>
  </si>
  <si>
    <r>
      <t>Lending by Seasoning, DKKbn</t>
    </r>
    <r>
      <rPr>
        <i/>
        <sz val="8"/>
        <color theme="1"/>
        <rFont val="Calibri"/>
        <family val="2"/>
        <scheme val="minor"/>
      </rPr>
      <t xml:space="preserve"> (Seasoning defined by duration of customer relationship)</t>
    </r>
  </si>
  <si>
    <t>&lt; 12 months</t>
  </si>
  <si>
    <t>Table M10/B10</t>
  </si>
  <si>
    <t>&lt; 1 Years</t>
  </si>
  <si>
    <t>≥  1 - ≤ 3 Years</t>
  </si>
  <si>
    <t>≥ 3 - ≤ 5 Years</t>
  </si>
  <si>
    <t>≥ 5 - ≤ 10 Years</t>
  </si>
  <si>
    <t>≥ 10 - ≤ 20 Years</t>
  </si>
  <si>
    <t>≥ 20 Years</t>
  </si>
  <si>
    <t>Table M11/B11</t>
  </si>
  <si>
    <t>90 day Non-performing loans by property type, as percentage of total payments, %</t>
  </si>
  <si>
    <t>90 day NPL</t>
  </si>
  <si>
    <t>Table M11a/B11a</t>
  </si>
  <si>
    <t>Note: Outstanding debt for loans in arrears (pls cf. Table M11) as a share of outstanding loans for the property category in question</t>
  </si>
  <si>
    <t>Table M11b/B11b</t>
  </si>
  <si>
    <t>&lt; 60per cent LTV</t>
  </si>
  <si>
    <t>60-69.9 per cent LTV</t>
  </si>
  <si>
    <t>70-79.9 per cent LTV</t>
  </si>
  <si>
    <t>80-89.9 per cent LTV</t>
  </si>
  <si>
    <t>90-100 per cent LTV</t>
  </si>
  <si>
    <t>&gt;100 per cent LTV</t>
  </si>
  <si>
    <t>Table M12/B12</t>
  </si>
  <si>
    <t>Total realised losses</t>
  </si>
  <si>
    <t xml:space="preserve">Note: The data cover both Nordea Kredit´s two capital centres </t>
  </si>
  <si>
    <t>Table M12a/B12a</t>
  </si>
  <si>
    <t>Total realised losses, %</t>
  </si>
  <si>
    <t xml:space="preserve">Note: Realised losses as a share of outstanding debt for the property category in question. The data cover both Nordea Kredit´s two capital centres. </t>
  </si>
  <si>
    <t>Table X1</t>
  </si>
  <si>
    <t xml:space="preserve">General practice in Danish market </t>
  </si>
  <si>
    <t>If issuers Key Concepts Explanation differs from general practice: State and explain in this column.</t>
  </si>
  <si>
    <t xml:space="preserve">Residential versus commercial mortgages </t>
  </si>
  <si>
    <t>Description of the difference made between residential/owner occupied and commercial properties</t>
  </si>
  <si>
    <t xml:space="preserve">The Danish FSA sets guidelines for the grouping of property in categories. Property type is determined by its primary use. </t>
  </si>
  <si>
    <t xml:space="preserve">Property which primary purpose is owner occupation is characterised as residential. Whereas properties primarily used for commercial purposes are classified as commercial (cf. below). </t>
  </si>
  <si>
    <t>Describe when you classify a property as commercial?</t>
  </si>
  <si>
    <t>The Danish FSA sets guidelines for the grouping of property in categories. Examples of application of which classifies property as commercial are:</t>
  </si>
  <si>
    <t>·          Office</t>
  </si>
  <si>
    <t>E.g.: Private rental, Manufacturing and Manual Industries, Offices and Business, Agriculture.</t>
  </si>
  <si>
    <t>·          Retail/shop</t>
  </si>
  <si>
    <r>
      <t>·</t>
    </r>
    <r>
      <rPr>
        <sz val="7"/>
        <color theme="1"/>
        <rFont val="Times New Roman"/>
        <family val="1"/>
      </rPr>
      <t xml:space="preserve">          </t>
    </r>
    <r>
      <rPr>
        <sz val="11"/>
        <color theme="1"/>
        <rFont val="Arial"/>
        <family val="2"/>
      </rPr>
      <t>Warehouse</t>
    </r>
  </si>
  <si>
    <r>
      <t>·</t>
    </r>
    <r>
      <rPr>
        <sz val="7"/>
        <color theme="1"/>
        <rFont val="Times New Roman"/>
        <family val="1"/>
      </rPr>
      <t xml:space="preserve">          </t>
    </r>
    <r>
      <rPr>
        <sz val="11"/>
        <color theme="1"/>
        <rFont val="Arial"/>
        <family val="2"/>
      </rPr>
      <t>Restaurants, inns etc.</t>
    </r>
  </si>
  <si>
    <r>
      <t>·</t>
    </r>
    <r>
      <rPr>
        <sz val="7"/>
        <color theme="1"/>
        <rFont val="Times New Roman"/>
        <family val="1"/>
      </rPr>
      <t xml:space="preserve">          </t>
    </r>
    <r>
      <rPr>
        <sz val="11"/>
        <color theme="1"/>
        <rFont val="Arial"/>
        <family val="2"/>
      </rPr>
      <t>Hotels and resorts </t>
    </r>
  </si>
  <si>
    <r>
      <t>·</t>
    </r>
    <r>
      <rPr>
        <sz val="7"/>
        <color theme="1"/>
        <rFont val="Times New Roman"/>
        <family val="1"/>
      </rPr>
      <t xml:space="preserve">          </t>
    </r>
    <r>
      <rPr>
        <sz val="11"/>
        <color theme="1"/>
        <rFont val="Arial"/>
        <family val="2"/>
      </rPr>
      <t>Congress and conference centres.</t>
    </r>
  </si>
  <si>
    <r>
      <t>·</t>
    </r>
    <r>
      <rPr>
        <sz val="7"/>
        <color theme="1"/>
        <rFont val="Times New Roman"/>
        <family val="1"/>
      </rPr>
      <t xml:space="preserve">          </t>
    </r>
    <r>
      <rPr>
        <sz val="11"/>
        <color theme="1"/>
        <rFont val="Arial"/>
        <family val="2"/>
      </rPr>
      <t>Campsites.</t>
    </r>
  </si>
  <si>
    <r>
      <t>·</t>
    </r>
    <r>
      <rPr>
        <sz val="7"/>
        <color theme="1"/>
        <rFont val="Times New Roman"/>
        <family val="1"/>
      </rPr>
      <t xml:space="preserve">          </t>
    </r>
    <r>
      <rPr>
        <sz val="11"/>
        <color theme="1"/>
        <rFont val="Arial"/>
        <family val="2"/>
      </rPr>
      <t>Traffic terminals, service stations, fire stations, auction and export houses.</t>
    </r>
  </si>
  <si>
    <r>
      <t>·</t>
    </r>
    <r>
      <rPr>
        <sz val="7"/>
        <color theme="1"/>
        <rFont val="Times New Roman"/>
        <family val="1"/>
      </rPr>
      <t xml:space="preserve">          </t>
    </r>
    <r>
      <rPr>
        <sz val="11"/>
        <color theme="1"/>
        <rFont val="Arial"/>
        <family val="2"/>
      </rPr>
      <t>Agriculture</t>
    </r>
  </si>
  <si>
    <r>
      <t>·</t>
    </r>
    <r>
      <rPr>
        <sz val="7"/>
        <color theme="1"/>
        <rFont val="Times New Roman"/>
        <family val="1"/>
      </rPr>
      <t xml:space="preserve">          </t>
    </r>
    <r>
      <rPr>
        <sz val="11"/>
        <color theme="1"/>
        <rFont val="Arial"/>
        <family val="2"/>
      </rPr>
      <t>Forestry</t>
    </r>
  </si>
  <si>
    <r>
      <t>·</t>
    </r>
    <r>
      <rPr>
        <sz val="7"/>
        <color theme="1"/>
        <rFont val="Times New Roman"/>
        <family val="1"/>
      </rPr>
      <t xml:space="preserve">          </t>
    </r>
    <r>
      <rPr>
        <sz val="11"/>
        <color theme="1"/>
        <rFont val="Arial"/>
        <family val="2"/>
      </rPr>
      <t>Nurseries</t>
    </r>
  </si>
  <si>
    <r>
      <t>·</t>
    </r>
    <r>
      <rPr>
        <sz val="7"/>
        <color theme="1"/>
        <rFont val="Times New Roman"/>
        <family val="1"/>
      </rPr>
      <t xml:space="preserve">          </t>
    </r>
    <r>
      <rPr>
        <sz val="11"/>
        <color theme="1"/>
        <rFont val="Arial"/>
        <family val="2"/>
      </rPr>
      <t>Ships</t>
    </r>
  </si>
  <si>
    <t>NPL (Non-performing loans)</t>
  </si>
  <si>
    <t>Describe how you define NPLs</t>
  </si>
  <si>
    <t>A loan is categorised as non-performing when a borrower neglects a payment failing to pay instalments and / or interests.</t>
  </si>
  <si>
    <t>The NPL rate is calculated at different time periods after the original payment date. Standard in Table A is 90 day arrear.</t>
  </si>
  <si>
    <t>Commercial bank CB issuers adhere to the Basel definition of NPL.</t>
  </si>
  <si>
    <t>Explain how you distinguish between performing and nonperforming loans in the cover pool?</t>
  </si>
  <si>
    <t>No distinction made. Asset substitution i not allowed for specialised mortgage banks.</t>
  </si>
  <si>
    <t>The Basel definition of NPL’s is applied for commercial bank CB issuers</t>
  </si>
  <si>
    <t>Are NPLs parts of eligible assets in cover pool? Are NPL parts of non eligible assets in cover pool?</t>
  </si>
  <si>
    <t>Asset substitution i not allowed for specialised mortgage banks, hence NPLs are part of the cover pool.</t>
  </si>
  <si>
    <t>For commercial bank CB issuers NPL’s are eligible assets in the cover pool.</t>
  </si>
  <si>
    <t xml:space="preserve">Are loans in foreclosure procedure part of eligible assets in cover pool?  </t>
  </si>
  <si>
    <t>Asset substitution i not allowed for specialised mortgage banks, hence loans in foreclosure are part of the cover pool.</t>
  </si>
  <si>
    <t>For commercial bank CB issuers loans in foreclosure procedure are eligible assets in the cover pool.</t>
  </si>
  <si>
    <t>If NPL and/or loans in foreclosure procedure are part of the covered pool which provisions are made in respect of the value of these loans in the cover pool?</t>
  </si>
  <si>
    <r>
      <t xml:space="preserve">The Danish FSA set rules for loss provisioning. In case of </t>
    </r>
    <r>
      <rPr>
        <sz val="11"/>
        <color theme="1"/>
        <rFont val="Calibri"/>
        <family val="2"/>
        <scheme val="minor"/>
      </rPr>
      <t>objective evidence of impairment provisioning for loss must be made.</t>
    </r>
  </si>
  <si>
    <t>Table X2</t>
  </si>
  <si>
    <t xml:space="preserve">Key Concepts Explanation </t>
  </si>
  <si>
    <t xml:space="preserve">Issuer specific </t>
  </si>
  <si>
    <t>(N/A for some issuers)</t>
  </si>
  <si>
    <t>Guaranteed loans (if part of the cover pool)</t>
  </si>
  <si>
    <t>How are the loans guaranteed?</t>
  </si>
  <si>
    <t>Please provide details of guarantors</t>
  </si>
  <si>
    <t xml:space="preserve">Loan-to-Value (LTV) </t>
  </si>
  <si>
    <t>Legal framework for valuation and LTV-calculation follow the rules of the Danish FSA - Bekendtgørelse nr. 687 af 20. juni 2007</t>
  </si>
  <si>
    <t>Describe the method on which your LTV calculation is based</t>
  </si>
  <si>
    <t xml:space="preserve">The publication contains two different ways to monitor LTV. One where loans are distributed continuously and one where they are distributed discretely.
In both tables the fair value of the loans are distributed into predefined LTV bracket intervals. Table M4a/b4a and M4b/B4b displays the loans continuously. Table M4c/B4c and M4d/B4d displays the loans discretely. 
The continuous table(M4a/b4a and M4b/B4b) distributes the loans from the start ltv of the loan to the marginal ltv. This means that, if the loan is first rank, it is distributed proportionaly by bracket size from 0 to the marginal ltv into the predefined brackets. If the loans has prior liens, it is distributed from the marginal ltv of the prior liens to the marginal ltv of the loan under consideration. 
The discrete table  (M4c/b4c and M4d/B4d) distributes the total fair value of each loan into a single ltv bracket, according to the marginal ltv of the loan under consideration. Average LTV is weighted by loan balance categorised by property type.
Example 1a below shows a case where the loan is first rank and distributed continuously. Example 1b shows the case where the loans has prior liens and distributed continuously. Example 2 below shows the discrete distribution of a loan. 
</t>
  </si>
  <si>
    <t>Frequency of collateral valuation for the purpose of calculating the LTV</t>
  </si>
  <si>
    <t>Example 1a</t>
  </si>
  <si>
    <t>Explanation</t>
  </si>
  <si>
    <t>Example of a proportionaly distribution into LTV brackets for a loan with LTV of 75 pct and a loan size of 1 million and no prior liens.</t>
  </si>
  <si>
    <t>Loan-to-value (distribution continuously)</t>
  </si>
  <si>
    <t>0-19.9</t>
  </si>
  <si>
    <t>20-39.9</t>
  </si>
  <si>
    <t>40-59.9</t>
  </si>
  <si>
    <t>60-69.9</t>
  </si>
  <si>
    <t>70-79.9</t>
  </si>
  <si>
    <t>80-84.9</t>
  </si>
  <si>
    <t>85-89.9</t>
  </si>
  <si>
    <t>90-94.9</t>
  </si>
  <si>
    <t>95-100</t>
  </si>
  <si>
    <t>&gt;100</t>
  </si>
  <si>
    <t>-</t>
  </si>
  <si>
    <t>Example 1b</t>
  </si>
  <si>
    <t>Example of a continuous distribution into LTV brackets for a loan with LTV of 75 and a loan size of 1 million</t>
  </si>
  <si>
    <t>with prior liens consisting of a loan with a LTV of  40 pct.</t>
  </si>
  <si>
    <t>Example 2</t>
  </si>
  <si>
    <t>Example of discrete ("Sidste krone") distribution into LTV brackets for a loan with LTV of 75 and a loan size of 1 million</t>
  </si>
  <si>
    <t>In this example the 1.000.000 is distributed into the 70-79.9 interval because the LTV of the total loan is 75</t>
  </si>
  <si>
    <t>Loan-to-value  (discrete/"Sidste krone" distribution)</t>
  </si>
  <si>
    <t>Table X3</t>
  </si>
  <si>
    <t>Table A</t>
  </si>
  <si>
    <t>Total balance sheet assets as reported in the interim or annual reports of the issuer, fair value</t>
  </si>
  <si>
    <t>All mortgage credit loans funded by the issue of covered mortgage bonds or mortgage bonds  measured at fair value</t>
  </si>
  <si>
    <t>The tier 1 capital ratio as stipulated in DFSA regulations</t>
  </si>
  <si>
    <t>The solvency ratio as stipulated in DFSA regulations</t>
  </si>
  <si>
    <t>The circulating amount of covered bonds (including covered mortgage bonds and mortgage bonds)</t>
  </si>
  <si>
    <t xml:space="preserve">All outstanding senior unsecured liabilities including any intra-group senior unsecured liabilities to finance OC- and LTV-ratio requirements    </t>
  </si>
  <si>
    <t>Senior secured bonds - formerly known as JCB (§ 15)</t>
  </si>
  <si>
    <t xml:space="preserve">All guarantees backing the granted loans provided by e.g. states, municipalities or banks  </t>
  </si>
  <si>
    <t>The item taken from the issuer´s profit &amp; loss account</t>
  </si>
  <si>
    <t>Value as entered in interim and annual reports and as reported to the DFSA; The lower of the carrying amount at the time of classification and the fair value less selling costs.</t>
  </si>
  <si>
    <t>All mortgage credit loans funded by the issue of covered mortgage bonds or mortgage bonds measured at market value</t>
  </si>
  <si>
    <t>Maturity distribution of all mortgage credit loans</t>
  </si>
  <si>
    <t>Please see definition of Non-performing loans in table X1</t>
  </si>
  <si>
    <t>All individual and group wise loan loss provisions as stated in the issuer´s interim and annual accounts</t>
  </si>
  <si>
    <t>Table G1.1</t>
  </si>
  <si>
    <t>Sum of nominal value of covered bonds + Senior secured debt + capital. Capital is:  Additional tier 1 capital (e.g. hybrid core capital) and Core tier 1 capital</t>
  </si>
  <si>
    <t>Liquidity due to be paid out next day in connection with refinancing</t>
  </si>
  <si>
    <t>Total value of cover pool - nominal value of covered bonds</t>
  </si>
  <si>
    <t>Senior secured debt</t>
  </si>
  <si>
    <t>Total nominal value of senior secured debt</t>
  </si>
  <si>
    <t>Senior unsecured debt</t>
  </si>
  <si>
    <t>Issuers senior unsecured liabilities targeted to finance OC- and LTV-ratio requirements in cover pool</t>
  </si>
  <si>
    <t>Subordinated debt</t>
  </si>
  <si>
    <t>Hybrid Tier 1 capital (perpetual debt instruments).</t>
  </si>
  <si>
    <t>Core tier 1 capital</t>
  </si>
  <si>
    <t>Equity capital and retained earnings.</t>
  </si>
  <si>
    <t>The issuer can elaborate on the applied balance priciple.</t>
  </si>
  <si>
    <t>Table G3</t>
  </si>
  <si>
    <t>E.g. describe if stricter pratice is applied than required by law</t>
  </si>
  <si>
    <t>The general balance principle does not require a one-to-one balance between the loan and the bonds issued. This gives the credit institution a wider scope for taking liquidity risk than the more strict specific balance principle.</t>
  </si>
  <si>
    <t>The specific balance principle ensures a one-to-one balance between loans and bonds issued, and is used for the issuance of SDRO, SDO and RO bonds.
The specific balance principle de facto implies full cash flow pass through from borrowers to investors. Under this principle daily loan origination is continuously tapped into the market, and the individual borrower loan rate is determined directly by the bond sales price for the corresponding financing amount of bonds. All borrower payments of interest and principal match the interest and principal payments to investors exactly (borrower payments fall due one day prior to the payments to investors). Redemptions take place by borrowers' buy back of the financing bond in the market at market price, or (for callable bonds) by calling the bond at par. In the latter case the borrower prepayment match the bond draw down. 
Market risks are thus eliminated under this issuance model (i.e. interest rate risk, prepayment risks, liquidity risks and funding risks). Further, asset substitution is not possible under this issuance model.</t>
  </si>
  <si>
    <t>Table G4</t>
  </si>
  <si>
    <t>Mortgage banks issue and sell bonds to investors, who then fund the loans. During the loan terms, borrowers make principal and interest payments to mortgage banks which transfer the amounts to investors. Mortgage banks charge a margin from the borrower to cover daily operating costs, potential losses, and to make a profit. The margin is a percentage of the outstanding debt which the borrower pays throughout the loan term. The margin rate corresponds
to the interest margin of a bank but is generally lower. The issuance is made on a daily basis.</t>
  </si>
  <si>
    <t>Yes, the mortgage bank is an intermediary between persons requiring loans for the purchase of real properties and investors funding the loans by purchasing bonds.</t>
  </si>
  <si>
    <t>No, (due to Danish legislation) asset substitution is not allowed/possible.</t>
  </si>
  <si>
    <t>Table M1-M5</t>
  </si>
  <si>
    <t>Private owned residentials used by the owner,  Max LTV are 80 % (legislation).</t>
  </si>
  <si>
    <t>Holiday houses for owners own use or for renting. Max LTV are 60 % (legislation).</t>
  </si>
  <si>
    <t>Residential renting subsidesed by the goverment. Max LTV 80 %. LTVs above 80 % can be granted against full govermental guarantee,</t>
  </si>
  <si>
    <t>Residential property owned and administreted by the coopereative and used by the members of the cooperative.  Max LTV 80 % (legislation).</t>
  </si>
  <si>
    <t>Residential property rentes out to private tenants. Max LTV 80 % (legislation).</t>
  </si>
  <si>
    <t>Industrial and manufacture buildings and warehouse for own use or for rent. Max LTV are 60 %(legislation).</t>
  </si>
  <si>
    <t>Office property and retail buildings for own use or for rent. Max LTV are 60 %(legislation).</t>
  </si>
  <si>
    <t>Property and land for agricultural use. Max LTV 70 % (legislation).</t>
  </si>
  <si>
    <t>Property used for education, kindergardens, museum and other buildings for public use. Max LTV are 70 %(legislation).</t>
  </si>
  <si>
    <t>Property, that can not be placed in the categories above.  Max LTV are 70 %(legislation).</t>
  </si>
  <si>
    <t>Table M6-M8</t>
  </si>
  <si>
    <t xml:space="preserve">These are loans where instalments and outstanding debt are adjusted with the development of an index which typically reflects trends in consumer prices. The loan ype was introduced in Denmark in 1982. All Danish index loans have index semi-annual payment dates (January 1st and July 1st). Index loans are offered as cash loans. The maturity depends on the loan type. Especially the maturity for subsidized housing depends on the size of the future inflation rate. </t>
  </si>
  <si>
    <t>Fixed-rate loans</t>
  </si>
  <si>
    <t>The long-term – typically 30-year – fixed-rate, callable loan is considered the most traditional mortgage loan. With this loan, the borrower knows in advance the fixed repayments throughout the term of the loan. The long-term fixed-rate mortgage loan has a prepayment option which may be exercised in two ways, i.e. the borrowers may prepay their outstanding debt at a price of 100 (par) or the  borrowers may purchase the underlying bonds in the financial markets and deliver them to the mortgage bank. This loan type is also offered with interest-only periods.</t>
  </si>
  <si>
    <t>Adjustable Rate Mortgages</t>
  </si>
  <si>
    <t>Adjustable-rate mortgages (ARMs) were introduced in 1996 and the main advantage of ARMs is that interest rates are generally lower than those of fixed-rate loans when raised. The interest rate is generally reset at a frequency of 1, 3, 5 or 10 years and the underlying bonds are replaced by new bonds. The yield of the new bonds determines the loan rate for the period until the next interest rate reset. The lower initial loan rate should therefore be weighed against the risk that it will increase during the loan term.
An ARM may be prepaid at a price of 100 in connection with each interest rate reset. Alternatively, the borrower may prepay the loan by purchasing the bonds on market terms – as with all mortgage loans. This loan type is also offered with interest-only periods.</t>
  </si>
  <si>
    <t>The loan rate changes at generally three or six months. In addition, this loan type differs from ARMs as this interest rate depends on a reference rate, ie an interest rate determined in another market. The reference rate of DKK-denominated loans is CIBOR (Copenhagen Interbank Offered Rate) or CITA (Copenhagen Interbank Tomorrow/Next Average ), an interest rate which is quoted daily by OMX NASDAQ.  This loan type is also offered with interest-only periods.</t>
  </si>
  <si>
    <t>These are loans where the rate changes at generally three or six months. The reference rate of DKK-denominated loans is CIBOR (Copenhagen Interbank Offered Rate) or CITA (Copenhagen Interbank Tomorrow/Next Average ), an interest rate which is quoted daily by OMX NASDAQ</t>
  </si>
  <si>
    <t>It is possible to get a loan with a floating interest rate which cannot exceed a certain level (cap). In this way, the borrower hedges against major interest rate increases. If a loan has a cap of 6%, then the interest rate can never be higher than 6%. The loan rate will track Cibor (or Euribor / Cita), as long as it does not exceed 6%. A floating-rate loan may be prepaid in two ways: either at an agreed price – typically 100 or 105 – or the borrower may buy the underlying bonds at market price.</t>
  </si>
  <si>
    <t>Any other loan types, which not comply with the above mentioned.</t>
  </si>
  <si>
    <t>Table M9-10</t>
  </si>
  <si>
    <t>Seasoning</t>
  </si>
  <si>
    <t>Seasoning defined by duration of customer relationship, calculated from the first disbursement of a mortgage loan.</t>
  </si>
  <si>
    <t>Further information</t>
  </si>
  <si>
    <t>Link or information</t>
  </si>
  <si>
    <t>In 2014  the Danish covered bond legislation was changes in order to address refinancing risk. Please find information på following link</t>
  </si>
  <si>
    <t>https://finansdanmark.dk/media/8114/Overview_of_the_new_Danish_covered_bond_legislation_addressing_refinancing_risk.pdf</t>
  </si>
  <si>
    <t>To Frontpage</t>
  </si>
  <si>
    <t>Reporting Date: 10/05/2024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</si>
</sst>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7">
    <numFmt numFmtId="164" formatCode="_ * #,##0.00_ ;_ * \-#,##0.00_ ;_ * &quot;-&quot;??_ ;_ @_ "/>
    <numFmt numFmtId="165" formatCode="0.0%"/>
    <numFmt numFmtId="166" formatCode="#,##0.0"/>
    <numFmt numFmtId="167" formatCode="0.0"/>
    <numFmt numFmtId="168" formatCode="dd/mmm/yyyy"/>
    <numFmt numFmtId="169" formatCode="_ * #,##0.0_ ;_ * \-#,##0.0_ ;_ * &quot;-&quot;??_ ;_ @_ "/>
    <numFmt numFmtId="170" formatCode="_ * #,##0_ ;_ * \-#,##0_ ;_ * &quot;-&quot;??_ ;_ @_ "/>
  </numFmts>
  <fonts count="98" x14ac:knownFonts="1">
    <font>
      <sz val="11"/>
      <color theme="1"/>
      <name val="Calibri"/>
      <family val="2"/>
      <scheme val="minor"/>
    </font>
    <font>
      <sz val="10"/>
      <color theme="1"/>
      <name val="Arial"/>
      <family val="2"/>
    </font>
    <font>
      <i/>
      <sz val="11"/>
      <color theme="1"/>
      <name val="Calibri"/>
      <family val="2"/>
      <scheme val="minor"/>
    </font>
    <font>
      <sz val="11"/>
      <name val="Calibri"/>
      <family val="2"/>
      <scheme val="minor"/>
    </font>
    <font>
      <b/>
      <sz val="11"/>
      <color theme="1"/>
      <name val="Calibri"/>
      <family val="2"/>
      <scheme val="minor"/>
    </font>
    <font>
      <sz val="11"/>
      <color theme="1"/>
      <name val="Calibri"/>
      <family val="2"/>
      <scheme val="minor"/>
    </font>
    <font>
      <b/>
      <sz val="11"/>
      <color theme="0"/>
      <name val="Calibri"/>
      <family val="2"/>
      <scheme val="minor"/>
    </font>
    <font>
      <sz val="11"/>
      <color theme="0"/>
      <name val="Calibri"/>
      <family val="2"/>
      <scheme val="minor"/>
    </font>
    <font>
      <sz val="9"/>
      <color theme="1"/>
      <name val="Calibri"/>
      <family val="2"/>
      <scheme val="minor"/>
    </font>
    <font>
      <b/>
      <sz val="14"/>
      <color theme="1"/>
      <name val="Calibri"/>
      <family val="2"/>
      <scheme val="minor"/>
    </font>
    <font>
      <b/>
      <sz val="24"/>
      <color theme="1"/>
      <name val="Calibri"/>
      <family val="2"/>
      <scheme val="minor"/>
    </font>
    <font>
      <b/>
      <sz val="10"/>
      <name val="Calibri"/>
      <family val="2"/>
      <scheme val="minor"/>
    </font>
    <font>
      <b/>
      <sz val="20"/>
      <color theme="1"/>
      <name val="Calibri"/>
      <family val="2"/>
      <scheme val="minor"/>
    </font>
    <font>
      <b/>
      <sz val="16"/>
      <color theme="1"/>
      <name val="Calibri"/>
      <family val="2"/>
      <scheme val="minor"/>
    </font>
    <font>
      <sz val="10"/>
      <name val="Calibri"/>
      <family val="2"/>
      <scheme val="minor"/>
    </font>
    <font>
      <u/>
      <sz val="11"/>
      <color theme="10"/>
      <name val="Calibri"/>
      <family val="2"/>
      <scheme val="minor"/>
    </font>
    <font>
      <sz val="24"/>
      <color theme="1"/>
      <name val="Calibri"/>
      <family val="2"/>
      <scheme val="minor"/>
    </font>
    <font>
      <sz val="9"/>
      <color theme="1"/>
      <name val="Verdana"/>
      <family val="2"/>
    </font>
    <font>
      <b/>
      <sz val="9"/>
      <color theme="1"/>
      <name val="Verdana"/>
      <family val="2"/>
    </font>
    <font>
      <b/>
      <sz val="14"/>
      <color theme="0"/>
      <name val="Calibri"/>
      <family val="2"/>
      <scheme val="minor"/>
    </font>
    <font>
      <b/>
      <i/>
      <sz val="14"/>
      <color theme="0"/>
      <name val="Calibri"/>
      <family val="2"/>
      <scheme val="minor"/>
    </font>
    <font>
      <b/>
      <i/>
      <sz val="11"/>
      <name val="Calibri"/>
      <family val="2"/>
      <scheme val="minor"/>
    </font>
    <font>
      <b/>
      <i/>
      <sz val="11"/>
      <color theme="0"/>
      <name val="Calibri"/>
      <family val="2"/>
      <scheme val="minor"/>
    </font>
    <font>
      <b/>
      <u/>
      <sz val="11"/>
      <name val="Calibri"/>
      <family val="2"/>
      <scheme val="minor"/>
    </font>
    <font>
      <b/>
      <sz val="11"/>
      <name val="Calibri"/>
      <family val="2"/>
      <scheme val="minor"/>
    </font>
    <font>
      <i/>
      <sz val="11"/>
      <name val="Calibri"/>
      <family val="2"/>
      <scheme val="minor"/>
    </font>
    <font>
      <b/>
      <u/>
      <sz val="11"/>
      <color theme="10"/>
      <name val="Calibri"/>
      <family val="2"/>
      <scheme val="minor"/>
    </font>
    <font>
      <sz val="10"/>
      <color theme="1"/>
      <name val="Arial"/>
      <family val="2"/>
    </font>
    <font>
      <b/>
      <sz val="10"/>
      <color theme="1"/>
      <name val="Calibri"/>
      <family val="2"/>
      <scheme val="minor"/>
    </font>
    <font>
      <sz val="10"/>
      <name val="Arial"/>
      <family val="2"/>
    </font>
    <font>
      <i/>
      <sz val="9"/>
      <name val="Calibri"/>
      <family val="2"/>
      <scheme val="minor"/>
    </font>
    <font>
      <i/>
      <u/>
      <sz val="9"/>
      <name val="Calibri"/>
      <family val="2"/>
      <scheme val="minor"/>
    </font>
    <font>
      <sz val="11"/>
      <color theme="6" tint="-0.249977111117893"/>
      <name val="Calibri"/>
      <family val="2"/>
      <scheme val="minor"/>
    </font>
    <font>
      <u/>
      <sz val="11"/>
      <name val="Calibri"/>
      <family val="2"/>
      <scheme val="minor"/>
    </font>
    <font>
      <b/>
      <sz val="11.5"/>
      <color rgb="FF1E1B1D"/>
      <name val="Calibri"/>
      <family val="2"/>
      <scheme val="minor"/>
    </font>
    <font>
      <sz val="13"/>
      <color rgb="FF1E1B1D"/>
      <name val="Calibri"/>
      <family val="2"/>
      <scheme val="minor"/>
    </font>
    <font>
      <b/>
      <sz val="14"/>
      <name val="Calibri"/>
      <family val="2"/>
      <scheme val="minor"/>
    </font>
    <font>
      <sz val="13"/>
      <color theme="1"/>
      <name val="Calibri"/>
      <family val="2"/>
      <scheme val="minor"/>
    </font>
    <font>
      <b/>
      <sz val="13"/>
      <color rgb="FF1E1B1D"/>
      <name val="Calibri"/>
      <family val="2"/>
      <scheme val="minor"/>
    </font>
    <font>
      <b/>
      <sz val="13"/>
      <name val="Calibri"/>
      <family val="2"/>
      <scheme val="minor"/>
    </font>
    <font>
      <sz val="13"/>
      <name val="Calibri"/>
      <family val="2"/>
      <scheme val="minor"/>
    </font>
    <font>
      <b/>
      <sz val="13"/>
      <color rgb="FF333333"/>
      <name val="Calibri"/>
      <family val="2"/>
      <scheme val="minor"/>
    </font>
    <font>
      <i/>
      <sz val="13"/>
      <name val="Calibri"/>
      <family val="2"/>
      <scheme val="minor"/>
    </font>
    <font>
      <sz val="8"/>
      <name val="Arial"/>
      <family val="2"/>
    </font>
    <font>
      <i/>
      <sz val="11"/>
      <color rgb="FF0070C0"/>
      <name val="Calibri"/>
      <family val="2"/>
      <scheme val="minor"/>
    </font>
    <font>
      <b/>
      <sz val="11"/>
      <color rgb="FFFF0000"/>
      <name val="Calibri"/>
      <family val="2"/>
      <scheme val="minor"/>
    </font>
    <font>
      <b/>
      <sz val="24"/>
      <color theme="9" tint="-0.249977111117893"/>
      <name val="Calibri"/>
      <family val="2"/>
      <scheme val="minor"/>
    </font>
    <font>
      <sz val="11"/>
      <color rgb="FF000000"/>
      <name val="Calibri"/>
      <family val="2"/>
      <scheme val="minor"/>
    </font>
    <font>
      <sz val="8"/>
      <name val="Calibri"/>
      <family val="2"/>
      <scheme val="minor"/>
    </font>
    <font>
      <sz val="14"/>
      <color theme="1"/>
      <name val="Calibri"/>
      <family val="2"/>
      <scheme val="minor"/>
    </font>
    <font>
      <b/>
      <i/>
      <sz val="10"/>
      <name val="Calibri"/>
      <family val="2"/>
      <scheme val="minor"/>
    </font>
    <font>
      <sz val="9"/>
      <color indexed="81"/>
      <name val="Tahoma"/>
      <family val="2"/>
    </font>
    <font>
      <b/>
      <sz val="9"/>
      <color indexed="81"/>
      <name val="Tahoma"/>
      <family val="2"/>
    </font>
    <font>
      <sz val="11"/>
      <name val="Calibri"/>
      <family val="2"/>
    </font>
    <font>
      <sz val="10"/>
      <color rgb="FF9C5700"/>
      <name val="Arial"/>
      <family val="2"/>
    </font>
    <font>
      <b/>
      <sz val="10"/>
      <color theme="1"/>
      <name val="Arial"/>
      <family val="2"/>
    </font>
    <font>
      <sz val="11"/>
      <color theme="1"/>
      <name val="Calibri"/>
      <family val="2"/>
    </font>
    <font>
      <b/>
      <sz val="14"/>
      <color theme="0" tint="-0.499984740745262"/>
      <name val="Arial"/>
      <family val="2"/>
    </font>
    <font>
      <b/>
      <sz val="8"/>
      <name val="Arial"/>
      <family val="2"/>
    </font>
    <font>
      <b/>
      <sz val="28"/>
      <color theme="1"/>
      <name val="Arial"/>
      <family val="2"/>
    </font>
    <font>
      <b/>
      <sz val="16"/>
      <color theme="0" tint="-0.499984740745262"/>
      <name val="Arial"/>
      <family val="2"/>
    </font>
    <font>
      <b/>
      <sz val="20"/>
      <color theme="1" tint="0.499984740745262"/>
      <name val="Arial"/>
      <family val="2"/>
    </font>
    <font>
      <sz val="11"/>
      <color theme="1"/>
      <name val="Arial"/>
      <family val="2"/>
    </font>
    <font>
      <b/>
      <sz val="11"/>
      <color theme="1"/>
      <name val="Arial"/>
      <family val="2"/>
    </font>
    <font>
      <sz val="12"/>
      <color theme="1"/>
      <name val="Arial"/>
      <family val="2"/>
    </font>
    <font>
      <b/>
      <sz val="12"/>
      <color theme="1"/>
      <name val="Arial"/>
      <family val="2"/>
    </font>
    <font>
      <b/>
      <u/>
      <sz val="12"/>
      <color theme="1"/>
      <name val="Arial"/>
      <family val="2"/>
    </font>
    <font>
      <u/>
      <sz val="9.35"/>
      <color theme="10"/>
      <name val="Calibri"/>
      <family val="2"/>
    </font>
    <font>
      <u/>
      <sz val="12"/>
      <color theme="10"/>
      <name val="Arial"/>
      <family val="2"/>
    </font>
    <font>
      <b/>
      <i/>
      <sz val="11"/>
      <name val="Arial"/>
      <family val="2"/>
    </font>
    <font>
      <b/>
      <sz val="12"/>
      <color rgb="FF000000"/>
      <name val="Calibri"/>
      <family val="2"/>
      <scheme val="minor"/>
    </font>
    <font>
      <i/>
      <sz val="11"/>
      <color rgb="FF000000"/>
      <name val="Calibri"/>
      <family val="2"/>
      <scheme val="minor"/>
    </font>
    <font>
      <b/>
      <sz val="11"/>
      <color rgb="FF000000"/>
      <name val="Calibri"/>
      <family val="2"/>
      <scheme val="minor"/>
    </font>
    <font>
      <b/>
      <sz val="11"/>
      <color rgb="FF000000"/>
      <name val="Arial"/>
      <family val="2"/>
    </font>
    <font>
      <b/>
      <sz val="12"/>
      <color theme="0" tint="-0.499984740745262"/>
      <name val="Arial"/>
      <family val="2"/>
    </font>
    <font>
      <b/>
      <i/>
      <sz val="11"/>
      <color rgb="FF000000"/>
      <name val="Arial"/>
      <family val="2"/>
    </font>
    <font>
      <b/>
      <sz val="12"/>
      <color theme="1"/>
      <name val="Calibri"/>
      <family val="2"/>
      <scheme val="minor"/>
    </font>
    <font>
      <sz val="11"/>
      <color rgb="FFFF0000"/>
      <name val="Calibri"/>
      <family val="2"/>
      <scheme val="minor"/>
    </font>
    <font>
      <u/>
      <sz val="11"/>
      <color theme="1"/>
      <name val="Calibri"/>
      <family val="2"/>
      <scheme val="minor"/>
    </font>
    <font>
      <i/>
      <sz val="10"/>
      <color theme="1"/>
      <name val="Calibri"/>
      <family val="2"/>
      <scheme val="minor"/>
    </font>
    <font>
      <sz val="7"/>
      <color theme="1"/>
      <name val="Times New Roman"/>
      <family val="1"/>
    </font>
    <font>
      <b/>
      <vertAlign val="superscript"/>
      <sz val="12"/>
      <color theme="1"/>
      <name val="Calibri"/>
      <family val="2"/>
      <scheme val="minor"/>
    </font>
    <font>
      <sz val="12"/>
      <color theme="1"/>
      <name val="Calibri"/>
      <family val="2"/>
      <scheme val="minor"/>
    </font>
    <font>
      <sz val="8"/>
      <color theme="1"/>
      <name val="Calibri"/>
      <family val="2"/>
      <scheme val="minor"/>
    </font>
    <font>
      <b/>
      <i/>
      <sz val="11"/>
      <color theme="1"/>
      <name val="Calibri"/>
      <family val="2"/>
      <scheme val="minor"/>
    </font>
    <font>
      <b/>
      <sz val="12"/>
      <name val="Calibri"/>
      <family val="2"/>
      <scheme val="minor"/>
    </font>
    <font>
      <i/>
      <sz val="11"/>
      <color rgb="FFFF0000"/>
      <name val="Calibri"/>
      <family val="2"/>
      <scheme val="minor"/>
    </font>
    <font>
      <b/>
      <i/>
      <sz val="11"/>
      <color rgb="FFFF0000"/>
      <name val="Calibri"/>
      <family val="2"/>
      <scheme val="minor"/>
    </font>
    <font>
      <i/>
      <sz val="8"/>
      <color theme="1"/>
      <name val="Calibri"/>
      <family val="2"/>
      <scheme val="minor"/>
    </font>
    <font>
      <b/>
      <sz val="9"/>
      <color rgb="FF000000"/>
      <name val="Arial"/>
      <family val="2"/>
    </font>
    <font>
      <sz val="8"/>
      <color rgb="FF000000"/>
      <name val="Arial"/>
      <family val="2"/>
    </font>
    <font>
      <sz val="12"/>
      <color theme="1"/>
      <name val="Times New Roman"/>
      <family val="1"/>
    </font>
    <font>
      <b/>
      <sz val="10"/>
      <color rgb="FF000000"/>
      <name val="Arial"/>
      <family val="2"/>
    </font>
    <font>
      <b/>
      <i/>
      <sz val="10"/>
      <color rgb="FF000000"/>
      <name val="Arial"/>
      <family val="2"/>
    </font>
    <font>
      <b/>
      <sz val="12"/>
      <color rgb="FF000000"/>
      <name val="Calibri"/>
      <family val="2"/>
    </font>
    <font>
      <b/>
      <sz val="11"/>
      <color rgb="FF000000"/>
      <name val="Calibri"/>
      <family val="2"/>
    </font>
    <font>
      <sz val="11"/>
      <color rgb="FF000000"/>
      <name val="Calibri"/>
      <family val="2"/>
    </font>
    <font>
      <b/>
      <u/>
      <sz val="9.35"/>
      <color rgb="FF0000FF"/>
      <name val="Calibri"/>
      <family val="2"/>
    </font>
  </fonts>
  <fills count="14">
    <fill>
      <patternFill patternType="none"/>
    </fill>
    <fill>
      <patternFill patternType="gray125"/>
    </fill>
    <fill>
      <patternFill patternType="solid">
        <fgColor rgb="FFE36E00"/>
        <bgColor indexed="64"/>
      </patternFill>
    </fill>
    <fill>
      <patternFill patternType="solid">
        <fgColor rgb="FF243386"/>
        <bgColor indexed="64"/>
      </patternFill>
    </fill>
    <fill>
      <patternFill patternType="solid">
        <fgColor theme="0"/>
        <bgColor indexed="64"/>
      </patternFill>
    </fill>
    <fill>
      <patternFill patternType="solid">
        <fgColor rgb="FF847A75"/>
        <bgColor indexed="64"/>
      </patternFill>
    </fill>
    <fill>
      <patternFill patternType="solid">
        <fgColor theme="9" tint="0.39997558519241921"/>
        <bgColor indexed="64"/>
      </patternFill>
    </fill>
    <fill>
      <patternFill patternType="solid">
        <fgColor rgb="FFFFC000"/>
        <bgColor indexed="64"/>
      </patternFill>
    </fill>
    <fill>
      <patternFill patternType="solid">
        <fgColor rgb="FFFFEB9C"/>
      </patternFill>
    </fill>
    <fill>
      <patternFill patternType="solid">
        <fgColor indexed="9"/>
        <bgColor indexed="64"/>
      </patternFill>
    </fill>
    <fill>
      <patternFill patternType="solid">
        <fgColor theme="0" tint="-0.14999847407452621"/>
        <bgColor indexed="64"/>
      </patternFill>
    </fill>
    <fill>
      <patternFill patternType="solid">
        <fgColor rgb="FFFFFFFF"/>
        <bgColor rgb="FF000000"/>
      </patternFill>
    </fill>
    <fill>
      <patternFill patternType="solid">
        <fgColor rgb="FFD8D8D8"/>
        <bgColor rgb="FF000000"/>
      </patternFill>
    </fill>
    <fill>
      <patternFill patternType="solid">
        <fgColor theme="0"/>
        <bgColor rgb="FF000000"/>
      </patternFill>
    </fill>
  </fills>
  <borders count="63">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medium">
        <color rgb="FF243386"/>
      </bottom>
      <diagonal/>
    </border>
    <border>
      <left style="thin">
        <color rgb="FF243386"/>
      </left>
      <right style="medium">
        <color rgb="FF243386"/>
      </right>
      <top style="medium">
        <color rgb="FF243386"/>
      </top>
      <bottom style="medium">
        <color rgb="FF243386"/>
      </bottom>
      <diagonal/>
    </border>
    <border>
      <left style="medium">
        <color rgb="FFE36E00"/>
      </left>
      <right style="medium">
        <color rgb="FFE36E00"/>
      </right>
      <top style="medium">
        <color rgb="FFE36E00"/>
      </top>
      <bottom/>
      <diagonal/>
    </border>
    <border>
      <left style="medium">
        <color rgb="FFE36E00"/>
      </left>
      <right style="medium">
        <color rgb="FFE36E00"/>
      </right>
      <top/>
      <bottom/>
      <diagonal/>
    </border>
    <border>
      <left style="medium">
        <color rgb="FFE36E00"/>
      </left>
      <right style="medium">
        <color rgb="FFE36E00"/>
      </right>
      <top/>
      <bottom style="medium">
        <color rgb="FFE36E00"/>
      </bottom>
      <diagonal/>
    </border>
    <border>
      <left style="medium">
        <color rgb="FFE36E00"/>
      </left>
      <right style="medium">
        <color rgb="FFE36E00"/>
      </right>
      <top style="medium">
        <color rgb="FFE36E00"/>
      </top>
      <bottom style="medium">
        <color rgb="FFE36E00"/>
      </bottom>
      <diagonal/>
    </border>
    <border>
      <left style="medium">
        <color theme="9" tint="-0.249977111117893"/>
      </left>
      <right/>
      <top/>
      <bottom/>
      <diagonal/>
    </border>
    <border>
      <left style="medium">
        <color theme="9" tint="-0.249977111117893"/>
      </left>
      <right style="medium">
        <color theme="9" tint="-0.249977111117893"/>
      </right>
      <top/>
      <bottom/>
      <diagonal/>
    </border>
    <border>
      <left/>
      <right/>
      <top style="medium">
        <color theme="9" tint="-0.249977111117893"/>
      </top>
      <bottom/>
      <diagonal/>
    </border>
    <border>
      <left/>
      <right style="medium">
        <color theme="9" tint="-0.249977111117893"/>
      </right>
      <top/>
      <bottom/>
      <diagonal/>
    </border>
    <border>
      <left/>
      <right style="medium">
        <color theme="9" tint="-0.249977111117893"/>
      </right>
      <top/>
      <bottom style="medium">
        <color theme="9" tint="-0.249977111117893"/>
      </bottom>
      <diagonal/>
    </border>
    <border>
      <left/>
      <right/>
      <top/>
      <bottom style="medium">
        <color theme="9" tint="-0.249977111117893"/>
      </bottom>
      <diagonal/>
    </border>
    <border>
      <left/>
      <right/>
      <top style="medium">
        <color theme="9" tint="-0.249977111117893"/>
      </top>
      <bottom style="medium">
        <color theme="9" tint="-0.249977111117893"/>
      </bottom>
      <diagonal/>
    </border>
    <border>
      <left style="medium">
        <color theme="9" tint="-0.249977111117893"/>
      </left>
      <right/>
      <top style="medium">
        <color theme="9" tint="-0.249977111117893"/>
      </top>
      <bottom style="medium">
        <color theme="9" tint="-0.249977111117893"/>
      </bottom>
      <diagonal/>
    </border>
    <border>
      <left/>
      <right style="medium">
        <color theme="9" tint="-0.249977111117893"/>
      </right>
      <top style="medium">
        <color theme="9" tint="-0.249977111117893"/>
      </top>
      <bottom style="medium">
        <color theme="9" tint="-0.249977111117893"/>
      </bottom>
      <diagonal/>
    </border>
    <border>
      <left style="medium">
        <color theme="9" tint="-0.249977111117893"/>
      </left>
      <right/>
      <top style="thin">
        <color theme="9"/>
      </top>
      <bottom style="medium">
        <color theme="9" tint="-0.249977111117893"/>
      </bottom>
      <diagonal/>
    </border>
    <border>
      <left/>
      <right/>
      <top style="thin">
        <color theme="9"/>
      </top>
      <bottom style="medium">
        <color theme="9" tint="-0.249977111117893"/>
      </bottom>
      <diagonal/>
    </border>
    <border>
      <left/>
      <right style="medium">
        <color theme="9" tint="-0.249977111117893"/>
      </right>
      <top style="thin">
        <color theme="9"/>
      </top>
      <bottom style="medium">
        <color theme="9" tint="-0.249977111117893"/>
      </bottom>
      <diagonal/>
    </border>
    <border>
      <left style="medium">
        <color theme="9" tint="-0.249977111117893"/>
      </left>
      <right/>
      <top/>
      <bottom style="medium">
        <color theme="9" tint="-0.249977111117893"/>
      </bottom>
      <diagonal/>
    </border>
    <border>
      <left style="medium">
        <color theme="9" tint="-0.249977111117893"/>
      </left>
      <right style="medium">
        <color theme="9" tint="-0.249977111117893"/>
      </right>
      <top style="medium">
        <color theme="9" tint="-0.249977111117893"/>
      </top>
      <bottom/>
      <diagonal/>
    </border>
    <border>
      <left style="medium">
        <color theme="9" tint="-0.249977111117893"/>
      </left>
      <right style="medium">
        <color theme="9" tint="-0.249977111117893"/>
      </right>
      <top/>
      <bottom style="medium">
        <color theme="9" tint="-0.249977111117893"/>
      </bottom>
      <diagonal/>
    </border>
    <border>
      <left/>
      <right/>
      <top/>
      <bottom style="thin">
        <color indexed="64"/>
      </bottom>
      <diagonal/>
    </border>
    <border>
      <left/>
      <right/>
      <top style="thin">
        <color indexed="64"/>
      </top>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style="medium">
        <color indexed="64"/>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top style="thin">
        <color indexed="64"/>
      </top>
      <bottom style="thin">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s>
  <cellStyleXfs count="12">
    <xf numFmtId="0" fontId="0" fillId="0" borderId="0"/>
    <xf numFmtId="9" fontId="5" fillId="0" borderId="0" applyFont="0" applyFill="0" applyBorder="0" applyAlignment="0" applyProtection="0"/>
    <xf numFmtId="0" fontId="15" fillId="0" borderId="0" applyNumberFormat="0" applyFill="0" applyBorder="0" applyAlignment="0" applyProtection="0"/>
    <xf numFmtId="164" fontId="5" fillId="0" borderId="0" applyFont="0" applyFill="0" applyBorder="0" applyAlignment="0" applyProtection="0"/>
    <xf numFmtId="0" fontId="29" fillId="0" borderId="0"/>
    <xf numFmtId="0" fontId="29" fillId="0" borderId="0"/>
    <xf numFmtId="0" fontId="29" fillId="0" borderId="0"/>
    <xf numFmtId="0" fontId="43" fillId="0" borderId="0"/>
    <xf numFmtId="0" fontId="29" fillId="0" borderId="0">
      <alignment horizontal="left" wrapText="1"/>
    </xf>
    <xf numFmtId="0" fontId="54" fillId="8" borderId="0" applyNumberFormat="0" applyBorder="0" applyAlignment="0" applyProtection="0"/>
    <xf numFmtId="0" fontId="43" fillId="0" borderId="0"/>
    <xf numFmtId="0" fontId="67" fillId="0" borderId="0" applyNumberFormat="0" applyFill="0" applyBorder="0" applyAlignment="0" applyProtection="0">
      <alignment vertical="top"/>
      <protection locked="0"/>
    </xf>
  </cellStyleXfs>
  <cellXfs count="596">
    <xf numFmtId="0" fontId="0" fillId="0" borderId="0" xfId="0"/>
    <xf numFmtId="0" fontId="0" fillId="0" borderId="0" xfId="0" applyAlignment="1">
      <alignment horizontal="center"/>
    </xf>
    <xf numFmtId="0" fontId="8" fillId="0" borderId="1" xfId="0" applyFont="1" applyBorder="1"/>
    <xf numFmtId="0" fontId="8" fillId="0" borderId="2" xfId="0" applyFont="1" applyBorder="1"/>
    <xf numFmtId="0" fontId="8" fillId="0" borderId="3" xfId="0" applyFont="1" applyBorder="1"/>
    <xf numFmtId="0" fontId="8" fillId="0" borderId="4" xfId="0" applyFont="1" applyBorder="1"/>
    <xf numFmtId="0" fontId="8" fillId="0" borderId="0" xfId="0" applyFont="1"/>
    <xf numFmtId="0" fontId="8" fillId="0" borderId="5" xfId="0" applyFont="1" applyBorder="1"/>
    <xf numFmtId="0" fontId="9" fillId="0" borderId="0" xfId="0" applyFont="1" applyAlignment="1">
      <alignment horizontal="center"/>
    </xf>
    <xf numFmtId="0" fontId="10" fillId="0" borderId="0" xfId="0" applyFont="1" applyAlignment="1">
      <alignment horizontal="center" vertical="center"/>
    </xf>
    <xf numFmtId="17" fontId="11" fillId="0" borderId="0" xfId="0" applyNumberFormat="1" applyFont="1" applyAlignment="1">
      <alignment horizontal="center"/>
    </xf>
    <xf numFmtId="0" fontId="12" fillId="0" borderId="0" xfId="0" applyFont="1" applyAlignment="1">
      <alignment horizontal="center" vertical="center"/>
    </xf>
    <xf numFmtId="0" fontId="13" fillId="0" borderId="0" xfId="0" applyFont="1" applyAlignment="1">
      <alignment horizontal="center" vertical="center"/>
    </xf>
    <xf numFmtId="0" fontId="11" fillId="0" borderId="0" xfId="0" applyFont="1" applyAlignment="1">
      <alignment horizontal="center"/>
    </xf>
    <xf numFmtId="0" fontId="14" fillId="0" borderId="0" xfId="0" applyFont="1"/>
    <xf numFmtId="0" fontId="7" fillId="0" borderId="0" xfId="2" applyFont="1" applyAlignment="1"/>
    <xf numFmtId="0" fontId="8" fillId="0" borderId="6" xfId="0" applyFont="1" applyBorder="1"/>
    <xf numFmtId="0" fontId="8" fillId="0" borderId="7" xfId="0" applyFont="1" applyBorder="1"/>
    <xf numFmtId="0" fontId="8" fillId="0" borderId="8" xfId="0" applyFont="1" applyBorder="1"/>
    <xf numFmtId="0" fontId="0" fillId="4" borderId="0" xfId="0" applyFill="1"/>
    <xf numFmtId="0" fontId="0" fillId="0" borderId="4" xfId="0" applyBorder="1"/>
    <xf numFmtId="0" fontId="0" fillId="0" borderId="5" xfId="0" applyBorder="1"/>
    <xf numFmtId="0" fontId="0" fillId="0" borderId="7" xfId="0" applyBorder="1"/>
    <xf numFmtId="0" fontId="4" fillId="0" borderId="0" xfId="0" applyFont="1"/>
    <xf numFmtId="0" fontId="8" fillId="0" borderId="0" xfId="0" quotePrefix="1" applyFont="1" applyAlignment="1">
      <alignment horizontal="right"/>
    </xf>
    <xf numFmtId="0" fontId="11" fillId="0" borderId="7" xfId="0" applyFont="1" applyBorder="1" applyAlignment="1">
      <alignment horizontal="center"/>
    </xf>
    <xf numFmtId="0" fontId="17" fillId="0" borderId="0" xfId="0" applyFont="1"/>
    <xf numFmtId="0" fontId="12" fillId="0" borderId="0" xfId="0" applyFont="1" applyAlignment="1">
      <alignment horizontal="left" vertical="center"/>
    </xf>
    <xf numFmtId="0" fontId="16" fillId="0" borderId="0" xfId="0" applyFont="1" applyAlignment="1">
      <alignment horizontal="left"/>
    </xf>
    <xf numFmtId="0" fontId="17" fillId="0" borderId="0" xfId="0" applyFont="1" applyAlignment="1">
      <alignment horizontal="center" vertical="center"/>
    </xf>
    <xf numFmtId="0" fontId="17" fillId="0" borderId="0" xfId="0" applyFont="1" applyAlignment="1">
      <alignment vertical="center" wrapText="1"/>
    </xf>
    <xf numFmtId="0" fontId="18" fillId="0" borderId="9" xfId="0" applyFont="1" applyBorder="1" applyAlignment="1">
      <alignment horizontal="center" vertical="center" wrapText="1"/>
    </xf>
    <xf numFmtId="0" fontId="19" fillId="2" borderId="10" xfId="0" applyFont="1" applyFill="1" applyBorder="1" applyAlignment="1">
      <alignment horizontal="center" vertical="center" wrapText="1"/>
    </xf>
    <xf numFmtId="0" fontId="19" fillId="2" borderId="11" xfId="0" applyFont="1" applyFill="1" applyBorder="1" applyAlignment="1">
      <alignment horizontal="center" vertical="center" wrapText="1"/>
    </xf>
    <xf numFmtId="0" fontId="18" fillId="0" borderId="0" xfId="0" applyFont="1"/>
    <xf numFmtId="0" fontId="20" fillId="5" borderId="10" xfId="0" quotePrefix="1" applyFont="1" applyFill="1" applyBorder="1" applyAlignment="1">
      <alignment horizontal="left" vertical="center"/>
    </xf>
    <xf numFmtId="0" fontId="20" fillId="5" borderId="12" xfId="0" quotePrefix="1" applyFont="1" applyFill="1" applyBorder="1" applyAlignment="1">
      <alignment horizontal="center" vertical="center" wrapText="1"/>
    </xf>
    <xf numFmtId="0" fontId="20" fillId="5" borderId="11" xfId="0" quotePrefix="1" applyFont="1" applyFill="1" applyBorder="1" applyAlignment="1">
      <alignment horizontal="center" vertical="center" wrapText="1"/>
    </xf>
    <xf numFmtId="0" fontId="21" fillId="6" borderId="10" xfId="0" quotePrefix="1" applyFont="1" applyFill="1" applyBorder="1" applyAlignment="1">
      <alignment horizontal="left" vertical="center"/>
    </xf>
    <xf numFmtId="0" fontId="21" fillId="6" borderId="13" xfId="0" quotePrefix="1" applyFont="1" applyFill="1" applyBorder="1" applyAlignment="1">
      <alignment horizontal="left" vertical="center"/>
    </xf>
    <xf numFmtId="0" fontId="17" fillId="0" borderId="13" xfId="0" applyFont="1" applyBorder="1" applyAlignment="1">
      <alignment horizontal="center" vertical="center" wrapText="1"/>
    </xf>
    <xf numFmtId="0" fontId="6" fillId="2" borderId="10" xfId="0" applyFont="1" applyFill="1" applyBorder="1" applyAlignment="1">
      <alignment horizontal="center" vertical="center" wrapText="1"/>
    </xf>
    <xf numFmtId="0" fontId="0" fillId="0" borderId="13" xfId="0" applyBorder="1" applyAlignment="1">
      <alignment vertical="center" wrapText="1"/>
    </xf>
    <xf numFmtId="0" fontId="17" fillId="0" borderId="13" xfId="0" applyFont="1" applyBorder="1" applyAlignment="1">
      <alignment horizontal="center" vertical="center"/>
    </xf>
    <xf numFmtId="0" fontId="3" fillId="0" borderId="13" xfId="0" applyFont="1" applyBorder="1" applyAlignment="1">
      <alignment vertical="center" wrapText="1"/>
    </xf>
    <xf numFmtId="0" fontId="22" fillId="5" borderId="11" xfId="0" quotePrefix="1" applyFont="1" applyFill="1" applyBorder="1" applyAlignment="1">
      <alignment horizontal="center" vertical="center" wrapText="1"/>
    </xf>
    <xf numFmtId="0" fontId="17" fillId="0" borderId="0" xfId="0" applyFont="1" applyAlignment="1">
      <alignment horizontal="center" vertical="center" wrapText="1"/>
    </xf>
    <xf numFmtId="0" fontId="0" fillId="0" borderId="0" xfId="0" quotePrefix="1" applyAlignment="1">
      <alignment horizontal="center" vertical="center" wrapText="1"/>
    </xf>
    <xf numFmtId="0" fontId="10" fillId="0" borderId="0" xfId="0" applyFont="1" applyAlignment="1">
      <alignment horizontal="left" vertical="center"/>
    </xf>
    <xf numFmtId="0" fontId="0" fillId="0" borderId="0" xfId="0" applyAlignment="1">
      <alignment horizontal="center" vertical="center" wrapText="1"/>
    </xf>
    <xf numFmtId="0" fontId="0" fillId="0" borderId="14" xfId="0" applyBorder="1" applyAlignment="1">
      <alignment horizontal="center" vertical="center" wrapText="1"/>
    </xf>
    <xf numFmtId="0" fontId="3" fillId="0" borderId="0" xfId="0" applyFont="1" applyAlignment="1">
      <alignment horizontal="center" vertical="center" wrapText="1"/>
    </xf>
    <xf numFmtId="0" fontId="19" fillId="0" borderId="0" xfId="0" applyFont="1" applyAlignment="1">
      <alignment vertical="center" wrapText="1"/>
    </xf>
    <xf numFmtId="0" fontId="19" fillId="3" borderId="0" xfId="0" applyFont="1" applyFill="1" applyAlignment="1">
      <alignment horizontal="center" vertical="center" wrapText="1"/>
    </xf>
    <xf numFmtId="0" fontId="3" fillId="0" borderId="15" xfId="0" applyFont="1" applyBorder="1" applyAlignment="1">
      <alignment horizontal="center" vertical="center" wrapText="1"/>
    </xf>
    <xf numFmtId="0" fontId="19" fillId="0" borderId="0" xfId="0" applyFont="1" applyAlignment="1">
      <alignment horizontal="center" vertical="center" wrapText="1"/>
    </xf>
    <xf numFmtId="0" fontId="19" fillId="2" borderId="16" xfId="0" applyFont="1" applyFill="1" applyBorder="1" applyAlignment="1">
      <alignment horizontal="center" vertical="center" wrapText="1"/>
    </xf>
    <xf numFmtId="0" fontId="23" fillId="0" borderId="0" xfId="0" applyFont="1" applyAlignment="1">
      <alignment horizontal="center" vertical="center" wrapText="1"/>
    </xf>
    <xf numFmtId="0" fontId="15" fillId="0" borderId="17" xfId="2" applyFill="1" applyBorder="1" applyAlignment="1">
      <alignment horizontal="center" vertical="center" wrapText="1"/>
    </xf>
    <xf numFmtId="0" fontId="15" fillId="0" borderId="17" xfId="2" quotePrefix="1" applyFill="1" applyBorder="1" applyAlignment="1">
      <alignment horizontal="center" vertical="center" wrapText="1"/>
    </xf>
    <xf numFmtId="0" fontId="15" fillId="0" borderId="18" xfId="2" quotePrefix="1" applyFill="1" applyBorder="1" applyAlignment="1">
      <alignment horizontal="center" vertical="center" wrapText="1"/>
    </xf>
    <xf numFmtId="0" fontId="15" fillId="0" borderId="0" xfId="2" quotePrefix="1" applyFill="1" applyBorder="1" applyAlignment="1">
      <alignment horizontal="center" vertical="center" wrapText="1"/>
    </xf>
    <xf numFmtId="0" fontId="19" fillId="2" borderId="0" xfId="0" applyFont="1" applyFill="1" applyAlignment="1">
      <alignment horizontal="center" vertical="center" wrapText="1"/>
    </xf>
    <xf numFmtId="0" fontId="23" fillId="2" borderId="0" xfId="0" applyFont="1" applyFill="1" applyAlignment="1">
      <alignment horizontal="center" vertical="center" wrapText="1"/>
    </xf>
    <xf numFmtId="0" fontId="0" fillId="2" borderId="0" xfId="0" applyFill="1" applyAlignment="1">
      <alignment horizontal="center" vertical="center" wrapText="1"/>
    </xf>
    <xf numFmtId="0" fontId="24" fillId="0" borderId="0" xfId="0" applyFont="1" applyAlignment="1">
      <alignment horizontal="center" vertical="center" wrapText="1"/>
    </xf>
    <xf numFmtId="0" fontId="25" fillId="0" borderId="0" xfId="0" applyFont="1" applyAlignment="1">
      <alignment horizontal="center" vertical="center" wrapText="1"/>
    </xf>
    <xf numFmtId="0" fontId="26" fillId="0" borderId="0" xfId="2" quotePrefix="1" applyFont="1" applyFill="1" applyBorder="1" applyAlignment="1">
      <alignment horizontal="center" vertical="center" wrapText="1"/>
    </xf>
    <xf numFmtId="0" fontId="3" fillId="0" borderId="0" xfId="0" quotePrefix="1" applyFont="1" applyAlignment="1">
      <alignment horizontal="center" vertical="center" wrapText="1"/>
    </xf>
    <xf numFmtId="0" fontId="24" fillId="0" borderId="0" xfId="0" quotePrefix="1" applyFont="1" applyAlignment="1">
      <alignment horizontal="center" vertical="center" wrapText="1"/>
    </xf>
    <xf numFmtId="0" fontId="24" fillId="6" borderId="0" xfId="0" applyFont="1" applyFill="1" applyAlignment="1">
      <alignment horizontal="center" vertical="center" wrapText="1"/>
    </xf>
    <xf numFmtId="0" fontId="21" fillId="6" borderId="0" xfId="0" quotePrefix="1" applyFont="1" applyFill="1" applyAlignment="1">
      <alignment horizontal="center" vertical="center" wrapText="1"/>
    </xf>
    <xf numFmtId="0" fontId="23" fillId="6" borderId="0" xfId="0" applyFont="1" applyFill="1" applyAlignment="1">
      <alignment horizontal="center" vertical="center" wrapText="1"/>
    </xf>
    <xf numFmtId="0" fontId="4" fillId="6" borderId="0" xfId="0" applyFont="1" applyFill="1" applyAlignment="1">
      <alignment horizontal="center" vertical="center" wrapText="1"/>
    </xf>
    <xf numFmtId="0" fontId="25" fillId="0" borderId="0" xfId="0" quotePrefix="1" applyFont="1" applyAlignment="1">
      <alignment horizontal="center" vertical="center" wrapText="1"/>
    </xf>
    <xf numFmtId="0" fontId="3" fillId="4" borderId="0" xfId="0" applyFont="1" applyFill="1" applyAlignment="1">
      <alignment horizontal="center" vertical="center" wrapText="1"/>
    </xf>
    <xf numFmtId="3" fontId="3" fillId="0" borderId="0" xfId="0" quotePrefix="1" applyNumberFormat="1" applyFont="1" applyAlignment="1">
      <alignment horizontal="center" vertical="center" wrapText="1"/>
    </xf>
    <xf numFmtId="10" fontId="3" fillId="0" borderId="0" xfId="0" quotePrefix="1" applyNumberFormat="1" applyFont="1" applyAlignment="1">
      <alignment horizontal="center" vertical="center" wrapText="1"/>
    </xf>
    <xf numFmtId="0" fontId="3" fillId="0" borderId="0" xfId="0" quotePrefix="1" applyFont="1" applyAlignment="1">
      <alignment horizontal="right" vertical="center" wrapText="1"/>
    </xf>
    <xf numFmtId="9" fontId="3" fillId="0" borderId="0" xfId="1" quotePrefix="1" applyFont="1" applyFill="1" applyBorder="1" applyAlignment="1">
      <alignment horizontal="center" vertical="center" wrapText="1"/>
    </xf>
    <xf numFmtId="0" fontId="25" fillId="0" borderId="0" xfId="0" applyFont="1" applyAlignment="1">
      <alignment horizontal="right" vertical="center" wrapText="1"/>
    </xf>
    <xf numFmtId="0" fontId="27" fillId="0" borderId="0" xfId="0" applyFont="1" applyAlignment="1">
      <alignment horizontal="center" vertical="center" wrapText="1"/>
    </xf>
    <xf numFmtId="0" fontId="28" fillId="6" borderId="0" xfId="0" applyFont="1" applyFill="1" applyAlignment="1">
      <alignment horizontal="center" vertical="center" wrapText="1"/>
    </xf>
    <xf numFmtId="0" fontId="4" fillId="0" borderId="0" xfId="0" quotePrefix="1" applyFont="1" applyAlignment="1">
      <alignment horizontal="center" vertical="center" wrapText="1"/>
    </xf>
    <xf numFmtId="0" fontId="4" fillId="0" borderId="0" xfId="0" applyFont="1" applyAlignment="1">
      <alignment horizontal="center" vertical="center" wrapText="1"/>
    </xf>
    <xf numFmtId="0" fontId="0" fillId="0" borderId="0" xfId="0" quotePrefix="1" applyAlignment="1">
      <alignment horizontal="right" vertical="center" wrapText="1"/>
    </xf>
    <xf numFmtId="0" fontId="2" fillId="0" borderId="0" xfId="0" quotePrefix="1" applyFont="1" applyAlignment="1">
      <alignment horizontal="right" vertical="center" wrapText="1"/>
    </xf>
    <xf numFmtId="0" fontId="29" fillId="0" borderId="0" xfId="0" applyFont="1" applyAlignment="1">
      <alignment horizontal="center" vertical="center" wrapText="1"/>
    </xf>
    <xf numFmtId="9" fontId="3" fillId="0" borderId="0" xfId="1" applyFont="1" applyFill="1" applyBorder="1" applyAlignment="1">
      <alignment horizontal="center" vertical="center" wrapText="1"/>
    </xf>
    <xf numFmtId="9" fontId="0" fillId="0" borderId="0" xfId="1" quotePrefix="1" applyFont="1" applyFill="1" applyBorder="1" applyAlignment="1">
      <alignment horizontal="center" vertical="center" wrapText="1"/>
    </xf>
    <xf numFmtId="0" fontId="0" fillId="0" borderId="0" xfId="0" applyAlignment="1">
      <alignment horizontal="right" vertical="center" wrapText="1"/>
    </xf>
    <xf numFmtId="0" fontId="25" fillId="0" borderId="0" xfId="0" quotePrefix="1" applyFont="1" applyAlignment="1">
      <alignment horizontal="right" vertical="center" wrapText="1"/>
    </xf>
    <xf numFmtId="0" fontId="15" fillId="0" borderId="0" xfId="2" applyFill="1" applyBorder="1" applyAlignment="1">
      <alignment horizontal="center" vertical="center" wrapText="1"/>
    </xf>
    <xf numFmtId="0" fontId="32" fillId="0" borderId="0" xfId="0" applyFont="1" applyAlignment="1">
      <alignment horizontal="center" vertical="center" wrapText="1"/>
    </xf>
    <xf numFmtId="0" fontId="33" fillId="0" borderId="0" xfId="0" applyFont="1" applyAlignment="1">
      <alignment horizontal="center" vertical="center" wrapText="1"/>
    </xf>
    <xf numFmtId="0" fontId="21" fillId="0" borderId="0" xfId="0" quotePrefix="1" applyFont="1" applyAlignment="1">
      <alignment horizontal="center" vertical="center" wrapText="1"/>
    </xf>
    <xf numFmtId="0" fontId="27" fillId="4" borderId="0" xfId="0" applyFont="1" applyFill="1" applyAlignment="1">
      <alignment horizontal="center" vertical="center" wrapText="1"/>
    </xf>
    <xf numFmtId="3" fontId="0" fillId="0" borderId="0" xfId="0" quotePrefix="1" applyNumberFormat="1" applyAlignment="1">
      <alignment horizontal="center" vertical="center" wrapText="1"/>
    </xf>
    <xf numFmtId="0" fontId="19" fillId="2" borderId="19" xfId="0" applyFont="1" applyFill="1" applyBorder="1" applyAlignment="1">
      <alignment horizontal="center" vertical="center" wrapText="1"/>
    </xf>
    <xf numFmtId="0" fontId="15" fillId="0" borderId="19" xfId="2" applyFill="1" applyBorder="1" applyAlignment="1">
      <alignment horizontal="center" vertical="center" wrapText="1"/>
    </xf>
    <xf numFmtId="0" fontId="0" fillId="0" borderId="0" xfId="0" applyAlignment="1">
      <alignment horizontal="left" vertical="center"/>
    </xf>
    <xf numFmtId="0" fontId="0" fillId="0" borderId="0" xfId="0" applyAlignment="1">
      <alignment horizontal="left" vertical="center" wrapText="1"/>
    </xf>
    <xf numFmtId="0" fontId="6" fillId="2" borderId="0" xfId="0" applyFont="1" applyFill="1" applyAlignment="1">
      <alignment horizontal="center" vertical="center" wrapText="1"/>
    </xf>
    <xf numFmtId="0" fontId="23" fillId="0" borderId="0" xfId="0" quotePrefix="1" applyFont="1" applyAlignment="1">
      <alignment horizontal="center" vertical="center" wrapText="1"/>
    </xf>
    <xf numFmtId="0" fontId="3" fillId="7" borderId="0" xfId="0" quotePrefix="1" applyFont="1" applyFill="1" applyAlignment="1">
      <alignment horizontal="center" vertical="center" wrapText="1"/>
    </xf>
    <xf numFmtId="0" fontId="34" fillId="0" borderId="0" xfId="0" applyFont="1" applyAlignment="1">
      <alignment horizontal="center" vertical="center"/>
    </xf>
    <xf numFmtId="0" fontId="35" fillId="0" borderId="0" xfId="0" applyFont="1" applyAlignment="1">
      <alignment vertical="center" wrapText="1"/>
    </xf>
    <xf numFmtId="0" fontId="36" fillId="0" borderId="0" xfId="0" applyFont="1" applyAlignment="1">
      <alignment horizontal="left" vertical="center" wrapText="1"/>
    </xf>
    <xf numFmtId="0" fontId="37" fillId="0" borderId="0" xfId="0" applyFont="1" applyAlignment="1">
      <alignment wrapText="1"/>
    </xf>
    <xf numFmtId="0" fontId="35" fillId="0" borderId="0" xfId="0" applyFont="1" applyAlignment="1">
      <alignment horizontal="left" vertical="center" wrapText="1"/>
    </xf>
    <xf numFmtId="0" fontId="39" fillId="0" borderId="0" xfId="0" applyFont="1" applyAlignment="1">
      <alignment vertical="center" wrapText="1"/>
    </xf>
    <xf numFmtId="0" fontId="40" fillId="0" borderId="0" xfId="0" applyFont="1" applyAlignment="1">
      <alignment horizontal="left" vertical="center" wrapText="1"/>
    </xf>
    <xf numFmtId="0" fontId="40" fillId="0" borderId="0" xfId="0" applyFont="1" applyAlignment="1">
      <alignment wrapText="1"/>
    </xf>
    <xf numFmtId="0" fontId="37" fillId="0" borderId="0" xfId="0" applyFont="1" applyAlignment="1">
      <alignment vertical="center" wrapText="1"/>
    </xf>
    <xf numFmtId="0" fontId="41" fillId="0" borderId="0" xfId="0" applyFont="1" applyAlignment="1">
      <alignment vertical="center" wrapText="1"/>
    </xf>
    <xf numFmtId="0" fontId="40" fillId="0" borderId="0" xfId="0" applyFont="1" applyAlignment="1">
      <alignment vertical="center" wrapText="1"/>
    </xf>
    <xf numFmtId="0" fontId="24" fillId="6" borderId="0" xfId="0" quotePrefix="1" applyFont="1" applyFill="1" applyAlignment="1">
      <alignment horizontal="center" vertical="center" wrapText="1"/>
    </xf>
    <xf numFmtId="0" fontId="44" fillId="0" borderId="0" xfId="0" applyFont="1" applyAlignment="1">
      <alignment horizontal="center" vertical="center" wrapText="1"/>
    </xf>
    <xf numFmtId="14" fontId="44" fillId="0" borderId="0" xfId="0" applyNumberFormat="1" applyFont="1" applyAlignment="1">
      <alignment horizontal="center" vertical="center" wrapText="1"/>
    </xf>
    <xf numFmtId="0" fontId="15" fillId="0" borderId="17" xfId="2" applyFill="1" applyBorder="1" applyAlignment="1" applyProtection="1">
      <alignment horizontal="center" vertical="center" wrapText="1"/>
    </xf>
    <xf numFmtId="0" fontId="15" fillId="0" borderId="0" xfId="2" quotePrefix="1" applyFill="1" applyBorder="1" applyAlignment="1" applyProtection="1">
      <alignment horizontal="center" vertical="center" wrapText="1"/>
    </xf>
    <xf numFmtId="0" fontId="3" fillId="0" borderId="0" xfId="0" applyFont="1" applyAlignment="1">
      <alignment horizontal="right" vertical="center" wrapText="1"/>
    </xf>
    <xf numFmtId="9" fontId="3" fillId="0" borderId="0" xfId="1" applyFont="1" applyFill="1" applyBorder="1" applyAlignment="1" applyProtection="1">
      <alignment horizontal="center" vertical="center" wrapText="1"/>
    </xf>
    <xf numFmtId="9" fontId="25" fillId="0" borderId="0" xfId="1" applyFont="1" applyFill="1" applyBorder="1" applyAlignment="1" applyProtection="1">
      <alignment horizontal="center" vertical="center" wrapText="1"/>
    </xf>
    <xf numFmtId="0" fontId="24" fillId="5" borderId="0" xfId="0" applyFont="1" applyFill="1" applyAlignment="1">
      <alignment horizontal="center" vertical="center" wrapText="1"/>
    </xf>
    <xf numFmtId="0" fontId="20" fillId="5" borderId="0" xfId="0" quotePrefix="1" applyFont="1" applyFill="1" applyAlignment="1">
      <alignment horizontal="center" vertical="center" wrapText="1"/>
    </xf>
    <xf numFmtId="0" fontId="4" fillId="5" borderId="0" xfId="0" applyFont="1" applyFill="1" applyAlignment="1">
      <alignment horizontal="center" vertical="center" wrapText="1"/>
    </xf>
    <xf numFmtId="165" fontId="33" fillId="0" borderId="0" xfId="1" applyNumberFormat="1" applyFont="1" applyFill="1" applyBorder="1" applyAlignment="1" applyProtection="1">
      <alignment horizontal="center" vertical="center" wrapText="1"/>
    </xf>
    <xf numFmtId="165" fontId="3" fillId="0" borderId="0" xfId="1" applyNumberFormat="1" applyFont="1" applyFill="1" applyBorder="1" applyAlignment="1" applyProtection="1">
      <alignment horizontal="center" vertical="center" wrapText="1"/>
    </xf>
    <xf numFmtId="165" fontId="0" fillId="0" borderId="0" xfId="1" applyNumberFormat="1" applyFont="1" applyFill="1" applyBorder="1" applyAlignment="1" applyProtection="1">
      <alignment horizontal="center" vertical="center" wrapText="1"/>
    </xf>
    <xf numFmtId="165" fontId="3" fillId="0" borderId="0" xfId="1" applyNumberFormat="1" applyFont="1" applyFill="1" applyBorder="1" applyAlignment="1">
      <alignment horizontal="center" vertical="center" wrapText="1"/>
    </xf>
    <xf numFmtId="165" fontId="24" fillId="6" borderId="0" xfId="1" applyNumberFormat="1" applyFont="1" applyFill="1" applyBorder="1" applyAlignment="1">
      <alignment horizontal="center" vertical="center" wrapText="1"/>
    </xf>
    <xf numFmtId="165" fontId="33" fillId="0" borderId="0" xfId="1" applyNumberFormat="1" applyFont="1" applyFill="1" applyBorder="1" applyAlignment="1">
      <alignment horizontal="center" vertical="center" wrapText="1"/>
    </xf>
    <xf numFmtId="166" fontId="3" fillId="0" borderId="0" xfId="0" applyNumberFormat="1" applyFont="1" applyAlignment="1">
      <alignment horizontal="center" vertical="center" wrapText="1"/>
    </xf>
    <xf numFmtId="3" fontId="3" fillId="0" borderId="0" xfId="0" applyNumberFormat="1" applyFont="1" applyAlignment="1">
      <alignment horizontal="center" vertical="center" wrapText="1"/>
    </xf>
    <xf numFmtId="166" fontId="3" fillId="0" borderId="0" xfId="0" quotePrefix="1" applyNumberFormat="1" applyFont="1" applyAlignment="1">
      <alignment horizontal="center" vertical="center" wrapText="1"/>
    </xf>
    <xf numFmtId="166" fontId="27" fillId="0" borderId="0" xfId="0" applyNumberFormat="1" applyFont="1" applyAlignment="1">
      <alignment horizontal="center" vertical="center" wrapText="1"/>
    </xf>
    <xf numFmtId="167" fontId="3" fillId="0" borderId="0" xfId="0" applyNumberFormat="1" applyFont="1" applyAlignment="1">
      <alignment horizontal="center" vertical="center" wrapText="1"/>
    </xf>
    <xf numFmtId="0" fontId="21" fillId="6" borderId="0" xfId="0" applyFont="1" applyFill="1" applyAlignment="1">
      <alignment horizontal="center" vertical="center" wrapText="1"/>
    </xf>
    <xf numFmtId="165" fontId="21" fillId="6" borderId="0" xfId="1" applyNumberFormat="1" applyFont="1" applyFill="1" applyBorder="1" applyAlignment="1">
      <alignment horizontal="center" vertical="center" wrapText="1"/>
    </xf>
    <xf numFmtId="165" fontId="3" fillId="0" borderId="0" xfId="0" quotePrefix="1" applyNumberFormat="1" applyFont="1" applyAlignment="1">
      <alignment horizontal="center" vertical="center" wrapText="1"/>
    </xf>
    <xf numFmtId="165" fontId="3" fillId="0" borderId="0" xfId="1" quotePrefix="1" applyNumberFormat="1" applyFont="1" applyFill="1" applyBorder="1" applyAlignment="1">
      <alignment horizontal="center" vertical="center" wrapText="1"/>
    </xf>
    <xf numFmtId="165" fontId="0" fillId="0" borderId="0" xfId="1" quotePrefix="1" applyNumberFormat="1" applyFont="1" applyFill="1" applyBorder="1" applyAlignment="1">
      <alignment horizontal="center" vertical="center" wrapText="1"/>
    </xf>
    <xf numFmtId="166" fontId="0" fillId="0" borderId="0" xfId="0" applyNumberFormat="1" applyAlignment="1">
      <alignment horizontal="center" vertical="center" wrapText="1"/>
    </xf>
    <xf numFmtId="166" fontId="25" fillId="0" borderId="0" xfId="0" quotePrefix="1" applyNumberFormat="1" applyFont="1" applyAlignment="1">
      <alignment horizontal="right" vertical="center" wrapText="1"/>
    </xf>
    <xf numFmtId="167" fontId="24" fillId="0" borderId="0" xfId="0" applyNumberFormat="1" applyFont="1" applyAlignment="1">
      <alignment horizontal="center" vertical="center" wrapText="1"/>
    </xf>
    <xf numFmtId="165" fontId="4" fillId="0" borderId="0" xfId="0" quotePrefix="1" applyNumberFormat="1" applyFont="1" applyAlignment="1">
      <alignment horizontal="center" vertical="center" wrapText="1"/>
    </xf>
    <xf numFmtId="165" fontId="4" fillId="0" borderId="0" xfId="0" applyNumberFormat="1" applyFont="1" applyAlignment="1">
      <alignment horizontal="center" vertical="center" wrapText="1"/>
    </xf>
    <xf numFmtId="165" fontId="3" fillId="0" borderId="0" xfId="0" applyNumberFormat="1" applyFont="1" applyAlignment="1">
      <alignment horizontal="center" vertical="center" wrapText="1"/>
    </xf>
    <xf numFmtId="165" fontId="3" fillId="0" borderId="0" xfId="1" quotePrefix="1" applyNumberFormat="1" applyFont="1" applyFill="1" applyBorder="1" applyAlignment="1" applyProtection="1">
      <alignment horizontal="center" vertical="center" wrapText="1"/>
    </xf>
    <xf numFmtId="165" fontId="27" fillId="0" borderId="0" xfId="1" applyNumberFormat="1" applyFont="1" applyFill="1" applyBorder="1" applyAlignment="1" applyProtection="1">
      <alignment horizontal="center" vertical="center" wrapText="1"/>
    </xf>
    <xf numFmtId="0" fontId="21" fillId="5" borderId="0" xfId="0" applyFont="1" applyFill="1" applyAlignment="1">
      <alignment horizontal="center" vertical="center" wrapText="1"/>
    </xf>
    <xf numFmtId="0" fontId="20" fillId="5" borderId="0" xfId="0" applyFont="1" applyFill="1" applyAlignment="1">
      <alignment horizontal="center" vertical="center" wrapText="1"/>
    </xf>
    <xf numFmtId="165" fontId="3" fillId="0" borderId="0" xfId="1" applyNumberFormat="1" applyFont="1" applyAlignment="1">
      <alignment horizontal="center" vertical="center" wrapText="1"/>
    </xf>
    <xf numFmtId="0" fontId="0" fillId="0" borderId="0" xfId="0" quotePrefix="1" applyAlignment="1">
      <alignment horizontal="center"/>
    </xf>
    <xf numFmtId="165" fontId="0" fillId="0" borderId="0" xfId="0" applyNumberFormat="1" applyAlignment="1">
      <alignment horizontal="center" vertical="center"/>
    </xf>
    <xf numFmtId="0" fontId="0" fillId="0" borderId="20" xfId="0" applyBorder="1"/>
    <xf numFmtId="0" fontId="0" fillId="0" borderId="22" xfId="0" applyBorder="1"/>
    <xf numFmtId="0" fontId="15" fillId="0" borderId="28" xfId="2" applyBorder="1" applyAlignment="1" applyProtection="1">
      <alignment vertical="center" wrapText="1"/>
      <protection locked="0"/>
    </xf>
    <xf numFmtId="0" fontId="15" fillId="0" borderId="0" xfId="2" applyAlignment="1">
      <alignment vertical="center" wrapText="1"/>
    </xf>
    <xf numFmtId="0" fontId="3" fillId="0" borderId="20" xfId="0" applyFont="1" applyBorder="1" applyAlignment="1">
      <alignment horizontal="center" vertical="center" wrapText="1"/>
    </xf>
    <xf numFmtId="0" fontId="3" fillId="0" borderId="21" xfId="0" applyFont="1" applyBorder="1" applyAlignment="1">
      <alignment horizontal="center" vertical="center" wrapText="1"/>
    </xf>
    <xf numFmtId="0" fontId="3" fillId="0" borderId="23" xfId="0" applyFont="1" applyBorder="1" applyAlignment="1">
      <alignment horizontal="center" vertical="center" wrapText="1"/>
    </xf>
    <xf numFmtId="0" fontId="15" fillId="0" borderId="0" xfId="2" quotePrefix="1" applyAlignment="1">
      <alignment horizontal="center" vertical="center" wrapText="1"/>
    </xf>
    <xf numFmtId="0" fontId="3" fillId="0" borderId="22" xfId="0" applyFont="1" applyBorder="1" applyAlignment="1">
      <alignment horizontal="center" vertical="center" wrapText="1"/>
    </xf>
    <xf numFmtId="0" fontId="3" fillId="0" borderId="0" xfId="0" applyFont="1" applyAlignment="1" applyProtection="1">
      <alignment horizontal="center" vertical="center" wrapText="1"/>
      <protection locked="0"/>
    </xf>
    <xf numFmtId="0" fontId="24" fillId="0" borderId="0" xfId="0" applyFont="1" applyAlignment="1">
      <alignment vertical="center" wrapText="1"/>
    </xf>
    <xf numFmtId="165" fontId="3" fillId="0" borderId="0" xfId="0" applyNumberFormat="1" applyFont="1" applyAlignment="1" applyProtection="1">
      <alignment horizontal="center" vertical="center" wrapText="1"/>
      <protection locked="0"/>
    </xf>
    <xf numFmtId="166" fontId="3" fillId="0" borderId="0" xfId="0" applyNumberFormat="1" applyFont="1" applyAlignment="1" applyProtection="1">
      <alignment horizontal="center" vertical="center" wrapText="1"/>
      <protection locked="0"/>
    </xf>
    <xf numFmtId="165" fontId="3" fillId="0" borderId="0" xfId="0" quotePrefix="1" applyNumberFormat="1" applyFont="1" applyAlignment="1" applyProtection="1">
      <alignment horizontal="center" vertical="center" wrapText="1"/>
      <protection locked="0"/>
    </xf>
    <xf numFmtId="0" fontId="23" fillId="0" borderId="0" xfId="0" applyFont="1" applyAlignment="1" applyProtection="1">
      <alignment horizontal="center" vertical="center" wrapText="1"/>
      <protection locked="0"/>
    </xf>
    <xf numFmtId="165" fontId="33" fillId="0" borderId="0" xfId="1" applyNumberFormat="1" applyFont="1" applyAlignment="1">
      <alignment horizontal="center" vertical="center" wrapText="1"/>
    </xf>
    <xf numFmtId="165" fontId="0" fillId="0" borderId="0" xfId="1" applyNumberFormat="1" applyFont="1" applyAlignment="1">
      <alignment horizontal="center" vertical="center" wrapText="1"/>
    </xf>
    <xf numFmtId="9" fontId="25" fillId="0" borderId="0" xfId="1" applyFont="1" applyAlignment="1">
      <alignment horizontal="center" vertical="center" wrapText="1"/>
    </xf>
    <xf numFmtId="9" fontId="3" fillId="0" borderId="0" xfId="1" applyFont="1" applyAlignment="1">
      <alignment horizontal="center" vertical="center" wrapText="1"/>
    </xf>
    <xf numFmtId="165" fontId="3" fillId="0" borderId="0" xfId="1" quotePrefix="1" applyNumberFormat="1" applyFont="1" applyAlignment="1">
      <alignment horizontal="center" vertical="center" wrapText="1"/>
    </xf>
    <xf numFmtId="165" fontId="27" fillId="0" borderId="0" xfId="1" applyNumberFormat="1" applyFont="1" applyAlignment="1">
      <alignment horizontal="center" vertical="center" wrapText="1"/>
    </xf>
    <xf numFmtId="0" fontId="15" fillId="0" borderId="22" xfId="2" quotePrefix="1" applyFill="1" applyBorder="1" applyAlignment="1">
      <alignment horizontal="center" vertical="center" wrapText="1"/>
    </xf>
    <xf numFmtId="166" fontId="3" fillId="0" borderId="0" xfId="0" quotePrefix="1" applyNumberFormat="1" applyFont="1" applyAlignment="1" applyProtection="1">
      <alignment horizontal="center" vertical="center" wrapText="1"/>
      <protection locked="0"/>
    </xf>
    <xf numFmtId="3" fontId="3" fillId="0" borderId="0" xfId="0" quotePrefix="1" applyNumberFormat="1" applyFont="1" applyAlignment="1" applyProtection="1">
      <alignment horizontal="center" vertical="center" wrapText="1"/>
      <protection locked="0"/>
    </xf>
    <xf numFmtId="0" fontId="3" fillId="0" borderId="0" xfId="0" quotePrefix="1" applyFont="1" applyAlignment="1" applyProtection="1">
      <alignment horizontal="center" vertical="center" wrapText="1"/>
      <protection locked="0"/>
    </xf>
    <xf numFmtId="166" fontId="27" fillId="0" borderId="0" xfId="0" applyNumberFormat="1" applyFont="1" applyAlignment="1" applyProtection="1">
      <alignment horizontal="center" vertical="center" wrapText="1"/>
      <protection locked="0"/>
    </xf>
    <xf numFmtId="0" fontId="25" fillId="0" borderId="0" xfId="0" applyFont="1" applyAlignment="1" applyProtection="1">
      <alignment horizontal="right" vertical="center" wrapText="1"/>
      <protection locked="0"/>
    </xf>
    <xf numFmtId="0" fontId="25" fillId="0" borderId="0" xfId="0" applyFont="1" applyAlignment="1" applyProtection="1">
      <alignment horizontal="center" vertical="center" wrapText="1"/>
      <protection locked="0"/>
    </xf>
    <xf numFmtId="1" fontId="3" fillId="0" borderId="0" xfId="0" applyNumberFormat="1" applyFont="1" applyAlignment="1" applyProtection="1">
      <alignment horizontal="center" vertical="center" wrapText="1"/>
      <protection locked="0"/>
    </xf>
    <xf numFmtId="165" fontId="3" fillId="0" borderId="0" xfId="1" applyNumberFormat="1" applyFont="1" applyFill="1" applyBorder="1" applyAlignment="1" applyProtection="1">
      <alignment horizontal="center" vertical="center" wrapText="1"/>
      <protection locked="0"/>
    </xf>
    <xf numFmtId="3" fontId="3" fillId="0" borderId="0" xfId="0" applyNumberFormat="1" applyFont="1" applyAlignment="1" applyProtection="1">
      <alignment horizontal="center" vertical="center" wrapText="1"/>
      <protection locked="0"/>
    </xf>
    <xf numFmtId="165" fontId="3" fillId="0" borderId="0" xfId="1" applyNumberFormat="1" applyFont="1" applyFill="1" applyAlignment="1">
      <alignment horizontal="center" vertical="center" wrapText="1"/>
    </xf>
    <xf numFmtId="165" fontId="0" fillId="0" borderId="0" xfId="0" applyNumberFormat="1" applyAlignment="1">
      <alignment horizontal="center" vertical="center" wrapText="1"/>
    </xf>
    <xf numFmtId="0" fontId="0" fillId="0" borderId="1" xfId="0" applyBorder="1"/>
    <xf numFmtId="0" fontId="0" fillId="0" borderId="2" xfId="0" applyBorder="1"/>
    <xf numFmtId="0" fontId="0" fillId="0" borderId="3" xfId="0" applyBorder="1"/>
    <xf numFmtId="0" fontId="0" fillId="0" borderId="6" xfId="0" applyBorder="1"/>
    <xf numFmtId="0" fontId="0" fillId="0" borderId="8" xfId="0" applyBorder="1"/>
    <xf numFmtId="0" fontId="9" fillId="0" borderId="0" xfId="0" applyFont="1"/>
    <xf numFmtId="0" fontId="18" fillId="0" borderId="0" xfId="0" applyFont="1" applyAlignment="1">
      <alignment horizontal="left" vertical="center" indent="1"/>
    </xf>
    <xf numFmtId="0" fontId="3" fillId="0" borderId="15" xfId="0" applyFont="1" applyBorder="1" applyAlignment="1" applyProtection="1">
      <alignment horizontal="center" vertical="center" wrapText="1"/>
      <protection locked="0"/>
    </xf>
    <xf numFmtId="0" fontId="0" fillId="0" borderId="0" xfId="0" quotePrefix="1" applyAlignment="1" applyProtection="1">
      <alignment horizontal="center" vertical="center" wrapText="1"/>
      <protection locked="0"/>
    </xf>
    <xf numFmtId="9" fontId="25" fillId="0" borderId="0" xfId="1" applyFont="1" applyFill="1" applyBorder="1" applyAlignment="1" applyProtection="1">
      <alignment horizontal="center" vertical="center" wrapText="1"/>
      <protection locked="0"/>
    </xf>
    <xf numFmtId="0" fontId="26" fillId="0" borderId="0" xfId="2" applyFont="1" applyFill="1" applyBorder="1" applyAlignment="1">
      <alignment horizontal="center" vertical="center" wrapText="1"/>
    </xf>
    <xf numFmtId="0" fontId="30" fillId="0" borderId="0" xfId="0" applyFont="1" applyAlignment="1">
      <alignment horizontal="left" vertical="center"/>
    </xf>
    <xf numFmtId="0" fontId="30" fillId="0" borderId="0" xfId="0" applyFont="1" applyAlignment="1">
      <alignment horizontal="center" vertical="center" wrapText="1"/>
    </xf>
    <xf numFmtId="0" fontId="31" fillId="0" borderId="0" xfId="0" applyFont="1" applyAlignment="1">
      <alignment horizontal="center" vertical="center" wrapText="1"/>
    </xf>
    <xf numFmtId="0" fontId="15" fillId="0" borderId="0" xfId="2" applyFill="1" applyAlignment="1">
      <alignment horizontal="center"/>
    </xf>
    <xf numFmtId="0" fontId="0" fillId="0" borderId="0" xfId="0" applyAlignment="1" applyProtection="1">
      <alignment horizontal="center" vertical="center" wrapText="1"/>
      <protection locked="0"/>
    </xf>
    <xf numFmtId="0" fontId="3" fillId="0" borderId="0" xfId="0" applyFont="1" applyAlignment="1">
      <alignment horizontal="left" vertical="center" wrapText="1"/>
    </xf>
    <xf numFmtId="0" fontId="0" fillId="0" borderId="0" xfId="0" applyProtection="1">
      <protection locked="0"/>
    </xf>
    <xf numFmtId="0" fontId="21" fillId="0" borderId="0" xfId="0" quotePrefix="1" applyFont="1" applyAlignment="1" applyProtection="1">
      <alignment horizontal="center" vertical="center" wrapText="1"/>
      <protection locked="0"/>
    </xf>
    <xf numFmtId="0" fontId="24" fillId="0" borderId="0" xfId="0" quotePrefix="1" applyFont="1" applyAlignment="1" applyProtection="1">
      <alignment horizontal="center" vertical="center" wrapText="1"/>
      <protection locked="0"/>
    </xf>
    <xf numFmtId="0" fontId="19" fillId="2" borderId="33" xfId="0" applyFont="1" applyFill="1" applyBorder="1" applyAlignment="1">
      <alignment horizontal="center" vertical="center" wrapText="1"/>
    </xf>
    <xf numFmtId="0" fontId="15" fillId="0" borderId="21" xfId="2" quotePrefix="1" applyFill="1" applyBorder="1" applyAlignment="1">
      <alignment horizontal="center" vertical="center" wrapText="1"/>
    </xf>
    <xf numFmtId="0" fontId="15" fillId="0" borderId="34" xfId="2" quotePrefix="1" applyFill="1" applyBorder="1" applyAlignment="1">
      <alignment horizontal="center" vertical="center" wrapText="1"/>
    </xf>
    <xf numFmtId="0" fontId="53" fillId="0" borderId="0" xfId="0" applyFont="1" applyAlignment="1">
      <alignment horizontal="center" vertical="center" wrapText="1"/>
    </xf>
    <xf numFmtId="0" fontId="24" fillId="0" borderId="0" xfId="0" quotePrefix="1" applyFont="1" applyAlignment="1">
      <alignment horizontal="left" vertical="center" wrapText="1"/>
    </xf>
    <xf numFmtId="0" fontId="24" fillId="0" borderId="0" xfId="0" applyFont="1" applyAlignment="1">
      <alignment horizontal="left" vertical="center" wrapText="1"/>
    </xf>
    <xf numFmtId="0" fontId="0" fillId="0" borderId="0" xfId="0" applyAlignment="1">
      <alignment horizontal="left" wrapText="1"/>
    </xf>
    <xf numFmtId="0" fontId="46" fillId="0" borderId="0" xfId="0" applyFont="1" applyAlignment="1">
      <alignment horizontal="center" vertical="center"/>
    </xf>
    <xf numFmtId="0" fontId="0" fillId="0" borderId="0" xfId="0" applyAlignment="1">
      <alignment horizontal="left"/>
    </xf>
    <xf numFmtId="166" fontId="53" fillId="0" borderId="0" xfId="0" applyNumberFormat="1" applyFont="1" applyAlignment="1">
      <alignment horizontal="center" vertical="center" wrapText="1"/>
    </xf>
    <xf numFmtId="0" fontId="15" fillId="0" borderId="0" xfId="2" applyFill="1" applyAlignment="1">
      <alignment horizontal="center" vertical="center" wrapText="1"/>
    </xf>
    <xf numFmtId="0" fontId="15" fillId="0" borderId="17" xfId="2" quotePrefix="1" applyFill="1" applyBorder="1" applyAlignment="1" applyProtection="1">
      <alignment horizontal="center" vertical="center" wrapText="1"/>
    </xf>
    <xf numFmtId="0" fontId="15" fillId="0" borderId="18" xfId="2" quotePrefix="1" applyFill="1" applyBorder="1" applyAlignment="1" applyProtection="1">
      <alignment horizontal="center" vertical="center" wrapText="1"/>
    </xf>
    <xf numFmtId="0" fontId="53" fillId="0" borderId="0" xfId="0" quotePrefix="1" applyFont="1" applyAlignment="1">
      <alignment horizontal="center" vertical="center" wrapText="1"/>
    </xf>
    <xf numFmtId="165" fontId="53" fillId="0" borderId="0" xfId="0" applyNumberFormat="1" applyFont="1" applyAlignment="1">
      <alignment horizontal="center" vertical="center" wrapText="1"/>
    </xf>
    <xf numFmtId="0" fontId="0" fillId="0" borderId="0" xfId="0"/>
    <xf numFmtId="0" fontId="0" fillId="0" borderId="0" xfId="0" applyAlignment="1">
      <alignment horizontal="right"/>
    </xf>
    <xf numFmtId="0" fontId="15" fillId="0" borderId="0" xfId="2" applyFill="1" applyBorder="1" applyAlignment="1">
      <alignment horizontal="right" vertical="center" wrapText="1"/>
    </xf>
    <xf numFmtId="0" fontId="15" fillId="0" borderId="0" xfId="2" applyAlignment="1">
      <alignment horizontal="center" vertical="center" wrapText="1"/>
    </xf>
    <xf numFmtId="0" fontId="54" fillId="8" borderId="0" xfId="9"/>
    <xf numFmtId="0" fontId="54" fillId="8" borderId="0" xfId="9" applyAlignment="1">
      <alignment horizontal="right"/>
    </xf>
    <xf numFmtId="165" fontId="1" fillId="0" borderId="0" xfId="1" applyNumberFormat="1" applyFont="1" applyFill="1" applyBorder="1" applyAlignment="1" applyProtection="1">
      <alignment horizontal="center" vertical="center" wrapText="1"/>
      <protection locked="0"/>
    </xf>
    <xf numFmtId="0" fontId="0" fillId="0" borderId="0" xfId="0"/>
    <xf numFmtId="0" fontId="0" fillId="0" borderId="0" xfId="0"/>
    <xf numFmtId="0" fontId="57" fillId="4" borderId="0" xfId="0" applyFont="1" applyFill="1" applyAlignment="1">
      <alignment horizontal="left" vertical="center"/>
    </xf>
    <xf numFmtId="0" fontId="57" fillId="4" borderId="0" xfId="0" applyFont="1" applyFill="1" applyAlignment="1">
      <alignment horizontal="justify" vertical="center"/>
    </xf>
    <xf numFmtId="0" fontId="58" fillId="9" borderId="0" xfId="10" applyFont="1" applyFill="1"/>
    <xf numFmtId="168" fontId="43" fillId="9" borderId="0" xfId="10" applyNumberFormat="1" applyFill="1" applyAlignment="1">
      <alignment horizontal="center"/>
    </xf>
    <xf numFmtId="0" fontId="59" fillId="4" borderId="0" xfId="0" applyFont="1" applyFill="1" applyAlignment="1">
      <alignment horizontal="center" vertical="center" wrapText="1"/>
    </xf>
    <xf numFmtId="0" fontId="55" fillId="4" borderId="0" xfId="0" applyFont="1" applyFill="1" applyAlignment="1">
      <alignment horizontal="left" vertical="top"/>
    </xf>
    <xf numFmtId="0" fontId="60" fillId="4" borderId="0" xfId="0" applyFont="1" applyFill="1" applyAlignment="1">
      <alignment horizontal="center" vertical="center"/>
    </xf>
    <xf numFmtId="0" fontId="4" fillId="4" borderId="0" xfId="0" applyFont="1" applyFill="1"/>
    <xf numFmtId="0" fontId="62" fillId="4" borderId="0" xfId="0" applyFont="1" applyFill="1" applyAlignment="1">
      <alignment horizontal="right"/>
    </xf>
    <xf numFmtId="0" fontId="62" fillId="4" borderId="0" xfId="0" applyFont="1" applyFill="1"/>
    <xf numFmtId="15" fontId="63" fillId="4" borderId="0" xfId="0" quotePrefix="1" applyNumberFormat="1" applyFont="1" applyFill="1"/>
    <xf numFmtId="0" fontId="64" fillId="4" borderId="0" xfId="0" applyFont="1" applyFill="1"/>
    <xf numFmtId="0" fontId="65" fillId="4" borderId="0" xfId="0" applyFont="1" applyFill="1"/>
    <xf numFmtId="0" fontId="66" fillId="4" borderId="0" xfId="0" applyFont="1" applyFill="1" applyAlignment="1">
      <alignment horizontal="left"/>
    </xf>
    <xf numFmtId="0" fontId="65" fillId="4" borderId="0" xfId="0" applyFont="1" applyFill="1" applyAlignment="1">
      <alignment horizontal="left"/>
    </xf>
    <xf numFmtId="0" fontId="68" fillId="4" borderId="0" xfId="11" applyFont="1" applyFill="1" applyBorder="1" applyAlignment="1" applyProtection="1"/>
    <xf numFmtId="0" fontId="67" fillId="4" borderId="0" xfId="11" quotePrefix="1" applyFill="1" applyBorder="1" applyAlignment="1" applyProtection="1"/>
    <xf numFmtId="0" fontId="57" fillId="4" borderId="0" xfId="0" applyFont="1" applyFill="1" applyAlignment="1">
      <alignment horizontal="justify" vertical="center" wrapText="1"/>
    </xf>
    <xf numFmtId="0" fontId="69" fillId="4" borderId="0" xfId="0" applyFont="1" applyFill="1" applyAlignment="1">
      <alignment vertical="center"/>
    </xf>
    <xf numFmtId="0" fontId="70" fillId="4" borderId="0" xfId="0" applyFont="1" applyFill="1"/>
    <xf numFmtId="0" fontId="71" fillId="4" borderId="0" xfId="0" applyFont="1" applyFill="1" applyAlignment="1">
      <alignment horizontal="justify" vertical="center" wrapText="1"/>
    </xf>
    <xf numFmtId="0" fontId="72" fillId="4" borderId="0" xfId="0" applyFont="1" applyFill="1" applyAlignment="1">
      <alignment vertical="center"/>
    </xf>
    <xf numFmtId="0" fontId="71" fillId="10" borderId="0" xfId="0" applyFont="1" applyFill="1" applyAlignment="1">
      <alignment vertical="center"/>
    </xf>
    <xf numFmtId="0" fontId="73" fillId="10" borderId="0" xfId="0" applyFont="1" applyFill="1" applyAlignment="1">
      <alignment horizontal="right" vertical="center" wrapText="1"/>
    </xf>
    <xf numFmtId="0" fontId="47" fillId="4" borderId="0" xfId="0" applyFont="1" applyFill="1" applyAlignment="1">
      <alignment vertical="center" wrapText="1"/>
    </xf>
    <xf numFmtId="167" fontId="47" fillId="4" borderId="0" xfId="0" applyNumberFormat="1" applyFont="1" applyFill="1" applyAlignment="1">
      <alignment vertical="center" wrapText="1"/>
    </xf>
    <xf numFmtId="0" fontId="47" fillId="4" borderId="35" xfId="0" applyFont="1" applyFill="1" applyBorder="1" applyAlignment="1">
      <alignment horizontal="left" vertical="center" wrapText="1" indent="3"/>
    </xf>
    <xf numFmtId="167" fontId="47" fillId="4" borderId="35" xfId="0" applyNumberFormat="1" applyFont="1" applyFill="1" applyBorder="1" applyAlignment="1">
      <alignment vertical="center" wrapText="1"/>
    </xf>
    <xf numFmtId="0" fontId="47" fillId="4" borderId="36" xfId="0" applyFont="1" applyFill="1" applyBorder="1" applyAlignment="1">
      <alignment vertical="center" wrapText="1"/>
    </xf>
    <xf numFmtId="165" fontId="47" fillId="4" borderId="36" xfId="1" applyNumberFormat="1" applyFont="1" applyFill="1" applyBorder="1" applyAlignment="1">
      <alignment vertical="center" wrapText="1"/>
    </xf>
    <xf numFmtId="165" fontId="0" fillId="4" borderId="0" xfId="1" applyNumberFormat="1" applyFont="1" applyFill="1" applyBorder="1" applyAlignment="1">
      <alignment vertical="top" wrapText="1"/>
    </xf>
    <xf numFmtId="0" fontId="47" fillId="4" borderId="35" xfId="0" applyFont="1" applyFill="1" applyBorder="1" applyAlignment="1">
      <alignment vertical="center" wrapText="1"/>
    </xf>
    <xf numFmtId="0" fontId="47" fillId="4" borderId="12" xfId="0" applyFont="1" applyFill="1" applyBorder="1" applyAlignment="1">
      <alignment vertical="center" wrapText="1"/>
    </xf>
    <xf numFmtId="167" fontId="47" fillId="4" borderId="12" xfId="0" applyNumberFormat="1" applyFont="1" applyFill="1" applyBorder="1" applyAlignment="1">
      <alignment vertical="center" wrapText="1"/>
    </xf>
    <xf numFmtId="0" fontId="0" fillId="4" borderId="12" xfId="0" applyFill="1" applyBorder="1" applyAlignment="1">
      <alignment vertical="center" wrapText="1"/>
    </xf>
    <xf numFmtId="0" fontId="74" fillId="4" borderId="0" xfId="0" applyFont="1" applyFill="1" applyAlignment="1">
      <alignment horizontal="justify" vertical="center" wrapText="1"/>
    </xf>
    <xf numFmtId="0" fontId="75" fillId="10" borderId="0" xfId="0" applyFont="1" applyFill="1" applyAlignment="1">
      <alignment horizontal="justify" vertical="center" wrapText="1"/>
    </xf>
    <xf numFmtId="0" fontId="47" fillId="10" borderId="0" xfId="0" applyFont="1" applyFill="1" applyAlignment="1">
      <alignment vertical="center" wrapText="1"/>
    </xf>
    <xf numFmtId="0" fontId="47" fillId="4" borderId="0" xfId="0" applyFont="1" applyFill="1" applyAlignment="1">
      <alignment horizontal="justify" vertical="center" wrapText="1"/>
    </xf>
    <xf numFmtId="167" fontId="0" fillId="4" borderId="0" xfId="0" applyNumberFormat="1" applyFill="1" applyAlignment="1">
      <alignment vertical="top" wrapText="1"/>
    </xf>
    <xf numFmtId="0" fontId="72" fillId="10" borderId="0" xfId="0" applyFont="1" applyFill="1" applyAlignment="1">
      <alignment horizontal="justify" vertical="center" wrapText="1"/>
    </xf>
    <xf numFmtId="0" fontId="47" fillId="4" borderId="0" xfId="0" applyFont="1" applyFill="1" applyAlignment="1">
      <alignment horizontal="left" vertical="center" wrapText="1" indent="6"/>
    </xf>
    <xf numFmtId="169" fontId="0" fillId="4" borderId="0" xfId="3" applyNumberFormat="1" applyFont="1" applyFill="1" applyBorder="1" applyAlignment="1">
      <alignment vertical="top" wrapText="1"/>
    </xf>
    <xf numFmtId="169" fontId="0" fillId="4" borderId="0" xfId="3" applyNumberFormat="1" applyFont="1" applyFill="1" applyBorder="1" applyAlignment="1">
      <alignment horizontal="center" vertical="top" wrapText="1"/>
    </xf>
    <xf numFmtId="170" fontId="47" fillId="4" borderId="35" xfId="0" applyNumberFormat="1" applyFont="1" applyFill="1" applyBorder="1" applyAlignment="1">
      <alignment vertical="center" wrapText="1"/>
    </xf>
    <xf numFmtId="170" fontId="0" fillId="4" borderId="0" xfId="3" applyNumberFormat="1" applyFont="1" applyFill="1" applyBorder="1" applyAlignment="1">
      <alignment horizontal="right" vertical="top" wrapText="1"/>
    </xf>
    <xf numFmtId="169" fontId="0" fillId="4" borderId="35" xfId="3" applyNumberFormat="1" applyFont="1" applyFill="1" applyBorder="1" applyAlignment="1">
      <alignment vertical="top" wrapText="1"/>
    </xf>
    <xf numFmtId="164" fontId="47" fillId="4" borderId="0" xfId="0" applyNumberFormat="1" applyFont="1" applyFill="1" applyAlignment="1">
      <alignment vertical="center" wrapText="1"/>
    </xf>
    <xf numFmtId="164" fontId="0" fillId="4" borderId="0" xfId="0" applyNumberFormat="1" applyFill="1" applyAlignment="1">
      <alignment horizontal="right"/>
    </xf>
    <xf numFmtId="164" fontId="47" fillId="4" borderId="35" xfId="0" applyNumberFormat="1" applyFont="1" applyFill="1" applyBorder="1" applyAlignment="1">
      <alignment vertical="center" wrapText="1"/>
    </xf>
    <xf numFmtId="0" fontId="67" fillId="4" borderId="0" xfId="11" applyFill="1" applyAlignment="1" applyProtection="1">
      <alignment horizontal="right"/>
    </xf>
    <xf numFmtId="0" fontId="4" fillId="4" borderId="0" xfId="0" applyFont="1" applyFill="1" applyAlignment="1">
      <alignment vertical="center"/>
    </xf>
    <xf numFmtId="0" fontId="75" fillId="10" borderId="0" xfId="0" applyFont="1" applyFill="1" applyAlignment="1">
      <alignment horizontal="left" vertical="center" wrapText="1"/>
    </xf>
    <xf numFmtId="0" fontId="73" fillId="10" borderId="0" xfId="0" applyFont="1" applyFill="1" applyAlignment="1">
      <alignment horizontal="center" vertical="center" wrapText="1"/>
    </xf>
    <xf numFmtId="0" fontId="47" fillId="4" borderId="0" xfId="0" applyFont="1" applyFill="1" applyAlignment="1">
      <alignment vertical="center"/>
    </xf>
    <xf numFmtId="167" fontId="47" fillId="4" borderId="0" xfId="0" applyNumberFormat="1" applyFont="1" applyFill="1" applyAlignment="1">
      <alignment vertical="center"/>
    </xf>
    <xf numFmtId="167" fontId="0" fillId="4" borderId="0" xfId="0" applyNumberFormat="1" applyFill="1" applyAlignment="1">
      <alignment vertical="center"/>
    </xf>
    <xf numFmtId="0" fontId="0" fillId="4" borderId="35" xfId="0" applyFill="1" applyBorder="1"/>
    <xf numFmtId="0" fontId="47" fillId="4" borderId="35" xfId="0" applyFont="1" applyFill="1" applyBorder="1" applyAlignment="1">
      <alignment vertical="center"/>
    </xf>
    <xf numFmtId="165" fontId="0" fillId="4" borderId="35" xfId="1" applyNumberFormat="1" applyFont="1" applyFill="1" applyBorder="1" applyAlignment="1">
      <alignment vertical="center"/>
    </xf>
    <xf numFmtId="165" fontId="0" fillId="4" borderId="35" xfId="1" applyNumberFormat="1" applyFont="1" applyFill="1" applyBorder="1" applyAlignment="1">
      <alignment vertical="center" wrapText="1"/>
    </xf>
    <xf numFmtId="167" fontId="0" fillId="4" borderId="0" xfId="0" applyNumberFormat="1" applyFill="1"/>
    <xf numFmtId="0" fontId="3" fillId="4" borderId="0" xfId="0" applyFont="1" applyFill="1"/>
    <xf numFmtId="0" fontId="3" fillId="4" borderId="0" xfId="0" applyFont="1" applyFill="1" applyAlignment="1">
      <alignment vertical="center"/>
    </xf>
    <xf numFmtId="0" fontId="77" fillId="4" borderId="0" xfId="0" applyFont="1" applyFill="1"/>
    <xf numFmtId="1" fontId="77" fillId="4" borderId="0" xfId="0" applyNumberFormat="1" applyFont="1" applyFill="1" applyAlignment="1">
      <alignment horizontal="right" vertical="center"/>
    </xf>
    <xf numFmtId="0" fontId="3" fillId="4" borderId="0" xfId="0" applyFont="1" applyFill="1" applyAlignment="1">
      <alignment horizontal="left" vertical="center" indent="1"/>
    </xf>
    <xf numFmtId="0" fontId="3" fillId="4" borderId="35" xfId="0" applyFont="1" applyFill="1" applyBorder="1" applyAlignment="1">
      <alignment horizontal="left" vertical="center"/>
    </xf>
    <xf numFmtId="0" fontId="3" fillId="4" borderId="35" xfId="0" applyFont="1" applyFill="1" applyBorder="1"/>
    <xf numFmtId="0" fontId="77" fillId="4" borderId="35" xfId="0" applyFont="1" applyFill="1" applyBorder="1"/>
    <xf numFmtId="1" fontId="77" fillId="4" borderId="35" xfId="0" applyNumberFormat="1" applyFont="1" applyFill="1" applyBorder="1" applyAlignment="1">
      <alignment horizontal="right" vertical="center"/>
    </xf>
    <xf numFmtId="0" fontId="3" fillId="4" borderId="0" xfId="0" applyFont="1" applyFill="1" applyAlignment="1">
      <alignment vertical="center" wrapText="1"/>
    </xf>
    <xf numFmtId="169" fontId="3" fillId="4" borderId="0" xfId="3" applyNumberFormat="1" applyFont="1" applyFill="1" applyBorder="1" applyAlignment="1">
      <alignment vertical="center"/>
    </xf>
    <xf numFmtId="169" fontId="3" fillId="0" borderId="0" xfId="3" applyNumberFormat="1" applyFont="1" applyFill="1" applyBorder="1" applyAlignment="1">
      <alignment vertical="center"/>
    </xf>
    <xf numFmtId="169" fontId="3" fillId="4" borderId="0" xfId="3" applyNumberFormat="1" applyFont="1" applyFill="1" applyBorder="1"/>
    <xf numFmtId="169" fontId="3" fillId="4" borderId="0" xfId="3" applyNumberFormat="1" applyFont="1" applyFill="1" applyBorder="1" applyAlignment="1">
      <alignment horizontal="right"/>
    </xf>
    <xf numFmtId="165" fontId="3" fillId="4" borderId="0" xfId="1" applyNumberFormat="1" applyFont="1" applyFill="1" applyBorder="1" applyAlignment="1">
      <alignment vertical="center"/>
    </xf>
    <xf numFmtId="165" fontId="3" fillId="4" borderId="0" xfId="3" applyNumberFormat="1" applyFont="1" applyFill="1" applyBorder="1" applyAlignment="1">
      <alignment vertical="center"/>
    </xf>
    <xf numFmtId="165" fontId="0" fillId="4" borderId="0" xfId="1" applyNumberFormat="1" applyFont="1" applyFill="1" applyBorder="1" applyAlignment="1">
      <alignment vertical="center"/>
    </xf>
    <xf numFmtId="169" fontId="0" fillId="4" borderId="0" xfId="3" applyNumberFormat="1" applyFont="1" applyFill="1" applyBorder="1" applyAlignment="1">
      <alignment vertical="center"/>
    </xf>
    <xf numFmtId="170" fontId="0" fillId="4" borderId="0" xfId="3" applyNumberFormat="1" applyFont="1" applyFill="1" applyBorder="1" applyAlignment="1">
      <alignment vertical="center"/>
    </xf>
    <xf numFmtId="9" fontId="47" fillId="4" borderId="0" xfId="0" applyNumberFormat="1" applyFont="1" applyFill="1" applyAlignment="1">
      <alignment horizontal="right" vertical="center"/>
    </xf>
    <xf numFmtId="0" fontId="47" fillId="4" borderId="0" xfId="0" applyFont="1" applyFill="1" applyAlignment="1">
      <alignment horizontal="right" vertical="center"/>
    </xf>
    <xf numFmtId="0" fontId="47" fillId="4" borderId="0" xfId="0" applyFont="1" applyFill="1" applyAlignment="1">
      <alignment horizontal="right" vertical="center" wrapText="1"/>
    </xf>
    <xf numFmtId="0" fontId="57" fillId="10" borderId="0" xfId="0" applyFont="1" applyFill="1" applyAlignment="1">
      <alignment horizontal="justify" vertical="center" wrapText="1"/>
    </xf>
    <xf numFmtId="0" fontId="4" fillId="4" borderId="13" xfId="0" applyFont="1" applyFill="1" applyBorder="1"/>
    <xf numFmtId="0" fontId="0" fillId="4" borderId="13" xfId="0" applyFill="1" applyBorder="1"/>
    <xf numFmtId="164" fontId="0" fillId="4" borderId="13" xfId="3" applyFont="1" applyFill="1" applyBorder="1"/>
    <xf numFmtId="164" fontId="0" fillId="4" borderId="0" xfId="3" applyFont="1" applyFill="1"/>
    <xf numFmtId="0" fontId="3" fillId="4" borderId="13" xfId="0" applyFont="1" applyFill="1" applyBorder="1"/>
    <xf numFmtId="164" fontId="0" fillId="4" borderId="0" xfId="3" applyFont="1" applyFill="1" applyBorder="1"/>
    <xf numFmtId="0" fontId="79" fillId="4" borderId="0" xfId="0" applyFont="1" applyFill="1"/>
    <xf numFmtId="0" fontId="0" fillId="4" borderId="0" xfId="0" applyFill="1" applyAlignment="1">
      <alignment horizontal="left"/>
    </xf>
    <xf numFmtId="0" fontId="24" fillId="4" borderId="0" xfId="0" applyFont="1" applyFill="1"/>
    <xf numFmtId="164" fontId="3" fillId="4" borderId="0" xfId="3" applyFont="1" applyFill="1"/>
    <xf numFmtId="164" fontId="3" fillId="4" borderId="13" xfId="3" applyFont="1" applyFill="1" applyBorder="1"/>
    <xf numFmtId="164" fontId="3" fillId="4" borderId="0" xfId="3" applyFont="1" applyFill="1" applyBorder="1"/>
    <xf numFmtId="0" fontId="75" fillId="10" borderId="0" xfId="0" applyFont="1" applyFill="1" applyAlignment="1">
      <alignment vertical="center" wrapText="1"/>
    </xf>
    <xf numFmtId="0" fontId="75" fillId="4" borderId="0" xfId="0" applyFont="1" applyFill="1" applyAlignment="1">
      <alignment vertical="center" wrapText="1"/>
    </xf>
    <xf numFmtId="0" fontId="0" fillId="0" borderId="13" xfId="0" applyBorder="1"/>
    <xf numFmtId="0" fontId="0" fillId="0" borderId="13" xfId="0" applyBorder="1" applyAlignment="1">
      <alignment horizontal="center"/>
    </xf>
    <xf numFmtId="0" fontId="3" fillId="0" borderId="13" xfId="0" applyFont="1" applyBorder="1"/>
    <xf numFmtId="0" fontId="3" fillId="0" borderId="0" xfId="0" applyFont="1"/>
    <xf numFmtId="0" fontId="0" fillId="4" borderId="0" xfId="0" applyFill="1" applyAlignment="1">
      <alignment vertical="center"/>
    </xf>
    <xf numFmtId="0" fontId="0" fillId="4" borderId="0" xfId="0" applyFill="1" applyAlignment="1">
      <alignment horizontal="center" vertical="center"/>
    </xf>
    <xf numFmtId="0" fontId="0" fillId="4" borderId="35" xfId="0" applyFill="1" applyBorder="1" applyAlignment="1">
      <alignment vertical="center"/>
    </xf>
    <xf numFmtId="0" fontId="79" fillId="4" borderId="0" xfId="0" applyFont="1" applyFill="1" applyAlignment="1">
      <alignment vertical="center"/>
    </xf>
    <xf numFmtId="0" fontId="82" fillId="4" borderId="0" xfId="0" applyFont="1" applyFill="1" applyAlignment="1">
      <alignment vertical="center"/>
    </xf>
    <xf numFmtId="0" fontId="75" fillId="4" borderId="0" xfId="0" applyFont="1" applyFill="1" applyAlignment="1">
      <alignment horizontal="justify" vertical="center" wrapText="1"/>
    </xf>
    <xf numFmtId="0" fontId="0" fillId="4" borderId="0" xfId="0" applyFill="1" applyAlignment="1">
      <alignment vertical="center" wrapText="1"/>
    </xf>
    <xf numFmtId="0" fontId="83" fillId="4" borderId="0" xfId="0" applyFont="1" applyFill="1"/>
    <xf numFmtId="0" fontId="2" fillId="4" borderId="0" xfId="0" applyFont="1" applyFill="1" applyAlignment="1">
      <alignment horizontal="right"/>
    </xf>
    <xf numFmtId="14" fontId="2" fillId="4" borderId="0" xfId="0" applyNumberFormat="1" applyFont="1" applyFill="1" applyAlignment="1">
      <alignment horizontal="left"/>
    </xf>
    <xf numFmtId="0" fontId="2" fillId="4" borderId="0" xfId="0" applyFont="1" applyFill="1"/>
    <xf numFmtId="0" fontId="76" fillId="4" borderId="0" xfId="0" applyFont="1" applyFill="1"/>
    <xf numFmtId="0" fontId="84" fillId="10" borderId="35" xfId="0" applyFont="1" applyFill="1" applyBorder="1"/>
    <xf numFmtId="0" fontId="0" fillId="10" borderId="35" xfId="0" applyFill="1" applyBorder="1"/>
    <xf numFmtId="0" fontId="3" fillId="4" borderId="35" xfId="0" applyFont="1" applyFill="1" applyBorder="1" applyAlignment="1">
      <alignment wrapText="1"/>
    </xf>
    <xf numFmtId="0" fontId="0" fillId="4" borderId="35" xfId="0" applyFill="1" applyBorder="1" applyAlignment="1">
      <alignment wrapText="1"/>
    </xf>
    <xf numFmtId="0" fontId="4" fillId="4" borderId="35" xfId="0" applyFont="1" applyFill="1" applyBorder="1" applyAlignment="1">
      <alignment wrapText="1"/>
    </xf>
    <xf numFmtId="0" fontId="3" fillId="4" borderId="12" xfId="0" applyFont="1" applyFill="1" applyBorder="1"/>
    <xf numFmtId="170" fontId="3" fillId="4" borderId="12" xfId="3" applyNumberFormat="1" applyFont="1" applyFill="1" applyBorder="1"/>
    <xf numFmtId="170" fontId="0" fillId="4" borderId="12" xfId="3" applyNumberFormat="1" applyFont="1" applyFill="1" applyBorder="1"/>
    <xf numFmtId="170" fontId="4" fillId="4" borderId="12" xfId="3" applyNumberFormat="1" applyFont="1" applyFill="1" applyBorder="1"/>
    <xf numFmtId="0" fontId="25" fillId="4" borderId="12" xfId="0" applyFont="1" applyFill="1" applyBorder="1"/>
    <xf numFmtId="9" fontId="25" fillId="4" borderId="12" xfId="1" applyFont="1" applyFill="1" applyBorder="1"/>
    <xf numFmtId="0" fontId="85" fillId="4" borderId="0" xfId="0" applyFont="1" applyFill="1"/>
    <xf numFmtId="0" fontId="21" fillId="10" borderId="35" xfId="0" applyFont="1" applyFill="1" applyBorder="1"/>
    <xf numFmtId="0" fontId="3" fillId="10" borderId="35" xfId="0" applyFont="1" applyFill="1" applyBorder="1"/>
    <xf numFmtId="169" fontId="3" fillId="4" borderId="12" xfId="3" applyNumberFormat="1" applyFont="1" applyFill="1" applyBorder="1"/>
    <xf numFmtId="169" fontId="0" fillId="4" borderId="12" xfId="3" applyNumberFormat="1" applyFont="1" applyFill="1" applyBorder="1"/>
    <xf numFmtId="169" fontId="4" fillId="4" borderId="12" xfId="3" applyNumberFormat="1" applyFont="1" applyFill="1" applyBorder="1"/>
    <xf numFmtId="0" fontId="21" fillId="4" borderId="0" xfId="0" applyFont="1" applyFill="1"/>
    <xf numFmtId="0" fontId="25" fillId="4" borderId="0" xfId="0" applyFont="1" applyFill="1"/>
    <xf numFmtId="9" fontId="25" fillId="4" borderId="0" xfId="1" applyFont="1" applyFill="1" applyBorder="1"/>
    <xf numFmtId="9" fontId="86" fillId="4" borderId="0" xfId="1" applyFont="1" applyFill="1" applyBorder="1"/>
    <xf numFmtId="9" fontId="87" fillId="4" borderId="0" xfId="1" applyFont="1" applyFill="1" applyBorder="1"/>
    <xf numFmtId="0" fontId="84" fillId="10" borderId="0" xfId="0" applyFont="1" applyFill="1" applyAlignment="1">
      <alignment horizontal="left"/>
    </xf>
    <xf numFmtId="0" fontId="84" fillId="10" borderId="0" xfId="0" applyFont="1" applyFill="1" applyAlignment="1">
      <alignment horizontal="right"/>
    </xf>
    <xf numFmtId="0" fontId="0" fillId="10" borderId="0" xfId="0" applyFill="1" applyAlignment="1">
      <alignment horizontal="left"/>
    </xf>
    <xf numFmtId="0" fontId="0" fillId="10" borderId="0" xfId="0" applyFill="1"/>
    <xf numFmtId="0" fontId="0" fillId="4" borderId="35" xfId="0" applyFill="1" applyBorder="1" applyAlignment="1">
      <alignment horizontal="right" wrapText="1"/>
    </xf>
    <xf numFmtId="0" fontId="3" fillId="4" borderId="0" xfId="0" applyFont="1" applyFill="1" applyAlignment="1">
      <alignment horizontal="right" wrapText="1"/>
    </xf>
    <xf numFmtId="0" fontId="0" fillId="4" borderId="0" xfId="0" applyFill="1" applyAlignment="1">
      <alignment horizontal="center"/>
    </xf>
    <xf numFmtId="0" fontId="0" fillId="4" borderId="0" xfId="0" applyFill="1" applyAlignment="1">
      <alignment wrapText="1"/>
    </xf>
    <xf numFmtId="169" fontId="3" fillId="4" borderId="0" xfId="3" applyNumberFormat="1" applyFont="1" applyFill="1" applyAlignment="1">
      <alignment horizontal="center"/>
    </xf>
    <xf numFmtId="0" fontId="3" fillId="4" borderId="0" xfId="0" applyFont="1" applyFill="1" applyAlignment="1">
      <alignment horizontal="center"/>
    </xf>
    <xf numFmtId="0" fontId="0" fillId="4" borderId="12" xfId="0" applyFill="1" applyBorder="1"/>
    <xf numFmtId="169" fontId="24" fillId="4" borderId="12" xfId="3" applyNumberFormat="1" applyFont="1" applyFill="1" applyBorder="1" applyAlignment="1">
      <alignment horizontal="center"/>
    </xf>
    <xf numFmtId="169" fontId="24" fillId="4" borderId="0" xfId="3" applyNumberFormat="1" applyFont="1" applyFill="1" applyBorder="1" applyAlignment="1">
      <alignment horizontal="center"/>
    </xf>
    <xf numFmtId="0" fontId="21" fillId="10" borderId="0" xfId="0" applyFont="1" applyFill="1" applyAlignment="1">
      <alignment horizontal="left"/>
    </xf>
    <xf numFmtId="165" fontId="3" fillId="4" borderId="0" xfId="1" applyNumberFormat="1" applyFont="1" applyFill="1" applyAlignment="1">
      <alignment horizontal="right"/>
    </xf>
    <xf numFmtId="169" fontId="3" fillId="4" borderId="0" xfId="3" applyNumberFormat="1" applyFont="1" applyFill="1" applyAlignment="1">
      <alignment horizontal="right"/>
    </xf>
    <xf numFmtId="165" fontId="24" fillId="4" borderId="12" xfId="1" applyNumberFormat="1" applyFont="1" applyFill="1" applyBorder="1" applyAlignment="1">
      <alignment horizontal="right"/>
    </xf>
    <xf numFmtId="165" fontId="3" fillId="4" borderId="0" xfId="0" applyNumberFormat="1" applyFont="1" applyFill="1" applyAlignment="1">
      <alignment horizontal="center"/>
    </xf>
    <xf numFmtId="165" fontId="24" fillId="4" borderId="12" xfId="3" applyNumberFormat="1" applyFont="1" applyFill="1" applyBorder="1" applyAlignment="1">
      <alignment horizontal="center"/>
    </xf>
    <xf numFmtId="0" fontId="21" fillId="10" borderId="0" xfId="0" applyFont="1" applyFill="1" applyAlignment="1">
      <alignment horizontal="right"/>
    </xf>
    <xf numFmtId="0" fontId="3" fillId="10" borderId="0" xfId="0" applyFont="1" applyFill="1"/>
    <xf numFmtId="0" fontId="3" fillId="4" borderId="35" xfId="0" applyFont="1" applyFill="1" applyBorder="1" applyAlignment="1">
      <alignment horizontal="right" wrapText="1"/>
    </xf>
    <xf numFmtId="0" fontId="3" fillId="4" borderId="0" xfId="0" applyFont="1" applyFill="1" applyAlignment="1">
      <alignment wrapText="1"/>
    </xf>
    <xf numFmtId="0" fontId="76" fillId="0" borderId="0" xfId="0" applyFont="1"/>
    <xf numFmtId="0" fontId="4" fillId="10" borderId="0" xfId="0" applyFont="1" applyFill="1"/>
    <xf numFmtId="169" fontId="0" fillId="4" borderId="0" xfId="3" applyNumberFormat="1" applyFont="1" applyFill="1"/>
    <xf numFmtId="0" fontId="4" fillId="4" borderId="12" xfId="0" applyFont="1" applyFill="1" applyBorder="1"/>
    <xf numFmtId="0" fontId="3" fillId="4" borderId="0" xfId="0" quotePrefix="1" applyFont="1" applyFill="1" applyAlignment="1">
      <alignment vertical="center"/>
    </xf>
    <xf numFmtId="0" fontId="3" fillId="4" borderId="0" xfId="0" quotePrefix="1" applyFont="1" applyFill="1"/>
    <xf numFmtId="169" fontId="0" fillId="4" borderId="0" xfId="0" applyNumberFormat="1" applyFill="1"/>
    <xf numFmtId="164" fontId="5" fillId="4" borderId="12" xfId="3" applyFont="1" applyFill="1" applyBorder="1"/>
    <xf numFmtId="164" fontId="4" fillId="4" borderId="12" xfId="3" applyFont="1" applyFill="1" applyBorder="1"/>
    <xf numFmtId="0" fontId="89" fillId="4" borderId="0" xfId="0" applyFont="1" applyFill="1"/>
    <xf numFmtId="164" fontId="3" fillId="4" borderId="12" xfId="3" applyFont="1" applyFill="1" applyBorder="1" applyAlignment="1">
      <alignment horizontal="right"/>
    </xf>
    <xf numFmtId="164" fontId="24" fillId="4" borderId="12" xfId="3" applyFont="1" applyFill="1" applyBorder="1" applyAlignment="1">
      <alignment horizontal="right"/>
    </xf>
    <xf numFmtId="164" fontId="3" fillId="4" borderId="0" xfId="0" applyNumberFormat="1" applyFont="1" applyFill="1" applyAlignment="1">
      <alignment horizontal="right"/>
    </xf>
    <xf numFmtId="164" fontId="24" fillId="4" borderId="0" xfId="0" applyNumberFormat="1" applyFont="1" applyFill="1" applyAlignment="1">
      <alignment horizontal="right"/>
    </xf>
    <xf numFmtId="164" fontId="3" fillId="4" borderId="35" xfId="0" applyNumberFormat="1" applyFont="1" applyFill="1" applyBorder="1" applyAlignment="1">
      <alignment horizontal="right"/>
    </xf>
    <xf numFmtId="164" fontId="24" fillId="4" borderId="35" xfId="0" applyNumberFormat="1" applyFont="1" applyFill="1" applyBorder="1" applyAlignment="1">
      <alignment horizontal="right"/>
    </xf>
    <xf numFmtId="0" fontId="76" fillId="10" borderId="0" xfId="0" applyFont="1" applyFill="1"/>
    <xf numFmtId="0" fontId="73" fillId="10" borderId="0" xfId="0" applyFont="1" applyFill="1" applyAlignment="1">
      <alignment horizontal="left" vertical="center" wrapText="1" indent="1"/>
    </xf>
    <xf numFmtId="0" fontId="73" fillId="10" borderId="0" xfId="0" applyFont="1" applyFill="1" applyAlignment="1">
      <alignment vertical="center" wrapText="1"/>
    </xf>
    <xf numFmtId="0" fontId="90" fillId="10" borderId="0" xfId="0" applyFont="1" applyFill="1" applyAlignment="1">
      <alignment horizontal="justify" vertical="center" wrapText="1"/>
    </xf>
    <xf numFmtId="0" fontId="73" fillId="4" borderId="0" xfId="0" applyFont="1" applyFill="1" applyAlignment="1">
      <alignment horizontal="left" vertical="center" wrapText="1" indent="1"/>
    </xf>
    <xf numFmtId="0" fontId="73" fillId="4" borderId="0" xfId="0" applyFont="1" applyFill="1" applyAlignment="1">
      <alignment vertical="center" wrapText="1"/>
    </xf>
    <xf numFmtId="0" fontId="90" fillId="4" borderId="0" xfId="0" applyFont="1" applyFill="1" applyAlignment="1">
      <alignment horizontal="justify" vertical="center" wrapText="1"/>
    </xf>
    <xf numFmtId="0" fontId="0" fillId="4" borderId="12" xfId="0" applyFill="1" applyBorder="1" applyAlignment="1">
      <alignment horizontal="right" wrapText="1"/>
    </xf>
    <xf numFmtId="0" fontId="47" fillId="4" borderId="0" xfId="0" applyFont="1" applyFill="1" applyAlignment="1">
      <alignment horizontal="left" vertical="center" wrapText="1" indent="5"/>
    </xf>
    <xf numFmtId="0" fontId="0" fillId="4" borderId="0" xfId="0" applyFill="1" applyAlignment="1">
      <alignment vertical="top" wrapText="1"/>
    </xf>
    <xf numFmtId="0" fontId="47" fillId="4" borderId="35" xfId="0" applyFont="1" applyFill="1" applyBorder="1" applyAlignment="1">
      <alignment horizontal="justify" vertical="center" wrapText="1"/>
    </xf>
    <xf numFmtId="0" fontId="0" fillId="4" borderId="0" xfId="0" applyFill="1" applyAlignment="1">
      <alignment horizontal="left" vertical="top"/>
    </xf>
    <xf numFmtId="0" fontId="91" fillId="4" borderId="0" xfId="0" applyFont="1" applyFill="1" applyAlignment="1">
      <alignment vertical="center"/>
    </xf>
    <xf numFmtId="0" fontId="62" fillId="4" borderId="0" xfId="0" applyFont="1" applyFill="1" applyAlignment="1">
      <alignment horizontal="left" vertical="top" wrapText="1"/>
    </xf>
    <xf numFmtId="0" fontId="92" fillId="10" borderId="0" xfId="0" applyFont="1" applyFill="1" applyAlignment="1">
      <alignment vertical="center"/>
    </xf>
    <xf numFmtId="0" fontId="92" fillId="10" borderId="0" xfId="0" applyFont="1" applyFill="1" applyAlignment="1">
      <alignment horizontal="left" vertical="center"/>
    </xf>
    <xf numFmtId="0" fontId="93" fillId="10" borderId="0" xfId="0" applyFont="1" applyFill="1" applyAlignment="1">
      <alignment horizontal="center" vertical="center"/>
    </xf>
    <xf numFmtId="0" fontId="72" fillId="4" borderId="12" xfId="0" applyFont="1" applyFill="1" applyBorder="1" applyAlignment="1">
      <alignment vertical="center" wrapText="1"/>
    </xf>
    <xf numFmtId="0" fontId="0" fillId="4" borderId="4" xfId="0" applyFill="1" applyBorder="1"/>
    <xf numFmtId="0" fontId="0" fillId="4" borderId="5" xfId="0" applyFill="1" applyBorder="1"/>
    <xf numFmtId="3" fontId="0" fillId="4" borderId="0" xfId="0" applyNumberFormat="1" applyFill="1" applyAlignment="1">
      <alignment horizontal="center"/>
    </xf>
    <xf numFmtId="0" fontId="78" fillId="4" borderId="4" xfId="0" applyFont="1" applyFill="1" applyBorder="1"/>
    <xf numFmtId="0" fontId="78" fillId="4" borderId="0" xfId="0" applyFont="1" applyFill="1" applyAlignment="1">
      <alignment wrapText="1"/>
    </xf>
    <xf numFmtId="0" fontId="0" fillId="4" borderId="6" xfId="0" applyFill="1" applyBorder="1" applyAlignment="1">
      <alignment horizontal="center"/>
    </xf>
    <xf numFmtId="0" fontId="0" fillId="4" borderId="7" xfId="0" applyFill="1" applyBorder="1" applyAlignment="1">
      <alignment horizontal="center"/>
    </xf>
    <xf numFmtId="3" fontId="0" fillId="4" borderId="4" xfId="0" applyNumberFormat="1" applyFill="1" applyBorder="1" applyAlignment="1">
      <alignment horizontal="center"/>
    </xf>
    <xf numFmtId="0" fontId="78" fillId="4" borderId="0" xfId="0" applyFont="1" applyFill="1"/>
    <xf numFmtId="0" fontId="0" fillId="4" borderId="4" xfId="0" applyFill="1" applyBorder="1" applyAlignment="1">
      <alignment horizontal="center"/>
    </xf>
    <xf numFmtId="170" fontId="0" fillId="4" borderId="0" xfId="3" applyNumberFormat="1" applyFont="1" applyFill="1" applyBorder="1" applyAlignment="1">
      <alignment horizontal="center"/>
    </xf>
    <xf numFmtId="0" fontId="0" fillId="4" borderId="7" xfId="0" applyFill="1" applyBorder="1"/>
    <xf numFmtId="0" fontId="0" fillId="4" borderId="6" xfId="0" applyFill="1" applyBorder="1"/>
    <xf numFmtId="0" fontId="0" fillId="4" borderId="8" xfId="0" applyFill="1" applyBorder="1"/>
    <xf numFmtId="0" fontId="56" fillId="11" borderId="0" xfId="0" applyFont="1" applyFill="1"/>
    <xf numFmtId="0" fontId="94" fillId="11" borderId="0" xfId="0" applyFont="1" applyFill="1"/>
    <xf numFmtId="0" fontId="95" fillId="12" borderId="39" xfId="0" applyFont="1" applyFill="1" applyBorder="1" applyAlignment="1">
      <alignment horizontal="left" vertical="center" wrapText="1" indent="1"/>
    </xf>
    <xf numFmtId="0" fontId="95" fillId="12" borderId="40" xfId="0" applyFont="1" applyFill="1" applyBorder="1" applyAlignment="1">
      <alignment horizontal="left" vertical="center" wrapText="1" indent="1"/>
    </xf>
    <xf numFmtId="0" fontId="96" fillId="11" borderId="41" xfId="0" applyFont="1" applyFill="1" applyBorder="1" applyAlignment="1">
      <alignment vertical="center" wrapText="1"/>
    </xf>
    <xf numFmtId="0" fontId="96" fillId="11" borderId="44" xfId="0" applyFont="1" applyFill="1" applyBorder="1" applyAlignment="1">
      <alignment vertical="center" wrapText="1"/>
    </xf>
    <xf numFmtId="0" fontId="56" fillId="11" borderId="44" xfId="0" applyFont="1" applyFill="1" applyBorder="1" applyAlignment="1">
      <alignment vertical="center" wrapText="1"/>
    </xf>
    <xf numFmtId="0" fontId="96" fillId="11" borderId="44" xfId="0" applyFont="1" applyFill="1" applyBorder="1" applyAlignment="1">
      <alignment horizontal="justify" vertical="center" wrapText="1"/>
    </xf>
    <xf numFmtId="0" fontId="96" fillId="11" borderId="47" xfId="0" applyFont="1" applyFill="1" applyBorder="1" applyAlignment="1">
      <alignment vertical="center" wrapText="1"/>
    </xf>
    <xf numFmtId="0" fontId="56" fillId="11" borderId="0" xfId="0" applyFont="1" applyFill="1" applyAlignment="1">
      <alignment vertical="top" wrapText="1"/>
    </xf>
    <xf numFmtId="0" fontId="96" fillId="11" borderId="0" xfId="0" applyFont="1" applyFill="1" applyAlignment="1">
      <alignment horizontal="left" vertical="top" wrapText="1" indent="5"/>
    </xf>
    <xf numFmtId="0" fontId="96" fillId="11" borderId="0" xfId="0" applyFont="1" applyFill="1" applyAlignment="1">
      <alignment horizontal="left" vertical="top" wrapText="1"/>
    </xf>
    <xf numFmtId="0" fontId="96" fillId="11" borderId="41" xfId="0" applyFont="1" applyFill="1" applyBorder="1" applyAlignment="1">
      <alignment vertical="center"/>
    </xf>
    <xf numFmtId="0" fontId="96" fillId="11" borderId="44" xfId="0" applyFont="1" applyFill="1" applyBorder="1" applyAlignment="1">
      <alignment vertical="center"/>
    </xf>
    <xf numFmtId="0" fontId="96" fillId="11" borderId="47" xfId="0" applyFont="1" applyFill="1" applyBorder="1" applyAlignment="1">
      <alignment vertical="center"/>
    </xf>
    <xf numFmtId="0" fontId="96" fillId="11" borderId="0" xfId="0" applyFont="1" applyFill="1" applyAlignment="1">
      <alignment horizontal="justify" vertical="center" wrapText="1"/>
    </xf>
    <xf numFmtId="0" fontId="56" fillId="11" borderId="0" xfId="0" applyFont="1" applyFill="1" applyAlignment="1">
      <alignment vertical="center" wrapText="1"/>
    </xf>
    <xf numFmtId="0" fontId="96" fillId="11" borderId="0" xfId="0" applyFont="1" applyFill="1" applyAlignment="1">
      <alignment vertical="center" wrapText="1"/>
    </xf>
    <xf numFmtId="0" fontId="56" fillId="13" borderId="0" xfId="0" applyFont="1" applyFill="1"/>
    <xf numFmtId="0" fontId="95" fillId="12" borderId="1" xfId="0" applyFont="1" applyFill="1" applyBorder="1" applyAlignment="1">
      <alignment vertical="center" wrapText="1"/>
    </xf>
    <xf numFmtId="0" fontId="95" fillId="12" borderId="50" xfId="0" applyFont="1" applyFill="1" applyBorder="1" applyAlignment="1">
      <alignment vertical="center" wrapText="1"/>
    </xf>
    <xf numFmtId="0" fontId="95" fillId="12" borderId="6" xfId="0" applyFont="1" applyFill="1" applyBorder="1" applyAlignment="1">
      <alignment vertical="center" wrapText="1"/>
    </xf>
    <xf numFmtId="0" fontId="96" fillId="12" borderId="51" xfId="0" applyFont="1" applyFill="1" applyBorder="1" applyAlignment="1">
      <alignment vertical="center" wrapText="1"/>
    </xf>
    <xf numFmtId="0" fontId="56" fillId="11" borderId="41" xfId="0" applyFont="1" applyFill="1" applyBorder="1" applyAlignment="1">
      <alignment vertical="center"/>
    </xf>
    <xf numFmtId="0" fontId="96" fillId="11" borderId="42" xfId="0" applyFont="1" applyFill="1" applyBorder="1" applyAlignment="1">
      <alignment vertical="center" wrapText="1"/>
    </xf>
    <xf numFmtId="0" fontId="96" fillId="11" borderId="52" xfId="0" applyFont="1" applyFill="1" applyBorder="1" applyAlignment="1">
      <alignment vertical="center" wrapText="1"/>
    </xf>
    <xf numFmtId="0" fontId="56" fillId="11" borderId="47" xfId="0" applyFont="1" applyFill="1" applyBorder="1" applyAlignment="1">
      <alignment vertical="center"/>
    </xf>
    <xf numFmtId="0" fontId="96" fillId="11" borderId="53" xfId="0" applyFont="1" applyFill="1" applyBorder="1" applyAlignment="1">
      <alignment vertical="center" wrapText="1"/>
    </xf>
    <xf numFmtId="0" fontId="96" fillId="11" borderId="49" xfId="0" applyFont="1" applyFill="1" applyBorder="1" applyAlignment="1">
      <alignment vertical="center" wrapText="1"/>
    </xf>
    <xf numFmtId="0" fontId="96" fillId="11" borderId="0" xfId="0" applyFont="1" applyFill="1" applyAlignment="1">
      <alignment vertical="center"/>
    </xf>
    <xf numFmtId="0" fontId="56" fillId="11" borderId="41" xfId="0" applyFont="1" applyFill="1" applyBorder="1" applyAlignment="1">
      <alignment vertical="center" wrapText="1"/>
    </xf>
    <xf numFmtId="0" fontId="56" fillId="11" borderId="44" xfId="0" applyFont="1" applyFill="1" applyBorder="1" applyAlignment="1">
      <alignment vertical="center"/>
    </xf>
    <xf numFmtId="0" fontId="56" fillId="11" borderId="0" xfId="0" applyFont="1" applyFill="1" applyAlignment="1">
      <alignment vertical="center"/>
    </xf>
    <xf numFmtId="0" fontId="96" fillId="11" borderId="0" xfId="0" applyFont="1" applyFill="1" applyAlignment="1">
      <alignment horizontal="left" vertical="center" wrapText="1" indent="5"/>
    </xf>
    <xf numFmtId="0" fontId="56" fillId="11" borderId="55" xfId="0" applyFont="1" applyFill="1" applyBorder="1" applyAlignment="1">
      <alignment vertical="center" wrapText="1"/>
    </xf>
    <xf numFmtId="0" fontId="56" fillId="11" borderId="58" xfId="0" applyFont="1" applyFill="1" applyBorder="1" applyAlignment="1">
      <alignment vertical="center"/>
    </xf>
    <xf numFmtId="0" fontId="56" fillId="11" borderId="47" xfId="0" applyFont="1" applyFill="1" applyBorder="1"/>
    <xf numFmtId="0" fontId="95" fillId="12" borderId="59" xfId="0" applyFont="1" applyFill="1" applyBorder="1" applyAlignment="1">
      <alignment horizontal="left" vertical="center" wrapText="1" indent="1"/>
    </xf>
    <xf numFmtId="0" fontId="95" fillId="12" borderId="59" xfId="0" applyFont="1" applyFill="1" applyBorder="1" applyAlignment="1">
      <alignment vertical="center" wrapText="1"/>
    </xf>
    <xf numFmtId="0" fontId="96" fillId="12" borderId="60" xfId="0" applyFont="1" applyFill="1" applyBorder="1" applyAlignment="1">
      <alignment horizontal="justify" vertical="center" wrapText="1"/>
    </xf>
    <xf numFmtId="0" fontId="95" fillId="12" borderId="0" xfId="0" applyFont="1" applyFill="1" applyAlignment="1">
      <alignment vertical="center" wrapText="1"/>
    </xf>
    <xf numFmtId="0" fontId="96" fillId="12" borderId="5" xfId="0" applyFont="1" applyFill="1" applyBorder="1" applyAlignment="1">
      <alignment horizontal="justify" vertical="center" wrapText="1"/>
    </xf>
    <xf numFmtId="0" fontId="56" fillId="11" borderId="41" xfId="0" applyFont="1" applyFill="1" applyBorder="1"/>
    <xf numFmtId="0" fontId="56" fillId="11" borderId="44" xfId="0" applyFont="1" applyFill="1" applyBorder="1"/>
    <xf numFmtId="0" fontId="56" fillId="11" borderId="61" xfId="0" applyFont="1" applyFill="1" applyBorder="1" applyAlignment="1">
      <alignment vertical="center"/>
    </xf>
    <xf numFmtId="0" fontId="96" fillId="11" borderId="59" xfId="0" applyFont="1" applyFill="1" applyBorder="1" applyAlignment="1">
      <alignment vertical="top" wrapText="1"/>
    </xf>
    <xf numFmtId="0" fontId="67" fillId="0" borderId="62" xfId="11" applyBorder="1" applyAlignment="1" applyProtection="1"/>
    <xf numFmtId="0" fontId="56" fillId="11" borderId="60" xfId="0" applyFont="1" applyFill="1" applyBorder="1"/>
    <xf numFmtId="0" fontId="97" fillId="11" borderId="0" xfId="11" applyFont="1" applyFill="1" applyBorder="1" applyAlignment="1" applyProtection="1">
      <alignment horizontal="right"/>
    </xf>
    <xf numFmtId="167" fontId="3" fillId="4" borderId="0" xfId="0" applyNumberFormat="1" applyFont="1" applyFill="1" applyAlignment="1">
      <alignment horizontal="right" vertical="center"/>
    </xf>
    <xf numFmtId="10" fontId="3" fillId="4" borderId="12" xfId="3" applyNumberFormat="1" applyFont="1" applyFill="1" applyBorder="1" applyAlignment="1">
      <alignment horizontal="right"/>
    </xf>
    <xf numFmtId="164" fontId="3" fillId="4" borderId="12" xfId="3" quotePrefix="1" applyFont="1" applyFill="1" applyBorder="1" applyAlignment="1">
      <alignment horizontal="right"/>
    </xf>
    <xf numFmtId="0" fontId="46" fillId="0" borderId="0" xfId="0" applyFont="1" applyAlignment="1">
      <alignment horizontal="center" vertical="center"/>
    </xf>
    <xf numFmtId="0" fontId="7" fillId="3" borderId="0" xfId="0" applyFont="1" applyFill="1" applyAlignment="1">
      <alignment horizontal="center"/>
    </xf>
    <xf numFmtId="0" fontId="0" fillId="0" borderId="0" xfId="0"/>
    <xf numFmtId="0" fontId="7" fillId="2" borderId="0" xfId="2" applyFont="1" applyFill="1" applyBorder="1" applyAlignment="1">
      <alignment horizontal="center"/>
    </xf>
    <xf numFmtId="0" fontId="7" fillId="0" borderId="0" xfId="2" applyFont="1" applyAlignment="1"/>
    <xf numFmtId="0" fontId="0" fillId="0" borderId="0" xfId="0" applyAlignment="1">
      <alignment horizontal="left" wrapText="1"/>
    </xf>
    <xf numFmtId="0" fontId="18" fillId="0" borderId="0" xfId="0" applyFont="1" applyAlignment="1">
      <alignment horizontal="left" vertical="center" wrapText="1" indent="1"/>
    </xf>
    <xf numFmtId="0" fontId="49" fillId="0" borderId="0" xfId="0" applyFont="1" applyAlignment="1">
      <alignment horizontal="left" wrapText="1"/>
    </xf>
    <xf numFmtId="0" fontId="10" fillId="0" borderId="0" xfId="0" applyFont="1" applyAlignment="1">
      <alignment horizontal="left"/>
    </xf>
    <xf numFmtId="0" fontId="16" fillId="0" borderId="0" xfId="0" applyFont="1" applyAlignment="1">
      <alignment horizontal="left"/>
    </xf>
    <xf numFmtId="0" fontId="45" fillId="0" borderId="0" xfId="0" applyFont="1" applyAlignment="1">
      <alignment horizontal="left" vertical="center" wrapText="1"/>
    </xf>
    <xf numFmtId="0" fontId="19" fillId="2" borderId="0" xfId="0" applyFont="1" applyFill="1" applyAlignment="1">
      <alignment horizontal="center" vertical="center" wrapText="1"/>
    </xf>
    <xf numFmtId="0" fontId="19" fillId="2" borderId="20" xfId="0" applyFont="1" applyFill="1" applyBorder="1" applyAlignment="1">
      <alignment horizontal="center" vertical="center" wrapText="1"/>
    </xf>
    <xf numFmtId="0" fontId="19" fillId="2" borderId="23" xfId="0" applyFont="1" applyFill="1" applyBorder="1" applyAlignment="1">
      <alignment horizontal="center" vertical="center" wrapText="1"/>
    </xf>
    <xf numFmtId="0" fontId="15" fillId="0" borderId="0" xfId="2" quotePrefix="1" applyFill="1" applyBorder="1" applyAlignment="1">
      <alignment horizontal="center" vertical="center" wrapText="1"/>
    </xf>
    <xf numFmtId="0" fontId="15" fillId="0" borderId="20" xfId="2" quotePrefix="1" applyFill="1" applyBorder="1" applyAlignment="1">
      <alignment horizontal="center" vertical="center" wrapText="1"/>
    </xf>
    <xf numFmtId="0" fontId="15" fillId="0" borderId="23" xfId="2" quotePrefix="1" applyFill="1" applyBorder="1" applyAlignment="1">
      <alignment horizontal="center" vertical="center" wrapText="1"/>
    </xf>
    <xf numFmtId="0" fontId="15" fillId="0" borderId="20" xfId="2" quotePrefix="1" applyBorder="1" applyAlignment="1">
      <alignment horizontal="center"/>
    </xf>
    <xf numFmtId="0" fontId="15" fillId="0" borderId="23" xfId="2" quotePrefix="1" applyBorder="1" applyAlignment="1">
      <alignment horizontal="center"/>
    </xf>
    <xf numFmtId="0" fontId="15" fillId="0" borderId="32" xfId="2" quotePrefix="1" applyFill="1" applyBorder="1" applyAlignment="1">
      <alignment horizontal="center" vertical="center" wrapText="1"/>
    </xf>
    <xf numFmtId="0" fontId="15" fillId="0" borderId="24" xfId="2" quotePrefix="1" applyFill="1" applyBorder="1" applyAlignment="1">
      <alignment horizontal="center" vertical="center" wrapText="1"/>
    </xf>
    <xf numFmtId="0" fontId="3" fillId="0" borderId="29" xfId="0" applyFont="1" applyBorder="1" applyAlignment="1">
      <alignment horizontal="left" vertical="center" wrapText="1"/>
    </xf>
    <xf numFmtId="0" fontId="3" fillId="0" borderId="30" xfId="0" applyFont="1" applyBorder="1" applyAlignment="1">
      <alignment horizontal="left" vertical="center" wrapText="1"/>
    </xf>
    <xf numFmtId="0" fontId="3" fillId="0" borderId="30" xfId="0" applyFont="1" applyBorder="1" applyAlignment="1" applyProtection="1">
      <alignment horizontal="center" vertical="center" wrapText="1"/>
      <protection locked="0"/>
    </xf>
    <xf numFmtId="0" fontId="3" fillId="0" borderId="31" xfId="0" applyFont="1" applyBorder="1" applyAlignment="1" applyProtection="1">
      <alignment horizontal="center" vertical="center" wrapText="1"/>
      <protection locked="0"/>
    </xf>
    <xf numFmtId="0" fontId="19" fillId="2" borderId="0" xfId="0" applyFont="1" applyFill="1" applyAlignment="1">
      <alignment horizontal="left" vertical="center" wrapText="1"/>
    </xf>
    <xf numFmtId="0" fontId="4" fillId="0" borderId="27" xfId="0" applyFont="1" applyBorder="1" applyAlignment="1">
      <alignment horizontal="left" vertical="center" wrapText="1"/>
    </xf>
    <xf numFmtId="0" fontId="4" fillId="0" borderId="26" xfId="0" applyFont="1" applyBorder="1" applyAlignment="1">
      <alignment horizontal="left" vertical="center" wrapText="1"/>
    </xf>
    <xf numFmtId="0" fontId="15" fillId="0" borderId="20" xfId="2" quotePrefix="1" applyBorder="1" applyAlignment="1" applyProtection="1">
      <alignment horizontal="center" vertical="center" wrapText="1"/>
      <protection locked="0"/>
    </xf>
    <xf numFmtId="0" fontId="15" fillId="0" borderId="23" xfId="2" quotePrefix="1" applyBorder="1" applyAlignment="1" applyProtection="1">
      <alignment horizontal="center" vertical="center" wrapText="1"/>
      <protection locked="0"/>
    </xf>
    <xf numFmtId="0" fontId="3" fillId="0" borderId="20" xfId="0" applyFont="1" applyBorder="1" applyAlignment="1" applyProtection="1">
      <alignment horizontal="center" vertical="center" wrapText="1"/>
      <protection locked="0"/>
    </xf>
    <xf numFmtId="0" fontId="3" fillId="0" borderId="0" xfId="0" applyFont="1" applyAlignment="1" applyProtection="1">
      <alignment horizontal="center" vertical="center" wrapText="1"/>
      <protection locked="0"/>
    </xf>
    <xf numFmtId="0" fontId="3" fillId="0" borderId="23" xfId="0" applyFont="1" applyBorder="1" applyAlignment="1" applyProtection="1">
      <alignment horizontal="center" vertical="center" wrapText="1"/>
      <protection locked="0"/>
    </xf>
    <xf numFmtId="0" fontId="15" fillId="0" borderId="0" xfId="2" quotePrefix="1" applyAlignment="1">
      <alignment horizontal="center"/>
    </xf>
    <xf numFmtId="0" fontId="15" fillId="0" borderId="25" xfId="2" quotePrefix="1" applyBorder="1" applyAlignment="1">
      <alignment horizontal="center" vertical="center" wrapText="1"/>
    </xf>
    <xf numFmtId="0" fontId="15" fillId="0" borderId="24" xfId="2" quotePrefix="1" applyBorder="1" applyAlignment="1">
      <alignment horizontal="center" vertical="center" wrapText="1"/>
    </xf>
    <xf numFmtId="168" fontId="43" fillId="9" borderId="0" xfId="10" applyNumberFormat="1" applyFill="1" applyAlignment="1">
      <alignment horizontal="center"/>
    </xf>
    <xf numFmtId="0" fontId="61" fillId="4" borderId="0" xfId="0" applyFont="1" applyFill="1" applyAlignment="1">
      <alignment horizontal="left" wrapText="1"/>
    </xf>
    <xf numFmtId="0" fontId="57" fillId="4" borderId="0" xfId="0" applyFont="1" applyFill="1" applyAlignment="1">
      <alignment horizontal="center" vertical="center" wrapText="1"/>
    </xf>
    <xf numFmtId="0" fontId="0" fillId="4" borderId="0" xfId="0" applyFill="1" applyAlignment="1">
      <alignment horizontal="center" vertical="center"/>
    </xf>
    <xf numFmtId="0" fontId="0" fillId="4" borderId="35" xfId="0" applyFill="1" applyBorder="1" applyAlignment="1">
      <alignment horizontal="center" vertical="center"/>
    </xf>
    <xf numFmtId="0" fontId="57" fillId="4" borderId="0" xfId="0" applyFont="1" applyFill="1" applyAlignment="1">
      <alignment horizontal="left" vertical="center"/>
    </xf>
    <xf numFmtId="0" fontId="75" fillId="10" borderId="0" xfId="0" applyFont="1" applyFill="1" applyAlignment="1">
      <alignment horizontal="center" vertical="center" wrapText="1"/>
    </xf>
    <xf numFmtId="0" fontId="73" fillId="4" borderId="0" xfId="0" applyFont="1" applyFill="1" applyAlignment="1">
      <alignment horizontal="center" vertical="center" wrapText="1"/>
    </xf>
    <xf numFmtId="0" fontId="4" fillId="4" borderId="0" xfId="0" applyFont="1" applyFill="1" applyAlignment="1">
      <alignment vertical="center"/>
    </xf>
    <xf numFmtId="0" fontId="57" fillId="4" borderId="0" xfId="0" applyFont="1" applyFill="1" applyAlignment="1">
      <alignment horizontal="left" vertical="center" wrapText="1"/>
    </xf>
    <xf numFmtId="0" fontId="0" fillId="4" borderId="10" xfId="0" applyFill="1" applyBorder="1" applyAlignment="1">
      <alignment horizontal="left"/>
    </xf>
    <xf numFmtId="0" fontId="0" fillId="4" borderId="12" xfId="0" applyFill="1" applyBorder="1" applyAlignment="1">
      <alignment horizontal="left"/>
    </xf>
    <xf numFmtId="0" fontId="0" fillId="4" borderId="11" xfId="0" applyFill="1" applyBorder="1" applyAlignment="1">
      <alignment horizontal="left"/>
    </xf>
    <xf numFmtId="0" fontId="2" fillId="4" borderId="35" xfId="0" applyFont="1" applyFill="1" applyBorder="1" applyAlignment="1">
      <alignment horizontal="center"/>
    </xf>
    <xf numFmtId="0" fontId="25" fillId="4" borderId="35" xfId="0" applyFont="1" applyFill="1" applyBorder="1" applyAlignment="1">
      <alignment horizontal="center"/>
    </xf>
    <xf numFmtId="0" fontId="47" fillId="4" borderId="0" xfId="0" applyFont="1" applyFill="1" applyAlignment="1">
      <alignment horizontal="justify" vertical="center" wrapText="1"/>
    </xf>
    <xf numFmtId="0" fontId="47" fillId="4" borderId="0" xfId="0" applyFont="1" applyFill="1" applyAlignment="1">
      <alignment vertical="center" wrapText="1"/>
    </xf>
    <xf numFmtId="0" fontId="78" fillId="4" borderId="0" xfId="0" applyFont="1" applyFill="1" applyAlignment="1">
      <alignment horizontal="center" wrapText="1"/>
    </xf>
    <xf numFmtId="0" fontId="92" fillId="10" borderId="0" xfId="0" applyFont="1" applyFill="1" applyAlignment="1">
      <alignment horizontal="center" vertical="center" wrapText="1"/>
    </xf>
    <xf numFmtId="0" fontId="93" fillId="10" borderId="0" xfId="0" applyFont="1" applyFill="1" applyAlignment="1">
      <alignment horizontal="center" vertical="center"/>
    </xf>
    <xf numFmtId="0" fontId="0" fillId="0" borderId="36" xfId="0" applyBorder="1" applyAlignment="1">
      <alignment horizontal="center"/>
    </xf>
    <xf numFmtId="0" fontId="0" fillId="0" borderId="0" xfId="0" applyAlignment="1">
      <alignment horizontal="center"/>
    </xf>
    <xf numFmtId="0" fontId="0" fillId="0" borderId="35" xfId="0" applyBorder="1" applyAlignment="1">
      <alignment horizontal="center"/>
    </xf>
    <xf numFmtId="0" fontId="67" fillId="4" borderId="12" xfId="11" applyFill="1" applyBorder="1" applyAlignment="1" applyProtection="1">
      <alignment horizontal="left" vertical="center" wrapText="1"/>
    </xf>
    <xf numFmtId="0" fontId="0" fillId="4" borderId="37" xfId="0" applyFill="1" applyBorder="1" applyAlignment="1">
      <alignment horizontal="left" vertical="top" wrapText="1"/>
    </xf>
    <xf numFmtId="0" fontId="0" fillId="4" borderId="36" xfId="0" applyFill="1" applyBorder="1" applyAlignment="1">
      <alignment horizontal="left" vertical="top" wrapText="1"/>
    </xf>
    <xf numFmtId="0" fontId="0" fillId="4" borderId="38" xfId="0" applyFill="1" applyBorder="1" applyAlignment="1">
      <alignment horizontal="left" vertical="top" wrapText="1"/>
    </xf>
    <xf numFmtId="0" fontId="95" fillId="12" borderId="59" xfId="0" applyFont="1" applyFill="1" applyBorder="1" applyAlignment="1">
      <alignment horizontal="left" vertical="center" wrapText="1"/>
    </xf>
    <xf numFmtId="0" fontId="95" fillId="12" borderId="60" xfId="0" applyFont="1" applyFill="1" applyBorder="1" applyAlignment="1">
      <alignment horizontal="left" vertical="center" wrapText="1"/>
    </xf>
    <xf numFmtId="0" fontId="96" fillId="11" borderId="13" xfId="0" applyFont="1" applyFill="1" applyBorder="1" applyAlignment="1">
      <alignment horizontal="left" vertical="center" wrapText="1"/>
    </xf>
    <xf numFmtId="0" fontId="96" fillId="11" borderId="45" xfId="0" applyFont="1" applyFill="1" applyBorder="1" applyAlignment="1">
      <alignment horizontal="left" vertical="center" wrapText="1"/>
    </xf>
    <xf numFmtId="0" fontId="96" fillId="11" borderId="48" xfId="0" applyFont="1" applyFill="1" applyBorder="1" applyAlignment="1">
      <alignment horizontal="left" vertical="center" wrapText="1"/>
    </xf>
    <xf numFmtId="0" fontId="96" fillId="11" borderId="49" xfId="0" applyFont="1" applyFill="1" applyBorder="1" applyAlignment="1">
      <alignment horizontal="left" vertical="center" wrapText="1"/>
    </xf>
    <xf numFmtId="0" fontId="95" fillId="12" borderId="1" xfId="0" applyFont="1" applyFill="1" applyBorder="1" applyAlignment="1">
      <alignment horizontal="left" vertical="center" wrapText="1"/>
    </xf>
    <xf numFmtId="0" fontId="95" fillId="12" borderId="3" xfId="0" applyFont="1" applyFill="1" applyBorder="1" applyAlignment="1">
      <alignment horizontal="left" vertical="center" wrapText="1"/>
    </xf>
    <xf numFmtId="0" fontId="95" fillId="12" borderId="4" xfId="0" applyFont="1" applyFill="1" applyBorder="1" applyAlignment="1">
      <alignment horizontal="left" vertical="center" wrapText="1"/>
    </xf>
    <xf numFmtId="0" fontId="95" fillId="12" borderId="5" xfId="0" applyFont="1" applyFill="1" applyBorder="1" applyAlignment="1">
      <alignment horizontal="left" vertical="center" wrapText="1"/>
    </xf>
    <xf numFmtId="0" fontId="96" fillId="11" borderId="62" xfId="0" applyFont="1" applyFill="1" applyBorder="1" applyAlignment="1">
      <alignment horizontal="left" vertical="center" wrapText="1"/>
    </xf>
    <xf numFmtId="0" fontId="96" fillId="11" borderId="60" xfId="0" applyFont="1" applyFill="1" applyBorder="1" applyAlignment="1">
      <alignment horizontal="left" vertical="center" wrapText="1"/>
    </xf>
    <xf numFmtId="0" fontId="96" fillId="11" borderId="56" xfId="0" applyFont="1" applyFill="1" applyBorder="1" applyAlignment="1">
      <alignment horizontal="left" vertical="center" wrapText="1"/>
    </xf>
    <xf numFmtId="0" fontId="96" fillId="11" borderId="57" xfId="0" applyFont="1" applyFill="1" applyBorder="1" applyAlignment="1">
      <alignment horizontal="left" vertical="center" wrapText="1"/>
    </xf>
    <xf numFmtId="0" fontId="96" fillId="11" borderId="54" xfId="0" applyFont="1" applyFill="1" applyBorder="1" applyAlignment="1">
      <alignment horizontal="left" vertical="center" wrapText="1"/>
    </xf>
    <xf numFmtId="0" fontId="96" fillId="11" borderId="52" xfId="0" applyFont="1" applyFill="1" applyBorder="1" applyAlignment="1">
      <alignment horizontal="left" vertical="center" wrapText="1"/>
    </xf>
    <xf numFmtId="0" fontId="96" fillId="11" borderId="10" xfId="0" applyFont="1" applyFill="1" applyBorder="1" applyAlignment="1">
      <alignment horizontal="left" vertical="center" wrapText="1"/>
    </xf>
    <xf numFmtId="0" fontId="96" fillId="11" borderId="46" xfId="0" applyFont="1" applyFill="1" applyBorder="1" applyAlignment="1">
      <alignment horizontal="left" vertical="center" wrapText="1"/>
    </xf>
    <xf numFmtId="0" fontId="96" fillId="13" borderId="13" xfId="0" applyFont="1" applyFill="1" applyBorder="1" applyAlignment="1">
      <alignment horizontal="left" vertical="top" wrapText="1"/>
    </xf>
    <xf numFmtId="0" fontId="96" fillId="13" borderId="45" xfId="0" applyFont="1" applyFill="1" applyBorder="1" applyAlignment="1">
      <alignment horizontal="left" vertical="top" wrapText="1"/>
    </xf>
    <xf numFmtId="0" fontId="96" fillId="13" borderId="10" xfId="0" applyFont="1" applyFill="1" applyBorder="1" applyAlignment="1">
      <alignment horizontal="left" vertical="top" wrapText="1"/>
    </xf>
    <xf numFmtId="0" fontId="96" fillId="13" borderId="46" xfId="0" applyFont="1" applyFill="1" applyBorder="1" applyAlignment="1">
      <alignment horizontal="left" vertical="top" wrapText="1"/>
    </xf>
    <xf numFmtId="0" fontId="96" fillId="13" borderId="13" xfId="0" applyFont="1" applyFill="1" applyBorder="1" applyAlignment="1">
      <alignment horizontal="left" vertical="top"/>
    </xf>
    <xf numFmtId="0" fontId="96" fillId="13" borderId="45" xfId="0" applyFont="1" applyFill="1" applyBorder="1" applyAlignment="1">
      <alignment horizontal="left" vertical="top"/>
    </xf>
    <xf numFmtId="0" fontId="96" fillId="13" borderId="48" xfId="0" applyFont="1" applyFill="1" applyBorder="1" applyAlignment="1">
      <alignment horizontal="left" vertical="top" wrapText="1"/>
    </xf>
    <xf numFmtId="0" fontId="96" fillId="13" borderId="49" xfId="0" applyFont="1" applyFill="1" applyBorder="1" applyAlignment="1">
      <alignment horizontal="left" vertical="top" wrapText="1"/>
    </xf>
    <xf numFmtId="0" fontId="95" fillId="12" borderId="6" xfId="0" applyFont="1" applyFill="1" applyBorder="1" applyAlignment="1">
      <alignment horizontal="left" vertical="center" wrapText="1"/>
    </xf>
    <xf numFmtId="0" fontId="95" fillId="12" borderId="8" xfId="0" applyFont="1" applyFill="1" applyBorder="1" applyAlignment="1">
      <alignment horizontal="left" vertical="center" wrapText="1"/>
    </xf>
    <xf numFmtId="0" fontId="96" fillId="13" borderId="10" xfId="0" applyFont="1" applyFill="1" applyBorder="1" applyAlignment="1">
      <alignment horizontal="left" vertical="top"/>
    </xf>
    <xf numFmtId="0" fontId="96" fillId="13" borderId="46" xfId="0" applyFont="1" applyFill="1" applyBorder="1" applyAlignment="1">
      <alignment horizontal="left" vertical="top"/>
    </xf>
    <xf numFmtId="0" fontId="96" fillId="13" borderId="48" xfId="0" applyFont="1" applyFill="1" applyBorder="1" applyAlignment="1">
      <alignment horizontal="left" vertical="top"/>
    </xf>
    <xf numFmtId="0" fontId="96" fillId="13" borderId="49" xfId="0" applyFont="1" applyFill="1" applyBorder="1" applyAlignment="1">
      <alignment horizontal="left" vertical="top"/>
    </xf>
    <xf numFmtId="0" fontId="95" fillId="12" borderId="1" xfId="0" applyFont="1" applyFill="1" applyBorder="1" applyAlignment="1">
      <alignment horizontal="left" vertical="top" wrapText="1"/>
    </xf>
    <xf numFmtId="0" fontId="95" fillId="12" borderId="3" xfId="0" applyFont="1" applyFill="1" applyBorder="1" applyAlignment="1">
      <alignment horizontal="left" vertical="top" wrapText="1"/>
    </xf>
    <xf numFmtId="0" fontId="95" fillId="12" borderId="4" xfId="0" applyFont="1" applyFill="1" applyBorder="1" applyAlignment="1">
      <alignment horizontal="left" vertical="top" wrapText="1"/>
    </xf>
    <xf numFmtId="0" fontId="95" fillId="12" borderId="5" xfId="0" applyFont="1" applyFill="1" applyBorder="1" applyAlignment="1">
      <alignment horizontal="left" vertical="top" wrapText="1"/>
    </xf>
    <xf numFmtId="0" fontId="96" fillId="13" borderId="42" xfId="0" applyFont="1" applyFill="1" applyBorder="1" applyAlignment="1">
      <alignment horizontal="left" vertical="top" wrapText="1"/>
    </xf>
    <xf numFmtId="0" fontId="96" fillId="13" borderId="43" xfId="0" applyFont="1" applyFill="1" applyBorder="1" applyAlignment="1">
      <alignment horizontal="left" vertical="top" wrapText="1"/>
    </xf>
    <xf numFmtId="0" fontId="96" fillId="13" borderId="42" xfId="0" applyFont="1" applyFill="1" applyBorder="1" applyAlignment="1">
      <alignment horizontal="left" vertical="top"/>
    </xf>
    <xf numFmtId="0" fontId="96" fillId="13" borderId="43" xfId="0" applyFont="1" applyFill="1" applyBorder="1" applyAlignment="1">
      <alignment horizontal="left" vertical="top"/>
    </xf>
  </cellXfs>
  <cellStyles count="12">
    <cellStyle name="Comma 2" xfId="3" xr:uid="{00000000-0005-0000-0000-000000000000}"/>
    <cellStyle name="Hyperlink" xfId="2" builtinId="8"/>
    <cellStyle name="Hyperlink 2" xfId="11" xr:uid="{BB30AF0E-2A11-4A7A-8D5A-222F88668C1A}"/>
    <cellStyle name="Neutral" xfId="9" builtinId="28"/>
    <cellStyle name="Normal" xfId="0" builtinId="0"/>
    <cellStyle name="Normal 2" xfId="4" xr:uid="{00000000-0005-0000-0000-000003000000}"/>
    <cellStyle name="Normal 3" xfId="5" xr:uid="{00000000-0005-0000-0000-000004000000}"/>
    <cellStyle name="Normal 4" xfId="6" xr:uid="{00000000-0005-0000-0000-000005000000}"/>
    <cellStyle name="Normal 7" xfId="7" xr:uid="{00000000-0005-0000-0000-000006000000}"/>
    <cellStyle name="Normal_porteføljerapport skabelon v4.3 - q1-2010 26apr2010" xfId="10" xr:uid="{BB36C1A5-9B95-4E9B-BF96-C7E724818D98}"/>
    <cellStyle name="Percent" xfId="1" builtinId="5"/>
    <cellStyle name="Standard 3" xfId="8" xr:uid="{00000000-0005-0000-0000-000008000000}"/>
  </cellStyles>
  <dxfs count="2">
    <dxf>
      <font>
        <color rgb="FF9C0006"/>
      </font>
      <fill>
        <patternFill>
          <bgColor rgb="FFFFC7CE"/>
        </patternFill>
      </fill>
    </dxf>
    <dxf>
      <font>
        <color rgb="FF9C0006"/>
      </font>
      <fill>
        <patternFill>
          <bgColor rgb="FFFFC7CE"/>
        </patternFill>
      </fill>
    </dxf>
  </dxfs>
  <tableStyles count="1" defaultTableStyle="TableStyleMedium2" defaultPivotStyle="PivotStyleLight16">
    <tableStyle name="Invisible" pivot="0" table="0" count="0" xr9:uid="{3E0CEB55-553B-4200-8907-E6FDAA90BE56}"/>
  </tableStyles>
  <colors>
    <mruColors>
      <color rgb="FF24338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2.png"/></Relationships>
</file>

<file path=xl/drawings/_rels/drawing2.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image" Target="../media/image3.png"/></Relationships>
</file>

<file path=xl/drawings/_rels/drawing4.xml.rels><?xml version="1.0" encoding="UTF-8" standalone="yes"?>
<Relationships xmlns="http://schemas.openxmlformats.org/package/2006/relationships"><Relationship Id="rId1" Type="http://schemas.openxmlformats.org/officeDocument/2006/relationships/image" Target="../media/image5.png"/></Relationships>
</file>

<file path=xl/drawings/_rels/drawing5.xml.rels><?xml version="1.0" encoding="UTF-8" standalone="yes"?>
<Relationships xmlns="http://schemas.openxmlformats.org/package/2006/relationships"><Relationship Id="rId1" Type="http://schemas.openxmlformats.org/officeDocument/2006/relationships/image" Target="../media/image5.png"/></Relationships>
</file>

<file path=xl/drawings/_rels/drawing6.xml.rels><?xml version="1.0" encoding="UTF-8" standalone="yes"?>
<Relationships xmlns="http://schemas.openxmlformats.org/package/2006/relationships"><Relationship Id="rId1" Type="http://schemas.openxmlformats.org/officeDocument/2006/relationships/image" Target="../media/image5.png"/></Relationships>
</file>

<file path=xl/drawings/_rels/drawing7.xml.rels><?xml version="1.0" encoding="UTF-8" standalone="yes"?>
<Relationships xmlns="http://schemas.openxmlformats.org/package/2006/relationships"><Relationship Id="rId1" Type="http://schemas.openxmlformats.org/officeDocument/2006/relationships/image" Target="../media/image5.png"/></Relationships>
</file>

<file path=xl/drawings/_rels/drawing8.xml.rels><?xml version="1.0" encoding="UTF-8" standalone="yes"?>
<Relationships xmlns="http://schemas.openxmlformats.org/package/2006/relationships"><Relationship Id="rId1" Type="http://schemas.openxmlformats.org/officeDocument/2006/relationships/image" Target="../media/image5.png"/></Relationships>
</file>

<file path=xl/drawings/_rels/drawing9.xml.rels><?xml version="1.0" encoding="UTF-8" standalone="yes"?>
<Relationships xmlns="http://schemas.openxmlformats.org/package/2006/relationships"><Relationship Id="rId1" Type="http://schemas.openxmlformats.org/officeDocument/2006/relationships/image" Target="../media/image5.png"/></Relationships>
</file>

<file path=xl/drawings/_rels/drawing10.xml.rels><?xml version="1.0" encoding="UTF-8" standalone="yes"?>
<Relationships xmlns="http://schemas.openxmlformats.org/package/2006/relationships"><Relationship Id="rId1" Type="http://schemas.openxmlformats.org/officeDocument/2006/relationships/image" Target="../media/image5.png"/></Relationships>
</file>

<file path=xl/drawings/_rels/drawing11.xml.rels><?xml version="1.0" encoding="UTF-8" standalone="yes"?>
<Relationships xmlns="http://schemas.openxmlformats.org/package/2006/relationships"><Relationship Id="rId1" Type="http://schemas.openxmlformats.org/officeDocument/2006/relationships/image" Target="../media/image5.png"/></Relationships>
</file>

<file path=xl/drawings/_rels/drawing12.xml.rels><?xml version="1.0" encoding="UTF-8" standalone="yes"?>
<Relationships xmlns="http://schemas.openxmlformats.org/package/2006/relationships"><Relationship Id="rId1" Type="http://schemas.openxmlformats.org/officeDocument/2006/relationships/image" Target="../media/image5.png"/></Relationships>
</file>

<file path=xl/drawings/_rels/drawing13.xml.rels><?xml version="1.0" encoding="UTF-8" standalone="yes"?>
<Relationships xmlns="http://schemas.openxmlformats.org/package/2006/relationships"><Relationship Id="rId1" Type="http://schemas.openxmlformats.org/officeDocument/2006/relationships/image" Target="../media/image5.pn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6.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8.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10.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1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14.v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2</xdr:col>
      <xdr:colOff>662940</xdr:colOff>
      <xdr:row>12</xdr:row>
      <xdr:rowOff>15241</xdr:rowOff>
    </xdr:from>
    <xdr:to>
      <xdr:col>8</xdr:col>
      <xdr:colOff>225008</xdr:colOff>
      <xdr:row>19</xdr:row>
      <xdr:rowOff>119744</xdr:rowOff>
    </xdr:to>
    <xdr:pic>
      <xdr:nvPicPr>
        <xdr:cNvPr id="2" name="Picture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stretch>
          <a:fillRect/>
        </a:stretch>
      </xdr:blipFill>
      <xdr:spPr>
        <a:xfrm>
          <a:off x="2082165" y="2948941"/>
          <a:ext cx="4534118" cy="147066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1038222</xdr:colOff>
      <xdr:row>50</xdr:row>
      <xdr:rowOff>81645</xdr:rowOff>
    </xdr:from>
    <xdr:to>
      <xdr:col>3</xdr:col>
      <xdr:colOff>73325</xdr:colOff>
      <xdr:row>59</xdr:row>
      <xdr:rowOff>6923</xdr:rowOff>
    </xdr:to>
    <xdr:pic>
      <xdr:nvPicPr>
        <xdr:cNvPr id="2" name="Picture 1">
          <a:extLst>
            <a:ext uri="{FF2B5EF4-FFF2-40B4-BE49-F238E27FC236}">
              <a16:creationId xmlns:a16="http://schemas.microsoft.com/office/drawing/2014/main" id="{00000000-0008-0000-0100-000002000000}"/>
            </a:ext>
          </a:extLst>
        </xdr:cNvPr>
        <xdr:cNvPicPr>
          <a:picLocks noChangeAspect="1"/>
        </xdr:cNvPicPr>
      </xdr:nvPicPr>
      <xdr:blipFill rotWithShape="1">
        <a:blip xmlns:r="http://schemas.openxmlformats.org/officeDocument/2006/relationships" r:embed="rId1"/>
        <a:srcRect l="-65" t="67570" r="71994" b="-401"/>
        <a:stretch/>
      </xdr:blipFill>
      <xdr:spPr>
        <a:xfrm>
          <a:off x="1628772" y="7654020"/>
          <a:ext cx="2768903" cy="1782653"/>
        </a:xfrm>
        <a:prstGeom prst="rect">
          <a:avLst/>
        </a:prstGeom>
      </xdr:spPr>
    </xdr:pic>
    <xdr:clientData/>
  </xdr:twoCellAnchor>
  <xdr:twoCellAnchor editAs="oneCell">
    <xdr:from>
      <xdr:col>6</xdr:col>
      <xdr:colOff>105833</xdr:colOff>
      <xdr:row>51</xdr:row>
      <xdr:rowOff>52920</xdr:rowOff>
    </xdr:from>
    <xdr:to>
      <xdr:col>7</xdr:col>
      <xdr:colOff>1143000</xdr:colOff>
      <xdr:row>65</xdr:row>
      <xdr:rowOff>134874</xdr:rowOff>
    </xdr:to>
    <xdr:pic>
      <xdr:nvPicPr>
        <xdr:cNvPr id="3" name="Picture 2">
          <a:extLst>
            <a:ext uri="{FF2B5EF4-FFF2-40B4-BE49-F238E27FC236}">
              <a16:creationId xmlns:a16="http://schemas.microsoft.com/office/drawing/2014/main" id="{00000000-0008-0000-0100-000003000000}"/>
            </a:ext>
          </a:extLst>
        </xdr:cNvPr>
        <xdr:cNvPicPr>
          <a:picLocks noChangeAspect="1"/>
        </xdr:cNvPicPr>
      </xdr:nvPicPr>
      <xdr:blipFill rotWithShape="1">
        <a:blip xmlns:r="http://schemas.openxmlformats.org/officeDocument/2006/relationships" r:embed="rId2"/>
        <a:srcRect l="2828" t="2494" r="4887"/>
        <a:stretch/>
      </xdr:blipFill>
      <xdr:spPr>
        <a:xfrm>
          <a:off x="10030883" y="7815795"/>
          <a:ext cx="2904067" cy="2891829"/>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xdr:from>
      <xdr:col>2</xdr:col>
      <xdr:colOff>161925</xdr:colOff>
      <xdr:row>4</xdr:row>
      <xdr:rowOff>1781176</xdr:rowOff>
    </xdr:from>
    <xdr:to>
      <xdr:col>2</xdr:col>
      <xdr:colOff>5524500</xdr:colOff>
      <xdr:row>5</xdr:row>
      <xdr:rowOff>971551</xdr:rowOff>
    </xdr:to>
    <xdr:sp macro="" textlink="">
      <xdr:nvSpPr>
        <xdr:cNvPr id="2" name="TextBox 33">
          <a:extLst>
            <a:ext uri="{FF2B5EF4-FFF2-40B4-BE49-F238E27FC236}">
              <a16:creationId xmlns:a16="http://schemas.microsoft.com/office/drawing/2014/main" id="{44EB8B56-DD98-4AC8-8AEE-DD0070E0819A}"/>
            </a:ext>
          </a:extLst>
        </xdr:cNvPr>
        <xdr:cNvSpPr txBox="1"/>
      </xdr:nvSpPr>
      <xdr:spPr>
        <a:xfrm>
          <a:off x="1638300" y="2438401"/>
          <a:ext cx="5362575" cy="16192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da-DK" sz="3600" b="1">
              <a:latin typeface="Arial" pitchFamily="34" charset="0"/>
              <a:cs typeface="Arial" pitchFamily="34" charset="0"/>
            </a:rPr>
            <a:t>ECBC Label Template for Danish Issuers</a:t>
          </a:r>
        </a:p>
        <a:p>
          <a:pPr algn="ctr"/>
          <a:r>
            <a:rPr lang="da-DK" sz="2400" b="1">
              <a:latin typeface="Arial" pitchFamily="34" charset="0"/>
              <a:cs typeface="Arial" pitchFamily="34" charset="0"/>
            </a:rPr>
            <a:t>2020</a:t>
          </a:r>
        </a:p>
      </xdr:txBody>
    </xdr:sp>
    <xdr:clientData/>
  </xdr:twoCellAnchor>
  <xdr:twoCellAnchor>
    <xdr:from>
      <xdr:col>1</xdr:col>
      <xdr:colOff>22410</xdr:colOff>
      <xdr:row>20</xdr:row>
      <xdr:rowOff>76200</xdr:rowOff>
    </xdr:from>
    <xdr:to>
      <xdr:col>2</xdr:col>
      <xdr:colOff>3717635</xdr:colOff>
      <xdr:row>33</xdr:row>
      <xdr:rowOff>11546</xdr:rowOff>
    </xdr:to>
    <xdr:sp macro="" textlink="">
      <xdr:nvSpPr>
        <xdr:cNvPr id="3" name="Tekstboks 4">
          <a:extLst>
            <a:ext uri="{FF2B5EF4-FFF2-40B4-BE49-F238E27FC236}">
              <a16:creationId xmlns:a16="http://schemas.microsoft.com/office/drawing/2014/main" id="{502A3BBA-238F-4A96-8EF8-308D55D5B054}"/>
            </a:ext>
          </a:extLst>
        </xdr:cNvPr>
        <xdr:cNvSpPr txBox="1"/>
      </xdr:nvSpPr>
      <xdr:spPr>
        <a:xfrm>
          <a:off x="264865" y="9878291"/>
          <a:ext cx="4999861" cy="2336800"/>
        </a:xfrm>
        <a:prstGeom prst="rect">
          <a:avLst/>
        </a:prstGeom>
        <a:solidFill>
          <a:schemeClr val="accent1">
            <a:lumMod val="40000"/>
            <a:lumOff val="6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GB" sz="1100" b="1" u="sng">
              <a:solidFill>
                <a:schemeClr val="dk1"/>
              </a:solidFill>
              <a:latin typeface="+mn-lt"/>
              <a:ea typeface="+mn-ea"/>
              <a:cs typeface="+mn-cs"/>
            </a:rPr>
            <a:t>Information on frontpage:</a:t>
          </a:r>
        </a:p>
        <a:p>
          <a:r>
            <a:rPr lang="en-GB" sz="1100" b="1">
              <a:solidFill>
                <a:schemeClr val="dk1"/>
              </a:solidFill>
              <a:latin typeface="+mn-lt"/>
              <a:ea typeface="+mn-ea"/>
              <a:cs typeface="+mn-cs"/>
            </a:rPr>
            <a:t>Issuer:</a:t>
          </a:r>
          <a:r>
            <a:rPr lang="en-GB" sz="1100">
              <a:solidFill>
                <a:schemeClr val="dk1"/>
              </a:solidFill>
              <a:latin typeface="+mn-lt"/>
              <a:ea typeface="+mn-ea"/>
              <a:cs typeface="+mn-cs"/>
            </a:rPr>
            <a:t> Nordea Kredit Realkreditaktieselskab</a:t>
          </a:r>
          <a:endParaRPr lang="da-DK" sz="1100">
            <a:solidFill>
              <a:schemeClr val="dk1"/>
            </a:solidFill>
            <a:latin typeface="+mn-lt"/>
            <a:ea typeface="+mn-ea"/>
            <a:cs typeface="+mn-cs"/>
          </a:endParaRPr>
        </a:p>
        <a:p>
          <a:r>
            <a:rPr lang="en-GB" sz="1100" b="1">
              <a:solidFill>
                <a:schemeClr val="dk1"/>
              </a:solidFill>
              <a:latin typeface="+mn-lt"/>
              <a:ea typeface="+mn-ea"/>
              <a:cs typeface="+mn-cs"/>
            </a:rPr>
            <a:t>Issuer type:</a:t>
          </a:r>
          <a:r>
            <a:rPr lang="en-GB" sz="1100">
              <a:solidFill>
                <a:schemeClr val="dk1"/>
              </a:solidFill>
              <a:latin typeface="+mn-lt"/>
              <a:ea typeface="+mn-ea"/>
              <a:cs typeface="+mn-cs"/>
            </a:rPr>
            <a:t> Specialized mortgage bank</a:t>
          </a:r>
          <a:endParaRPr lang="da-DK" sz="1100">
            <a:solidFill>
              <a:schemeClr val="dk1"/>
            </a:solidFill>
            <a:latin typeface="+mn-lt"/>
            <a:ea typeface="+mn-ea"/>
            <a:cs typeface="+mn-cs"/>
          </a:endParaRPr>
        </a:p>
        <a:p>
          <a:r>
            <a:rPr lang="en-GB" sz="1100" b="1">
              <a:solidFill>
                <a:schemeClr val="dk1"/>
              </a:solidFill>
              <a:latin typeface="+mn-lt"/>
              <a:ea typeface="+mn-ea"/>
              <a:cs typeface="+mn-cs"/>
            </a:rPr>
            <a:t>Cover pool:</a:t>
          </a:r>
          <a:r>
            <a:rPr lang="en-GB" sz="1100">
              <a:solidFill>
                <a:schemeClr val="dk1"/>
              </a:solidFill>
              <a:latin typeface="+mn-lt"/>
              <a:ea typeface="+mn-ea"/>
              <a:cs typeface="+mn-cs"/>
            </a:rPr>
            <a:t> Capital Centre X</a:t>
          </a:r>
        </a:p>
        <a:p>
          <a:r>
            <a:rPr lang="en-GB" sz="1100" b="1">
              <a:solidFill>
                <a:schemeClr val="dk1"/>
              </a:solidFill>
              <a:latin typeface="+mn-lt"/>
              <a:ea typeface="+mn-ea"/>
              <a:cs typeface="+mn-cs"/>
            </a:rPr>
            <a:t>Cover pool setup:</a:t>
          </a:r>
          <a:r>
            <a:rPr lang="en-GB" sz="1100">
              <a:solidFill>
                <a:schemeClr val="dk1"/>
              </a:solidFill>
              <a:latin typeface="+mn-lt"/>
              <a:ea typeface="+mn-ea"/>
              <a:cs typeface="+mn-cs"/>
            </a:rPr>
            <a:t> Single cover pool</a:t>
          </a:r>
          <a:endParaRPr lang="da-DK" sz="1100">
            <a:solidFill>
              <a:schemeClr val="dk1"/>
            </a:solidFill>
            <a:latin typeface="+mn-lt"/>
            <a:ea typeface="+mn-ea"/>
            <a:cs typeface="+mn-cs"/>
          </a:endParaRPr>
        </a:p>
        <a:p>
          <a:r>
            <a:rPr lang="en-GB" sz="1100" b="1">
              <a:solidFill>
                <a:schemeClr val="dk1"/>
              </a:solidFill>
              <a:latin typeface="+mn-lt"/>
              <a:ea typeface="+mn-ea"/>
              <a:cs typeface="+mn-cs"/>
            </a:rPr>
            <a:t>Link to cover pool IR website:  </a:t>
          </a:r>
          <a:r>
            <a:rPr lang="en-GB" sz="1100">
              <a:solidFill>
                <a:schemeClr val="dk1"/>
              </a:solidFill>
              <a:effectLst/>
              <a:latin typeface="+mn-lt"/>
              <a:ea typeface="+mn-ea"/>
              <a:cs typeface="+mn-cs"/>
            </a:rPr>
            <a:t>http://www.nordea.dk/Privat/Lån/Bolig/Investor+information/956482.html</a:t>
          </a:r>
          <a:endParaRPr lang="da-DK" sz="1100" b="0">
            <a:solidFill>
              <a:schemeClr val="dk1"/>
            </a:solidFill>
            <a:latin typeface="+mn-lt"/>
            <a:ea typeface="+mn-ea"/>
            <a:cs typeface="+mn-cs"/>
          </a:endParaRPr>
        </a:p>
        <a:p>
          <a:r>
            <a:rPr lang="en-GB" sz="1100" b="1">
              <a:solidFill>
                <a:schemeClr val="dk1"/>
              </a:solidFill>
              <a:latin typeface="+mn-lt"/>
              <a:ea typeface="+mn-ea"/>
              <a:cs typeface="+mn-cs"/>
            </a:rPr>
            <a:t>Homepage: </a:t>
          </a:r>
          <a:r>
            <a:rPr lang="en-GB" sz="1100" b="0">
              <a:solidFill>
                <a:schemeClr val="dk1"/>
              </a:solidFill>
              <a:latin typeface="+mn-lt"/>
              <a:ea typeface="+mn-ea"/>
              <a:cs typeface="+mn-cs"/>
            </a:rPr>
            <a:t>nordeakredit.dk</a:t>
          </a:r>
          <a:endParaRPr lang="da-DK" sz="1100" b="0">
            <a:solidFill>
              <a:schemeClr val="dk1"/>
            </a:solidFill>
            <a:latin typeface="+mn-lt"/>
            <a:ea typeface="+mn-ea"/>
            <a:cs typeface="+mn-cs"/>
          </a:endParaRPr>
        </a:p>
        <a:p>
          <a:r>
            <a:rPr lang="en-GB" sz="1100" b="1">
              <a:solidFill>
                <a:schemeClr val="dk1"/>
              </a:solidFill>
              <a:latin typeface="+mn-lt"/>
              <a:ea typeface="+mn-ea"/>
              <a:cs typeface="+mn-cs"/>
            </a:rPr>
            <a:t>Format of transparency template:</a:t>
          </a:r>
          <a:r>
            <a:rPr lang="en-GB" sz="1100">
              <a:solidFill>
                <a:schemeClr val="dk1"/>
              </a:solidFill>
              <a:latin typeface="+mn-lt"/>
              <a:ea typeface="+mn-ea"/>
              <a:cs typeface="+mn-cs"/>
            </a:rPr>
            <a:t> Excel</a:t>
          </a:r>
          <a:endParaRPr lang="da-DK" sz="1100">
            <a:solidFill>
              <a:schemeClr val="dk1"/>
            </a:solidFill>
            <a:latin typeface="+mn-lt"/>
            <a:ea typeface="+mn-ea"/>
            <a:cs typeface="+mn-cs"/>
          </a:endParaRPr>
        </a:p>
        <a:p>
          <a:r>
            <a:rPr lang="en-GB" sz="1100" b="1">
              <a:solidFill>
                <a:schemeClr val="dk1"/>
              </a:solidFill>
              <a:latin typeface="+mn-lt"/>
              <a:ea typeface="+mn-ea"/>
              <a:cs typeface="+mn-cs"/>
            </a:rPr>
            <a:t>Frequency of updates:</a:t>
          </a:r>
          <a:r>
            <a:rPr lang="en-GB" sz="1100">
              <a:solidFill>
                <a:schemeClr val="dk1"/>
              </a:solidFill>
              <a:latin typeface="+mn-lt"/>
              <a:ea typeface="+mn-ea"/>
              <a:cs typeface="+mn-cs"/>
            </a:rPr>
            <a:t> Quarterly</a:t>
          </a:r>
        </a:p>
        <a:p>
          <a:r>
            <a:rPr lang="en-GB" sz="1100" b="1">
              <a:solidFill>
                <a:schemeClr val="dk1"/>
              </a:solidFill>
              <a:latin typeface="+mn-lt"/>
              <a:ea typeface="+mn-ea"/>
              <a:cs typeface="+mn-cs"/>
            </a:rPr>
            <a:t>Published  </a:t>
          </a:r>
          <a:r>
            <a:rPr lang="en-GB" sz="1100" b="0">
              <a:solidFill>
                <a:schemeClr val="dk1"/>
              </a:solidFill>
              <a:latin typeface="+mn-lt"/>
              <a:ea typeface="+mn-ea"/>
              <a:cs typeface="+mn-cs"/>
            </a:rPr>
            <a:t>10-05-2024</a:t>
          </a:r>
        </a:p>
        <a:p>
          <a:r>
            <a:rPr lang="en-GB" sz="1100" b="1">
              <a:solidFill>
                <a:schemeClr val="dk1"/>
              </a:solidFill>
              <a:latin typeface="+mn-lt"/>
              <a:ea typeface="+mn-ea"/>
              <a:cs typeface="+mn-cs"/>
            </a:rPr>
            <a:t>Data</a:t>
          </a:r>
          <a:r>
            <a:rPr lang="en-GB" sz="1100" b="1" baseline="0">
              <a:solidFill>
                <a:schemeClr val="dk1"/>
              </a:solidFill>
              <a:latin typeface="+mn-lt"/>
              <a:ea typeface="+mn-ea"/>
              <a:cs typeface="+mn-cs"/>
            </a:rPr>
            <a:t> per  </a:t>
          </a:r>
          <a:r>
            <a:rPr lang="en-GB" sz="1100" b="0" baseline="0">
              <a:solidFill>
                <a:schemeClr val="dk1"/>
              </a:solidFill>
              <a:latin typeface="+mn-lt"/>
              <a:ea typeface="+mn-ea"/>
              <a:cs typeface="+mn-cs"/>
            </a:rPr>
            <a:t>27-03-2024</a:t>
          </a:r>
          <a:endParaRPr lang="en-GB" sz="1100" b="1">
            <a:solidFill>
              <a:schemeClr val="dk1"/>
            </a:solidFill>
            <a:latin typeface="+mn-lt"/>
            <a:ea typeface="+mn-ea"/>
            <a:cs typeface="+mn-cs"/>
          </a:endParaRPr>
        </a:p>
        <a:p>
          <a:endParaRPr lang="da-DK" sz="1100" b="1">
            <a:solidFill>
              <a:schemeClr val="dk1"/>
            </a:solidFill>
            <a:latin typeface="+mn-lt"/>
            <a:ea typeface="+mn-ea"/>
            <a:cs typeface="+mn-cs"/>
          </a:endParaRPr>
        </a:p>
        <a:p>
          <a:endParaRPr lang="da-DK" sz="1100"/>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134472</xdr:colOff>
      <xdr:row>48</xdr:row>
      <xdr:rowOff>112057</xdr:rowOff>
    </xdr:from>
    <xdr:to>
      <xdr:col>5</xdr:col>
      <xdr:colOff>1255059</xdr:colOff>
      <xdr:row>66</xdr:row>
      <xdr:rowOff>89646</xdr:rowOff>
    </xdr:to>
    <xdr:sp macro="" textlink="">
      <xdr:nvSpPr>
        <xdr:cNvPr id="2" name="Tekstboks 3">
          <a:extLst>
            <a:ext uri="{FF2B5EF4-FFF2-40B4-BE49-F238E27FC236}">
              <a16:creationId xmlns:a16="http://schemas.microsoft.com/office/drawing/2014/main" id="{BA0F9854-003F-4539-A819-B1F0755D689D}"/>
            </a:ext>
          </a:extLst>
        </xdr:cNvPr>
        <xdr:cNvSpPr txBox="1"/>
      </xdr:nvSpPr>
      <xdr:spPr>
        <a:xfrm>
          <a:off x="134472" y="9494182"/>
          <a:ext cx="10007412" cy="3578039"/>
        </a:xfrm>
        <a:prstGeom prst="rect">
          <a:avLst/>
        </a:prstGeom>
        <a:no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GB" sz="1100">
              <a:solidFill>
                <a:schemeClr val="dk1"/>
              </a:solidFill>
              <a:latin typeface="Arial" pitchFamily="34" charset="0"/>
              <a:ea typeface="+mn-ea"/>
              <a:cs typeface="Arial" pitchFamily="34" charset="0"/>
            </a:rPr>
            <a:t>This transparency template is compliant</a:t>
          </a:r>
          <a:r>
            <a:rPr lang="en-GB" sz="1100" baseline="0">
              <a:solidFill>
                <a:schemeClr val="dk1"/>
              </a:solidFill>
              <a:latin typeface="Arial" pitchFamily="34" charset="0"/>
              <a:ea typeface="+mn-ea"/>
              <a:cs typeface="Arial" pitchFamily="34" charset="0"/>
            </a:rPr>
            <a:t> with the requirements in CRR 129(7) and</a:t>
          </a:r>
          <a:r>
            <a:rPr lang="en-GB" sz="1100">
              <a:solidFill>
                <a:schemeClr val="dk1"/>
              </a:solidFill>
              <a:latin typeface="Arial" pitchFamily="34" charset="0"/>
              <a:ea typeface="+mn-ea"/>
              <a:cs typeface="Arial" pitchFamily="34" charset="0"/>
            </a:rPr>
            <a:t> is used with ECBC labelled covered bonds issues by the three issuer categories below. </a:t>
          </a:r>
        </a:p>
        <a:p>
          <a:endParaRPr lang="en-GB" sz="1100">
            <a:solidFill>
              <a:schemeClr val="dk1"/>
            </a:solidFill>
            <a:latin typeface="Arial" pitchFamily="34" charset="0"/>
            <a:ea typeface="+mn-ea"/>
            <a:cs typeface="Arial" pitchFamily="34" charset="0"/>
          </a:endParaRPr>
        </a:p>
        <a:p>
          <a:r>
            <a:rPr lang="en-GB" sz="1100" b="1" u="sng">
              <a:solidFill>
                <a:schemeClr val="dk1"/>
              </a:solidFill>
              <a:latin typeface="Arial" pitchFamily="34" charset="0"/>
              <a:ea typeface="+mn-ea"/>
              <a:cs typeface="Arial" pitchFamily="34" charset="0"/>
            </a:rPr>
            <a:t>Mandatory tables</a:t>
          </a:r>
        </a:p>
        <a:p>
          <a:r>
            <a:rPr lang="en-GB" sz="1100">
              <a:solidFill>
                <a:schemeClr val="dk1"/>
              </a:solidFill>
              <a:latin typeface="Arial" pitchFamily="34" charset="0"/>
              <a:ea typeface="+mn-ea"/>
              <a:cs typeface="Arial" pitchFamily="34" charset="0"/>
            </a:rPr>
            <a:t>Please note that not all tables are applicable to each issuer type</a:t>
          </a:r>
          <a:r>
            <a:rPr lang="en-GB" sz="1100" baseline="0">
              <a:solidFill>
                <a:schemeClr val="dk1"/>
              </a:solidFill>
              <a:latin typeface="Arial" pitchFamily="34" charset="0"/>
              <a:ea typeface="+mn-ea"/>
              <a:cs typeface="Arial" pitchFamily="34" charset="0"/>
            </a:rPr>
            <a:t> and that some information is optional. </a:t>
          </a:r>
          <a:r>
            <a:rPr lang="en-GB" sz="1100">
              <a:solidFill>
                <a:schemeClr val="dk1"/>
              </a:solidFill>
              <a:latin typeface="Arial" pitchFamily="34" charset="0"/>
              <a:ea typeface="+mn-ea"/>
              <a:cs typeface="Arial" pitchFamily="34" charset="0"/>
            </a:rPr>
            <a:t>Information on applicability is given below and where relevant in connection with the tables in the template.</a:t>
          </a:r>
          <a:endParaRPr lang="da-DK" sz="2000">
            <a:solidFill>
              <a:schemeClr val="dk1"/>
            </a:solidFill>
            <a:latin typeface="Arial" pitchFamily="34" charset="0"/>
            <a:ea typeface="+mn-ea"/>
            <a:cs typeface="Arial" pitchFamily="34" charset="0"/>
          </a:endParaRPr>
        </a:p>
        <a:p>
          <a:r>
            <a:rPr lang="en-GB" sz="1100">
              <a:solidFill>
                <a:schemeClr val="dk1"/>
              </a:solidFill>
              <a:latin typeface="Arial" pitchFamily="34" charset="0"/>
              <a:ea typeface="+mn-ea"/>
              <a:cs typeface="Arial" pitchFamily="34" charset="0"/>
            </a:rPr>
            <a:t> </a:t>
          </a:r>
          <a:endParaRPr lang="da-DK" sz="2000">
            <a:solidFill>
              <a:schemeClr val="dk1"/>
            </a:solidFill>
            <a:latin typeface="Arial" pitchFamily="34" charset="0"/>
            <a:ea typeface="+mn-ea"/>
            <a:cs typeface="Arial" pitchFamily="34" charset="0"/>
          </a:endParaRPr>
        </a:p>
        <a:p>
          <a:pPr lvl="0"/>
          <a:r>
            <a:rPr lang="en-GB" sz="1100" b="1">
              <a:solidFill>
                <a:schemeClr val="dk1"/>
              </a:solidFill>
              <a:latin typeface="Arial" pitchFamily="34" charset="0"/>
              <a:ea typeface="+mn-ea"/>
              <a:cs typeface="Arial" pitchFamily="34" charset="0"/>
            </a:rPr>
            <a:t>Specialised mortgage</a:t>
          </a:r>
          <a:r>
            <a:rPr lang="da-DK" sz="1100" b="1">
              <a:solidFill>
                <a:schemeClr val="dk1"/>
              </a:solidFill>
              <a:latin typeface="Arial" pitchFamily="34" charset="0"/>
              <a:ea typeface="+mn-ea"/>
              <a:cs typeface="Arial" pitchFamily="34" charset="0"/>
            </a:rPr>
            <a:t> banks</a:t>
          </a:r>
          <a:endParaRPr lang="da-DK" sz="2000">
            <a:solidFill>
              <a:schemeClr val="dk1"/>
            </a:solidFill>
            <a:latin typeface="Arial" pitchFamily="34" charset="0"/>
            <a:ea typeface="+mn-ea"/>
            <a:cs typeface="Arial" pitchFamily="34" charset="0"/>
          </a:endParaRPr>
        </a:p>
        <a:p>
          <a:pPr lvl="1"/>
          <a:r>
            <a:rPr lang="en-US" sz="1100">
              <a:solidFill>
                <a:schemeClr val="dk1"/>
              </a:solidFill>
              <a:latin typeface="Arial" pitchFamily="34" charset="0"/>
              <a:ea typeface="+mn-ea"/>
              <a:cs typeface="Arial" pitchFamily="34" charset="0"/>
            </a:rPr>
            <a:t>Tables A, G1.1, G2-4, M1-M12, X1-3</a:t>
          </a:r>
          <a:endParaRPr lang="da-DK" sz="2000">
            <a:solidFill>
              <a:schemeClr val="dk1"/>
            </a:solidFill>
            <a:latin typeface="Arial" pitchFamily="34" charset="0"/>
            <a:ea typeface="+mn-ea"/>
            <a:cs typeface="Arial" pitchFamily="34" charset="0"/>
          </a:endParaRPr>
        </a:p>
        <a:p>
          <a:pPr lvl="0"/>
          <a:r>
            <a:rPr lang="en-GB" sz="1100" b="1">
              <a:solidFill>
                <a:schemeClr val="dk1"/>
              </a:solidFill>
              <a:latin typeface="Arial" pitchFamily="34" charset="0"/>
              <a:ea typeface="+mn-ea"/>
              <a:cs typeface="Arial" pitchFamily="34" charset="0"/>
            </a:rPr>
            <a:t>Ship finance institutes</a:t>
          </a:r>
          <a:endParaRPr lang="da-DK" sz="2000">
            <a:solidFill>
              <a:schemeClr val="dk1"/>
            </a:solidFill>
            <a:latin typeface="Arial" pitchFamily="34" charset="0"/>
            <a:ea typeface="+mn-ea"/>
            <a:cs typeface="Arial" pitchFamily="34" charset="0"/>
          </a:endParaRPr>
        </a:p>
        <a:p>
          <a:pPr lvl="1"/>
          <a:r>
            <a:rPr lang="en-US" sz="1100">
              <a:solidFill>
                <a:schemeClr val="dk1"/>
              </a:solidFill>
              <a:latin typeface="Arial" pitchFamily="34" charset="0"/>
              <a:ea typeface="+mn-ea"/>
              <a:cs typeface="Arial" pitchFamily="34" charset="0"/>
            </a:rPr>
            <a:t>Tables A, G1.1, G2-4, S1-S13, X1-3</a:t>
          </a:r>
        </a:p>
        <a:p>
          <a:pPr marL="0" lvl="0" indent="0"/>
          <a:r>
            <a:rPr lang="en-GB" sz="1100" b="1">
              <a:solidFill>
                <a:schemeClr val="dk1"/>
              </a:solidFill>
              <a:latin typeface="Arial" pitchFamily="34" charset="0"/>
              <a:ea typeface="+mn-ea"/>
              <a:cs typeface="Arial" pitchFamily="34" charset="0"/>
            </a:rPr>
            <a:t>Non-specialised bank CBs issuers</a:t>
          </a:r>
          <a:endParaRPr lang="da-DK" sz="1100" b="1">
            <a:solidFill>
              <a:schemeClr val="dk1"/>
            </a:solidFill>
            <a:latin typeface="Arial" pitchFamily="34" charset="0"/>
            <a:ea typeface="+mn-ea"/>
            <a:cs typeface="Arial" pitchFamily="34" charset="0"/>
          </a:endParaRPr>
        </a:p>
        <a:p>
          <a:pPr marL="457200" lvl="1" indent="0"/>
          <a:r>
            <a:rPr lang="en-GB" sz="1100">
              <a:solidFill>
                <a:schemeClr val="dk1"/>
              </a:solidFill>
              <a:latin typeface="Arial" pitchFamily="34" charset="0"/>
              <a:ea typeface="+mn-ea"/>
              <a:cs typeface="Arial" pitchFamily="34" charset="0"/>
            </a:rPr>
            <a:t>Tables G1.1 (except  totall capital covarage), </a:t>
          </a:r>
          <a:r>
            <a:rPr lang="en-US" sz="1100">
              <a:solidFill>
                <a:schemeClr val="dk1"/>
              </a:solidFill>
              <a:latin typeface="Arial" pitchFamily="34" charset="0"/>
              <a:ea typeface="+mn-ea"/>
              <a:cs typeface="Arial" pitchFamily="34" charset="0"/>
            </a:rPr>
            <a:t>G2-4, B1-B1, X1-3</a:t>
          </a:r>
          <a:endParaRPr lang="da-DK" sz="1100">
            <a:solidFill>
              <a:schemeClr val="dk1"/>
            </a:solidFill>
            <a:latin typeface="Arial" pitchFamily="34" charset="0"/>
            <a:ea typeface="+mn-ea"/>
            <a:cs typeface="Arial" pitchFamily="34" charset="0"/>
          </a:endParaRPr>
        </a:p>
        <a:p>
          <a:pPr lvl="1"/>
          <a:endParaRPr lang="da-DK" sz="2000">
            <a:solidFill>
              <a:schemeClr val="dk1"/>
            </a:solidFill>
            <a:latin typeface="Arial" pitchFamily="34" charset="0"/>
            <a:ea typeface="+mn-ea"/>
            <a:cs typeface="Arial" pitchFamily="34" charset="0"/>
          </a:endParaRPr>
        </a:p>
        <a:p>
          <a:pPr lvl="0"/>
          <a:r>
            <a:rPr lang="en-GB" sz="1100" b="1" u="sng">
              <a:solidFill>
                <a:schemeClr val="dk1"/>
              </a:solidFill>
              <a:latin typeface="Arial" pitchFamily="34" charset="0"/>
              <a:ea typeface="+mn-ea"/>
              <a:cs typeface="Arial" pitchFamily="34" charset="0"/>
            </a:rPr>
            <a:t>Voluntary tables</a:t>
          </a:r>
        </a:p>
        <a:p>
          <a:pPr lvl="0"/>
          <a:r>
            <a:rPr lang="en-GB" sz="1100">
              <a:solidFill>
                <a:schemeClr val="dk1"/>
              </a:solidFill>
              <a:latin typeface="Arial" pitchFamily="34" charset="0"/>
              <a:ea typeface="+mn-ea"/>
              <a:cs typeface="Arial" pitchFamily="34" charset="0"/>
            </a:rPr>
            <a:t>The issuer can insert voluntary tables that </a:t>
          </a:r>
          <a:r>
            <a:rPr lang="en-GB" sz="1100" baseline="0">
              <a:solidFill>
                <a:schemeClr val="dk1"/>
              </a:solidFill>
              <a:latin typeface="Arial" pitchFamily="34" charset="0"/>
              <a:ea typeface="+mn-ea"/>
              <a:cs typeface="Arial" pitchFamily="34" charset="0"/>
            </a:rPr>
            <a:t>contain information in addition to what is contained in the Danish ECBC label tamplate.  It shall be possible to distinquish mandatory an voluntory tables. </a:t>
          </a:r>
        </a:p>
        <a:p>
          <a:pPr marL="457200" lvl="1" indent="0"/>
          <a:r>
            <a:rPr lang="en-GB" sz="1100">
              <a:solidFill>
                <a:schemeClr val="dk1"/>
              </a:solidFill>
              <a:latin typeface="Arial" pitchFamily="34" charset="0"/>
              <a:ea typeface="+mn-ea"/>
              <a:cs typeface="Arial" pitchFamily="34" charset="0"/>
            </a:rPr>
            <a:t>The voluntary tables must be named V1....Vn, where n is the number af  voluntary tables.  </a:t>
          </a:r>
        </a:p>
        <a:p>
          <a:pPr marL="457200" lvl="1" indent="0"/>
          <a:r>
            <a:rPr lang="en-GB" sz="1100">
              <a:solidFill>
                <a:schemeClr val="dk1"/>
              </a:solidFill>
              <a:latin typeface="Arial" pitchFamily="34" charset="0"/>
              <a:ea typeface="+mn-ea"/>
              <a:cs typeface="Arial" pitchFamily="34" charset="0"/>
            </a:rPr>
            <a:t>Voluntary tables must be  maked with a colur different from the colour used forrthe mandatory talbles in the Danish ECBC label tamplate.</a:t>
          </a:r>
          <a:endParaRPr lang="da-DK" sz="1100">
            <a:latin typeface="Arial" pitchFamily="34" charset="0"/>
            <a:cs typeface="Arial" pitchFamily="34" charset="0"/>
          </a:endParaRPr>
        </a:p>
      </xdr:txBody>
    </xdr:sp>
    <xdr:clientData/>
  </xdr:twoCellAnchor>
  <xdr:twoCellAnchor editAs="oneCell">
    <xdr:from>
      <xdr:col>4</xdr:col>
      <xdr:colOff>0</xdr:colOff>
      <xdr:row>3</xdr:row>
      <xdr:rowOff>0</xdr:rowOff>
    </xdr:from>
    <xdr:to>
      <xdr:col>5</xdr:col>
      <xdr:colOff>1013572</xdr:colOff>
      <xdr:row>7</xdr:row>
      <xdr:rowOff>22411</xdr:rowOff>
    </xdr:to>
    <xdr:pic>
      <xdr:nvPicPr>
        <xdr:cNvPr id="3" name="Picture 2">
          <a:extLst>
            <a:ext uri="{FF2B5EF4-FFF2-40B4-BE49-F238E27FC236}">
              <a16:creationId xmlns:a16="http://schemas.microsoft.com/office/drawing/2014/main" id="{DB3CE12B-7635-4CA3-9CF5-06735260DD80}"/>
            </a:ext>
          </a:extLst>
        </xdr:cNvPr>
        <xdr:cNvPicPr>
          <a:picLocks noChangeAspect="1"/>
        </xdr:cNvPicPr>
      </xdr:nvPicPr>
      <xdr:blipFill>
        <a:blip xmlns:r="http://schemas.openxmlformats.org/officeDocument/2006/relationships" r:embed="rId1"/>
        <a:stretch>
          <a:fillRect/>
        </a:stretch>
      </xdr:blipFill>
      <xdr:spPr>
        <a:xfrm>
          <a:off x="7315200" y="457200"/>
          <a:ext cx="2585197" cy="803461"/>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3</xdr:col>
      <xdr:colOff>582706</xdr:colOff>
      <xdr:row>0</xdr:row>
      <xdr:rowOff>33618</xdr:rowOff>
    </xdr:from>
    <xdr:to>
      <xdr:col>6</xdr:col>
      <xdr:colOff>5043</xdr:colOff>
      <xdr:row>3</xdr:row>
      <xdr:rowOff>369794</xdr:rowOff>
    </xdr:to>
    <xdr:pic>
      <xdr:nvPicPr>
        <xdr:cNvPr id="2" name="Picture 1">
          <a:extLst>
            <a:ext uri="{FF2B5EF4-FFF2-40B4-BE49-F238E27FC236}">
              <a16:creationId xmlns:a16="http://schemas.microsoft.com/office/drawing/2014/main" id="{1560AEB5-CF07-44A1-BDD0-34AB041CDA6B}"/>
            </a:ext>
          </a:extLst>
        </xdr:cNvPr>
        <xdr:cNvPicPr>
          <a:picLocks noChangeAspect="1"/>
        </xdr:cNvPicPr>
      </xdr:nvPicPr>
      <xdr:blipFill>
        <a:blip xmlns:r="http://schemas.openxmlformats.org/officeDocument/2006/relationships" r:embed="rId1"/>
        <a:stretch>
          <a:fillRect/>
        </a:stretch>
      </xdr:blipFill>
      <xdr:spPr>
        <a:xfrm>
          <a:off x="6421531" y="33618"/>
          <a:ext cx="2565587" cy="793376"/>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5</xdr:col>
      <xdr:colOff>291353</xdr:colOff>
      <xdr:row>0</xdr:row>
      <xdr:rowOff>44823</xdr:rowOff>
    </xdr:from>
    <xdr:to>
      <xdr:col>8</xdr:col>
      <xdr:colOff>722220</xdr:colOff>
      <xdr:row>3</xdr:row>
      <xdr:rowOff>313764</xdr:rowOff>
    </xdr:to>
    <xdr:pic>
      <xdr:nvPicPr>
        <xdr:cNvPr id="2" name="Picture 1">
          <a:extLst>
            <a:ext uri="{FF2B5EF4-FFF2-40B4-BE49-F238E27FC236}">
              <a16:creationId xmlns:a16="http://schemas.microsoft.com/office/drawing/2014/main" id="{9E041506-F348-411F-8FC1-C681257D42F4}"/>
            </a:ext>
          </a:extLst>
        </xdr:cNvPr>
        <xdr:cNvPicPr>
          <a:picLocks noChangeAspect="1"/>
        </xdr:cNvPicPr>
      </xdr:nvPicPr>
      <xdr:blipFill>
        <a:blip xmlns:r="http://schemas.openxmlformats.org/officeDocument/2006/relationships" r:embed="rId1"/>
        <a:stretch>
          <a:fillRect/>
        </a:stretch>
      </xdr:blipFill>
      <xdr:spPr>
        <a:xfrm>
          <a:off x="8482853" y="44823"/>
          <a:ext cx="2573992" cy="802341"/>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10</xdr:col>
      <xdr:colOff>582706</xdr:colOff>
      <xdr:row>0</xdr:row>
      <xdr:rowOff>44824</xdr:rowOff>
    </xdr:from>
    <xdr:to>
      <xdr:col>13</xdr:col>
      <xdr:colOff>5043</xdr:colOff>
      <xdr:row>4</xdr:row>
      <xdr:rowOff>56029</xdr:rowOff>
    </xdr:to>
    <xdr:pic>
      <xdr:nvPicPr>
        <xdr:cNvPr id="2" name="Picture 1">
          <a:extLst>
            <a:ext uri="{FF2B5EF4-FFF2-40B4-BE49-F238E27FC236}">
              <a16:creationId xmlns:a16="http://schemas.microsoft.com/office/drawing/2014/main" id="{9349C32C-DF99-4E60-91EF-0B089083B674}"/>
            </a:ext>
          </a:extLst>
        </xdr:cNvPr>
        <xdr:cNvPicPr>
          <a:picLocks noChangeAspect="1"/>
        </xdr:cNvPicPr>
      </xdr:nvPicPr>
      <xdr:blipFill>
        <a:blip xmlns:r="http://schemas.openxmlformats.org/officeDocument/2006/relationships" r:embed="rId1"/>
        <a:stretch>
          <a:fillRect/>
        </a:stretch>
      </xdr:blipFill>
      <xdr:spPr>
        <a:xfrm>
          <a:off x="9793381" y="44824"/>
          <a:ext cx="2565587" cy="811305"/>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9</xdr:col>
      <xdr:colOff>616324</xdr:colOff>
      <xdr:row>0</xdr:row>
      <xdr:rowOff>33618</xdr:rowOff>
    </xdr:from>
    <xdr:to>
      <xdr:col>12</xdr:col>
      <xdr:colOff>38662</xdr:colOff>
      <xdr:row>4</xdr:row>
      <xdr:rowOff>78441</xdr:rowOff>
    </xdr:to>
    <xdr:pic>
      <xdr:nvPicPr>
        <xdr:cNvPr id="2" name="Picture 1">
          <a:extLst>
            <a:ext uri="{FF2B5EF4-FFF2-40B4-BE49-F238E27FC236}">
              <a16:creationId xmlns:a16="http://schemas.microsoft.com/office/drawing/2014/main" id="{A10C94DD-727C-4E79-B0A7-0997E4C0F9E7}"/>
            </a:ext>
          </a:extLst>
        </xdr:cNvPr>
        <xdr:cNvPicPr>
          <a:picLocks noChangeAspect="1"/>
        </xdr:cNvPicPr>
      </xdr:nvPicPr>
      <xdr:blipFill>
        <a:blip xmlns:r="http://schemas.openxmlformats.org/officeDocument/2006/relationships" r:embed="rId1"/>
        <a:stretch>
          <a:fillRect/>
        </a:stretch>
      </xdr:blipFill>
      <xdr:spPr>
        <a:xfrm>
          <a:off x="10331824" y="33618"/>
          <a:ext cx="2565588" cy="806823"/>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7</xdr:col>
      <xdr:colOff>851647</xdr:colOff>
      <xdr:row>0</xdr:row>
      <xdr:rowOff>44823</xdr:rowOff>
    </xdr:from>
    <xdr:to>
      <xdr:col>8</xdr:col>
      <xdr:colOff>1607484</xdr:colOff>
      <xdr:row>4</xdr:row>
      <xdr:rowOff>89646</xdr:rowOff>
    </xdr:to>
    <xdr:pic>
      <xdr:nvPicPr>
        <xdr:cNvPr id="2" name="Picture 1">
          <a:extLst>
            <a:ext uri="{FF2B5EF4-FFF2-40B4-BE49-F238E27FC236}">
              <a16:creationId xmlns:a16="http://schemas.microsoft.com/office/drawing/2014/main" id="{01C8FA9A-A907-472D-B898-2D8AB0045846}"/>
            </a:ext>
          </a:extLst>
        </xdr:cNvPr>
        <xdr:cNvPicPr>
          <a:picLocks noChangeAspect="1"/>
        </xdr:cNvPicPr>
      </xdr:nvPicPr>
      <xdr:blipFill>
        <a:blip xmlns:r="http://schemas.openxmlformats.org/officeDocument/2006/relationships" r:embed="rId1"/>
        <a:stretch>
          <a:fillRect/>
        </a:stretch>
      </xdr:blipFill>
      <xdr:spPr>
        <a:xfrm>
          <a:off x="12557872" y="44823"/>
          <a:ext cx="2584637" cy="806823"/>
        </a:xfrm>
        <a:prstGeom prst="rect">
          <a:avLst/>
        </a:prstGeom>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10</xdr:col>
      <xdr:colOff>952499</xdr:colOff>
      <xdr:row>0</xdr:row>
      <xdr:rowOff>11206</xdr:rowOff>
    </xdr:from>
    <xdr:to>
      <xdr:col>12</xdr:col>
      <xdr:colOff>1181660</xdr:colOff>
      <xdr:row>4</xdr:row>
      <xdr:rowOff>56029</xdr:rowOff>
    </xdr:to>
    <xdr:pic>
      <xdr:nvPicPr>
        <xdr:cNvPr id="2" name="Picture 1">
          <a:extLst>
            <a:ext uri="{FF2B5EF4-FFF2-40B4-BE49-F238E27FC236}">
              <a16:creationId xmlns:a16="http://schemas.microsoft.com/office/drawing/2014/main" id="{BEC9F6B3-13E8-40B7-8671-8A1902C3198B}"/>
            </a:ext>
          </a:extLst>
        </xdr:cNvPr>
        <xdr:cNvPicPr>
          <a:picLocks noChangeAspect="1"/>
        </xdr:cNvPicPr>
      </xdr:nvPicPr>
      <xdr:blipFill>
        <a:blip xmlns:r="http://schemas.openxmlformats.org/officeDocument/2006/relationships" r:embed="rId1"/>
        <a:stretch>
          <a:fillRect/>
        </a:stretch>
      </xdr:blipFill>
      <xdr:spPr>
        <a:xfrm>
          <a:off x="12468224" y="11206"/>
          <a:ext cx="2591361" cy="806823"/>
        </a:xfrm>
        <a:prstGeom prst="rect">
          <a:avLst/>
        </a:prstGeom>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10</xdr:col>
      <xdr:colOff>1042148</xdr:colOff>
      <xdr:row>0</xdr:row>
      <xdr:rowOff>33618</xdr:rowOff>
    </xdr:from>
    <xdr:to>
      <xdr:col>13</xdr:col>
      <xdr:colOff>27456</xdr:colOff>
      <xdr:row>4</xdr:row>
      <xdr:rowOff>78441</xdr:rowOff>
    </xdr:to>
    <xdr:pic>
      <xdr:nvPicPr>
        <xdr:cNvPr id="2" name="Picture 1">
          <a:extLst>
            <a:ext uri="{FF2B5EF4-FFF2-40B4-BE49-F238E27FC236}">
              <a16:creationId xmlns:a16="http://schemas.microsoft.com/office/drawing/2014/main" id="{FE8BF6B7-9481-49E8-B1C9-972D4FA32A25}"/>
            </a:ext>
          </a:extLst>
        </xdr:cNvPr>
        <xdr:cNvPicPr>
          <a:picLocks noChangeAspect="1"/>
        </xdr:cNvPicPr>
      </xdr:nvPicPr>
      <xdr:blipFill>
        <a:blip xmlns:r="http://schemas.openxmlformats.org/officeDocument/2006/relationships" r:embed="rId1"/>
        <a:stretch>
          <a:fillRect/>
        </a:stretch>
      </xdr:blipFill>
      <xdr:spPr>
        <a:xfrm>
          <a:off x="12481673" y="33618"/>
          <a:ext cx="2585758" cy="806823"/>
        </a:xfrm>
        <a:prstGeom prst="rect">
          <a:avLst/>
        </a:prstGeom>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3</xdr:col>
      <xdr:colOff>2779059</xdr:colOff>
      <xdr:row>0</xdr:row>
      <xdr:rowOff>33617</xdr:rowOff>
    </xdr:from>
    <xdr:to>
      <xdr:col>4</xdr:col>
      <xdr:colOff>5043</xdr:colOff>
      <xdr:row>4</xdr:row>
      <xdr:rowOff>78440</xdr:rowOff>
    </xdr:to>
    <xdr:pic>
      <xdr:nvPicPr>
        <xdr:cNvPr id="2" name="Picture 1">
          <a:extLst>
            <a:ext uri="{FF2B5EF4-FFF2-40B4-BE49-F238E27FC236}">
              <a16:creationId xmlns:a16="http://schemas.microsoft.com/office/drawing/2014/main" id="{485C1E0A-A6BF-43C0-AD7B-F4C47EE6F383}"/>
            </a:ext>
          </a:extLst>
        </xdr:cNvPr>
        <xdr:cNvPicPr>
          <a:picLocks noChangeAspect="1"/>
        </xdr:cNvPicPr>
      </xdr:nvPicPr>
      <xdr:blipFill>
        <a:blip xmlns:r="http://schemas.openxmlformats.org/officeDocument/2006/relationships" r:embed="rId1"/>
        <a:stretch>
          <a:fillRect/>
        </a:stretch>
      </xdr:blipFill>
      <xdr:spPr>
        <a:xfrm>
          <a:off x="12380259" y="33617"/>
          <a:ext cx="2579034" cy="806823"/>
        </a:xfrm>
        <a:prstGeom prst="rect">
          <a:avLst/>
        </a:prstGeom>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10</xdr:col>
      <xdr:colOff>493058</xdr:colOff>
      <xdr:row>0</xdr:row>
      <xdr:rowOff>0</xdr:rowOff>
    </xdr:from>
    <xdr:to>
      <xdr:col>15</xdr:col>
      <xdr:colOff>49866</xdr:colOff>
      <xdr:row>4</xdr:row>
      <xdr:rowOff>44823</xdr:rowOff>
    </xdr:to>
    <xdr:pic>
      <xdr:nvPicPr>
        <xdr:cNvPr id="2" name="Picture 1">
          <a:extLst>
            <a:ext uri="{FF2B5EF4-FFF2-40B4-BE49-F238E27FC236}">
              <a16:creationId xmlns:a16="http://schemas.microsoft.com/office/drawing/2014/main" id="{6B76E4A5-0CAB-49E6-A003-E2A6484DB092}"/>
            </a:ext>
          </a:extLst>
        </xdr:cNvPr>
        <xdr:cNvPicPr>
          <a:picLocks noChangeAspect="1"/>
        </xdr:cNvPicPr>
      </xdr:nvPicPr>
      <xdr:blipFill>
        <a:blip xmlns:r="http://schemas.openxmlformats.org/officeDocument/2006/relationships" r:embed="rId1"/>
        <a:stretch>
          <a:fillRect/>
        </a:stretch>
      </xdr:blipFill>
      <xdr:spPr>
        <a:xfrm>
          <a:off x="8665508" y="0"/>
          <a:ext cx="2604808" cy="806823"/>
        </a:xfrm>
        <a:prstGeom prst="rect">
          <a:avLst/>
        </a:prstGeom>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3</xdr:col>
      <xdr:colOff>2812677</xdr:colOff>
      <xdr:row>0</xdr:row>
      <xdr:rowOff>33618</xdr:rowOff>
    </xdr:from>
    <xdr:to>
      <xdr:col>4</xdr:col>
      <xdr:colOff>38661</xdr:colOff>
      <xdr:row>4</xdr:row>
      <xdr:rowOff>78441</xdr:rowOff>
    </xdr:to>
    <xdr:pic>
      <xdr:nvPicPr>
        <xdr:cNvPr id="2" name="Picture 1">
          <a:extLst>
            <a:ext uri="{FF2B5EF4-FFF2-40B4-BE49-F238E27FC236}">
              <a16:creationId xmlns:a16="http://schemas.microsoft.com/office/drawing/2014/main" id="{A22CC88C-9719-41F1-B8D5-1103CACF16CF}"/>
            </a:ext>
          </a:extLst>
        </xdr:cNvPr>
        <xdr:cNvPicPr>
          <a:picLocks noChangeAspect="1"/>
        </xdr:cNvPicPr>
      </xdr:nvPicPr>
      <xdr:blipFill>
        <a:blip xmlns:r="http://schemas.openxmlformats.org/officeDocument/2006/relationships" r:embed="rId1"/>
        <a:stretch>
          <a:fillRect/>
        </a:stretch>
      </xdr:blipFill>
      <xdr:spPr>
        <a:xfrm>
          <a:off x="12413877" y="33618"/>
          <a:ext cx="2579034" cy="806823"/>
        </a:xfrm>
        <a:prstGeom prst="rect">
          <a:avLst/>
        </a:prstGeom>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8" Type="http://schemas.openxmlformats.org/officeDocument/2006/relationships/hyperlink" Target="https://www.issgovernance.com/esg/" TargetMode="External"/><Relationship Id="rId13" Type="http://schemas.openxmlformats.org/officeDocument/2006/relationships/comments" Target="../comments1.xml"/><Relationship Id="rId3" Type="http://schemas.openxmlformats.org/officeDocument/2006/relationships/hyperlink" Target="http://eur-lex.europa.eu/legal-content/EN/TXT/?uri=CELEX%3A32015R0061" TargetMode="External"/><Relationship Id="rId7" Type="http://schemas.openxmlformats.org/officeDocument/2006/relationships/hyperlink" Target="mailto:torben.jurlander@nordea.dk" TargetMode="External"/><Relationship Id="rId12" Type="http://schemas.openxmlformats.org/officeDocument/2006/relationships/vmlDrawing" Target="../drawings/vmlDrawing5.vml"/><Relationship Id="rId2" Type="http://schemas.openxmlformats.org/officeDocument/2006/relationships/hyperlink" Target="http://eur-lex.europa.eu/legal-content/en/TXT/?uri=celex%3A32013R0575" TargetMode="External"/><Relationship Id="rId1" Type="http://schemas.openxmlformats.org/officeDocument/2006/relationships/hyperlink" Target="https://www.bis.org/basel_framework/chapter/CRE/20.htm?tldate=20250101" TargetMode="External"/><Relationship Id="rId6" Type="http://schemas.openxmlformats.org/officeDocument/2006/relationships/hyperlink" Target="http://www.nordeakredit.dk/" TargetMode="External"/><Relationship Id="rId11" Type="http://schemas.openxmlformats.org/officeDocument/2006/relationships/vmlDrawing" Target="../drawings/vmlDrawing4.vml"/><Relationship Id="rId5" Type="http://schemas.openxmlformats.org/officeDocument/2006/relationships/hyperlink" Target="http://www.coveredbondlabel.com/issuer/49/" TargetMode="External"/><Relationship Id="rId10" Type="http://schemas.openxmlformats.org/officeDocument/2006/relationships/printerSettings" Target="../printerSettings/printerSettings5.bin"/><Relationship Id="rId4" Type="http://schemas.openxmlformats.org/officeDocument/2006/relationships/hyperlink" Target="https://eur-lex.europa.eu/eli/dir/2019/2162/oj" TargetMode="External"/><Relationship Id="rId9" Type="http://schemas.openxmlformats.org/officeDocument/2006/relationships/hyperlink" Target="https://www.nordea.com/en/doc/nordea-green-funding-framework-2022final.pdf" TargetMode="Externa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vmlDrawing" Target="../drawings/vmlDrawing6.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vmlDrawing" Target="../drawings/vmlDrawing7.vml"/><Relationship Id="rId1" Type="http://schemas.openxmlformats.org/officeDocument/2006/relationships/printerSettings" Target="../printerSettings/printerSettings9.bin"/><Relationship Id="rId4" Type="http://schemas.openxmlformats.org/officeDocument/2006/relationships/comments" Target="../comments2.xml"/></Relationships>
</file>

<file path=xl/worksheets/_rels/sheet10.xml.rels><?xml version="1.0" encoding="UTF-8" standalone="yes"?>
<Relationships xmlns="http://schemas.openxmlformats.org/package/2006/relationships"><Relationship Id="rId3" Type="http://schemas.openxmlformats.org/officeDocument/2006/relationships/vmlDrawing" Target="../drawings/vmlDrawing10.vml"/><Relationship Id="rId2" Type="http://schemas.openxmlformats.org/officeDocument/2006/relationships/vmlDrawing" Target="../drawings/vmlDrawing9.vml"/><Relationship Id="rId1" Type="http://schemas.openxmlformats.org/officeDocument/2006/relationships/printerSettings" Target="../printerSettings/printerSettings10.bin"/><Relationship Id="rId4" Type="http://schemas.openxmlformats.org/officeDocument/2006/relationships/comments" Target="../comments3.xml"/></Relationships>
</file>

<file path=xl/worksheets/_rels/sheet11.xml.rels><?xml version="1.0" encoding="UTF-8" standalone="yes"?>
<Relationships xmlns="http://schemas.openxmlformats.org/package/2006/relationships"><Relationship Id="rId3" Type="http://schemas.openxmlformats.org/officeDocument/2006/relationships/vmlDrawing" Target="../drawings/vmlDrawing12.vml"/><Relationship Id="rId2" Type="http://schemas.openxmlformats.org/officeDocument/2006/relationships/vmlDrawing" Target="../drawings/vmlDrawing11.vml"/><Relationship Id="rId1" Type="http://schemas.openxmlformats.org/officeDocument/2006/relationships/printerSettings" Target="../printerSettings/printerSettings11.bin"/><Relationship Id="rId4" Type="http://schemas.openxmlformats.org/officeDocument/2006/relationships/comments" Target="../comments4.xml"/></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vmlDrawing" Target="../drawings/vmlDrawing14.vml"/><Relationship Id="rId2" Type="http://schemas.openxmlformats.org/officeDocument/2006/relationships/vmlDrawing" Target="../drawings/vmlDrawing13.vml"/><Relationship Id="rId1" Type="http://schemas.openxmlformats.org/officeDocument/2006/relationships/printerSettings" Target="../printerSettings/printerSettings13.bin"/><Relationship Id="rId4" Type="http://schemas.openxmlformats.org/officeDocument/2006/relationships/comments" Target="../comments5.xml"/></Relationships>
</file>

<file path=xl/worksheets/_rels/sheet14.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15.v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3" Type="http://schemas.openxmlformats.org/officeDocument/2006/relationships/printerSettings" Target="../printerSettings/printerSettings17.bin"/><Relationship Id="rId2" Type="http://schemas.openxmlformats.org/officeDocument/2006/relationships/hyperlink" Target="https://hypo.org/emf/market-initiative/covid-19-emf-ecbc-response/" TargetMode="External"/><Relationship Id="rId1" Type="http://schemas.openxmlformats.org/officeDocument/2006/relationships/hyperlink" Target="https://hypo.org/emf/market-initiative/covid-19-emf-ecbc-response/" TargetMode="External"/></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3" Type="http://schemas.openxmlformats.org/officeDocument/2006/relationships/drawing" Target="../drawings/drawing13.xml"/><Relationship Id="rId2" Type="http://schemas.openxmlformats.org/officeDocument/2006/relationships/printerSettings" Target="../printerSettings/printerSettings30.bin"/><Relationship Id="rId1" Type="http://schemas.openxmlformats.org/officeDocument/2006/relationships/hyperlink" Target="http://93.176.78.166/AttachedFiles/%7Bf4110a6d-744a-4187-9ae7-bd06408e8b80%7D.%7B4c2caefb-69d1-4c60-b74c-6f3fa657f9e6%7D.BEK%20687%20af%2020%20juni%202007.pdf" TargetMode="External"/></Relationships>
</file>

<file path=xl/worksheets/_rels/sheet31.xml.rels><?xml version="1.0" encoding="UTF-8" standalone="yes"?>
<Relationships xmlns="http://schemas.openxmlformats.org/package/2006/relationships"><Relationship Id="rId3" Type="http://schemas.openxmlformats.org/officeDocument/2006/relationships/drawing" Target="../drawings/drawing14.xml"/><Relationship Id="rId2" Type="http://schemas.openxmlformats.org/officeDocument/2006/relationships/printerSettings" Target="../printerSettings/printerSettings31.bin"/><Relationship Id="rId1" Type="http://schemas.openxmlformats.org/officeDocument/2006/relationships/hyperlink" Target="https://finansdanmark.dk/media/8114/Overview_of_the_new_Danish_covered_bond_legislation_addressing_refinancing_risk.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E36E00"/>
  </sheetPr>
  <dimension ref="A1:A174"/>
  <sheetViews>
    <sheetView zoomScale="60" zoomScaleNormal="60" workbookViewId="0">
      <selection activeCell="C7" sqref="C7"/>
    </sheetView>
  </sheetViews>
  <sheetFormatPr defaultColWidth="9.1796875" defaultRowHeight="14.5" x14ac:dyDescent="0.35"/>
  <cols>
    <col min="1" max="1" width="242" customWidth="1"/>
  </cols>
  <sheetData>
    <row r="1" spans="1:1" ht="31" x14ac:dyDescent="0.35">
      <c r="A1" s="48" t="s">
        <v>1216</v>
      </c>
    </row>
    <row r="3" spans="1:1" ht="15" x14ac:dyDescent="0.35">
      <c r="A3" s="105"/>
    </row>
    <row r="4" spans="1:1" ht="34" x14ac:dyDescent="0.35">
      <c r="A4" s="106" t="s">
        <v>1217</v>
      </c>
    </row>
    <row r="5" spans="1:1" ht="34" x14ac:dyDescent="0.35">
      <c r="A5" s="106" t="s">
        <v>1218</v>
      </c>
    </row>
    <row r="6" spans="1:1" ht="34" x14ac:dyDescent="0.35">
      <c r="A6" s="106" t="s">
        <v>1219</v>
      </c>
    </row>
    <row r="7" spans="1:1" ht="17" x14ac:dyDescent="0.35">
      <c r="A7" s="106"/>
    </row>
    <row r="8" spans="1:1" ht="18.5" x14ac:dyDescent="0.35">
      <c r="A8" s="107" t="s">
        <v>1220</v>
      </c>
    </row>
    <row r="9" spans="1:1" ht="34" x14ac:dyDescent="0.4">
      <c r="A9" s="108" t="s">
        <v>1382</v>
      </c>
    </row>
    <row r="10" spans="1:1" ht="68" x14ac:dyDescent="0.35">
      <c r="A10" s="109" t="s">
        <v>1221</v>
      </c>
    </row>
    <row r="11" spans="1:1" ht="34" x14ac:dyDescent="0.35">
      <c r="A11" s="109" t="s">
        <v>1222</v>
      </c>
    </row>
    <row r="12" spans="1:1" ht="17" x14ac:dyDescent="0.35">
      <c r="A12" s="109" t="s">
        <v>1223</v>
      </c>
    </row>
    <row r="13" spans="1:1" ht="17" x14ac:dyDescent="0.35">
      <c r="A13" s="109" t="s">
        <v>1224</v>
      </c>
    </row>
    <row r="14" spans="1:1" ht="17" x14ac:dyDescent="0.35">
      <c r="A14" s="109" t="s">
        <v>1225</v>
      </c>
    </row>
    <row r="15" spans="1:1" ht="17" x14ac:dyDescent="0.35">
      <c r="A15" s="109"/>
    </row>
    <row r="16" spans="1:1" ht="18.5" x14ac:dyDescent="0.35">
      <c r="A16" s="107" t="s">
        <v>1226</v>
      </c>
    </row>
    <row r="17" spans="1:1" ht="17" x14ac:dyDescent="0.35">
      <c r="A17" s="110" t="s">
        <v>1227</v>
      </c>
    </row>
    <row r="18" spans="1:1" ht="34" x14ac:dyDescent="0.35">
      <c r="A18" s="111" t="s">
        <v>1228</v>
      </c>
    </row>
    <row r="19" spans="1:1" ht="34" x14ac:dyDescent="0.35">
      <c r="A19" s="111" t="s">
        <v>1229</v>
      </c>
    </row>
    <row r="20" spans="1:1" ht="51" x14ac:dyDescent="0.35">
      <c r="A20" s="111" t="s">
        <v>1230</v>
      </c>
    </row>
    <row r="21" spans="1:1" ht="85" x14ac:dyDescent="0.35">
      <c r="A21" s="111" t="s">
        <v>1231</v>
      </c>
    </row>
    <row r="22" spans="1:1" ht="51" x14ac:dyDescent="0.35">
      <c r="A22" s="111" t="s">
        <v>1232</v>
      </c>
    </row>
    <row r="23" spans="1:1" ht="34" x14ac:dyDescent="0.35">
      <c r="A23" s="111" t="s">
        <v>1233</v>
      </c>
    </row>
    <row r="24" spans="1:1" ht="17" x14ac:dyDescent="0.35">
      <c r="A24" s="111" t="s">
        <v>1234</v>
      </c>
    </row>
    <row r="25" spans="1:1" ht="17" x14ac:dyDescent="0.35">
      <c r="A25" s="110" t="s">
        <v>1235</v>
      </c>
    </row>
    <row r="26" spans="1:1" ht="51" x14ac:dyDescent="0.4">
      <c r="A26" s="112" t="s">
        <v>1236</v>
      </c>
    </row>
    <row r="27" spans="1:1" ht="17" x14ac:dyDescent="0.4">
      <c r="A27" s="112" t="s">
        <v>1237</v>
      </c>
    </row>
    <row r="28" spans="1:1" ht="17" x14ac:dyDescent="0.35">
      <c r="A28" s="110" t="s">
        <v>1238</v>
      </c>
    </row>
    <row r="29" spans="1:1" ht="34" x14ac:dyDescent="0.35">
      <c r="A29" s="111" t="s">
        <v>1239</v>
      </c>
    </row>
    <row r="30" spans="1:1" ht="34" x14ac:dyDescent="0.35">
      <c r="A30" s="111" t="s">
        <v>1240</v>
      </c>
    </row>
    <row r="31" spans="1:1" ht="34" x14ac:dyDescent="0.35">
      <c r="A31" s="111" t="s">
        <v>1241</v>
      </c>
    </row>
    <row r="32" spans="1:1" ht="34" x14ac:dyDescent="0.35">
      <c r="A32" s="111" t="s">
        <v>1242</v>
      </c>
    </row>
    <row r="33" spans="1:1" ht="17" x14ac:dyDescent="0.35">
      <c r="A33" s="111"/>
    </row>
    <row r="34" spans="1:1" ht="18.5" x14ac:dyDescent="0.35">
      <c r="A34" s="107" t="s">
        <v>1243</v>
      </c>
    </row>
    <row r="35" spans="1:1" ht="17" x14ac:dyDescent="0.35">
      <c r="A35" s="110" t="s">
        <v>1244</v>
      </c>
    </row>
    <row r="36" spans="1:1" ht="34" x14ac:dyDescent="0.35">
      <c r="A36" s="111" t="s">
        <v>1245</v>
      </c>
    </row>
    <row r="37" spans="1:1" ht="34" x14ac:dyDescent="0.35">
      <c r="A37" s="111" t="s">
        <v>1246</v>
      </c>
    </row>
    <row r="38" spans="1:1" ht="34" x14ac:dyDescent="0.35">
      <c r="A38" s="111" t="s">
        <v>1247</v>
      </c>
    </row>
    <row r="39" spans="1:1" ht="17" x14ac:dyDescent="0.35">
      <c r="A39" s="111" t="s">
        <v>1248</v>
      </c>
    </row>
    <row r="40" spans="1:1" ht="17" x14ac:dyDescent="0.35">
      <c r="A40" s="111" t="s">
        <v>1249</v>
      </c>
    </row>
    <row r="41" spans="1:1" ht="17" x14ac:dyDescent="0.35">
      <c r="A41" s="110" t="s">
        <v>1250</v>
      </c>
    </row>
    <row r="42" spans="1:1" ht="17" x14ac:dyDescent="0.35">
      <c r="A42" s="111" t="s">
        <v>1251</v>
      </c>
    </row>
    <row r="43" spans="1:1" ht="17" x14ac:dyDescent="0.4">
      <c r="A43" s="112" t="s">
        <v>1252</v>
      </c>
    </row>
    <row r="44" spans="1:1" ht="17" x14ac:dyDescent="0.35">
      <c r="A44" s="110" t="s">
        <v>1253</v>
      </c>
    </row>
    <row r="45" spans="1:1" ht="34" x14ac:dyDescent="0.4">
      <c r="A45" s="112" t="s">
        <v>1254</v>
      </c>
    </row>
    <row r="46" spans="1:1" ht="34" x14ac:dyDescent="0.35">
      <c r="A46" s="111" t="s">
        <v>1255</v>
      </c>
    </row>
    <row r="47" spans="1:1" ht="34" x14ac:dyDescent="0.35">
      <c r="A47" s="111" t="s">
        <v>1256</v>
      </c>
    </row>
    <row r="48" spans="1:1" ht="17" x14ac:dyDescent="0.35">
      <c r="A48" s="111" t="s">
        <v>1257</v>
      </c>
    </row>
    <row r="49" spans="1:1" ht="17" x14ac:dyDescent="0.4">
      <c r="A49" s="112" t="s">
        <v>1258</v>
      </c>
    </row>
    <row r="50" spans="1:1" ht="17" x14ac:dyDescent="0.35">
      <c r="A50" s="110" t="s">
        <v>1259</v>
      </c>
    </row>
    <row r="51" spans="1:1" ht="34" x14ac:dyDescent="0.4">
      <c r="A51" s="112" t="s">
        <v>1260</v>
      </c>
    </row>
    <row r="52" spans="1:1" ht="17" x14ac:dyDescent="0.35">
      <c r="A52" s="111" t="s">
        <v>1261</v>
      </c>
    </row>
    <row r="53" spans="1:1" ht="34" x14ac:dyDescent="0.4">
      <c r="A53" s="112" t="s">
        <v>1262</v>
      </c>
    </row>
    <row r="54" spans="1:1" ht="17" x14ac:dyDescent="0.35">
      <c r="A54" s="110" t="s">
        <v>1263</v>
      </c>
    </row>
    <row r="55" spans="1:1" ht="17" x14ac:dyDescent="0.4">
      <c r="A55" s="112" t="s">
        <v>1264</v>
      </c>
    </row>
    <row r="56" spans="1:1" ht="34" x14ac:dyDescent="0.35">
      <c r="A56" s="111" t="s">
        <v>1265</v>
      </c>
    </row>
    <row r="57" spans="1:1" ht="17" x14ac:dyDescent="0.35">
      <c r="A57" s="111" t="s">
        <v>1266</v>
      </c>
    </row>
    <row r="58" spans="1:1" ht="17" x14ac:dyDescent="0.35">
      <c r="A58" s="111" t="s">
        <v>1267</v>
      </c>
    </row>
    <row r="59" spans="1:1" ht="17" x14ac:dyDescent="0.35">
      <c r="A59" s="110" t="s">
        <v>1268</v>
      </c>
    </row>
    <row r="60" spans="1:1" ht="17" x14ac:dyDescent="0.35">
      <c r="A60" s="111" t="s">
        <v>1269</v>
      </c>
    </row>
    <row r="61" spans="1:1" ht="17" x14ac:dyDescent="0.35">
      <c r="A61" s="113"/>
    </row>
    <row r="62" spans="1:1" ht="18.5" x14ac:dyDescent="0.35">
      <c r="A62" s="107" t="s">
        <v>1270</v>
      </c>
    </row>
    <row r="63" spans="1:1" ht="17" x14ac:dyDescent="0.35">
      <c r="A63" s="110" t="s">
        <v>1271</v>
      </c>
    </row>
    <row r="64" spans="1:1" ht="34" x14ac:dyDescent="0.35">
      <c r="A64" s="111" t="s">
        <v>1272</v>
      </c>
    </row>
    <row r="65" spans="1:1" ht="17" x14ac:dyDescent="0.35">
      <c r="A65" s="111" t="s">
        <v>1273</v>
      </c>
    </row>
    <row r="66" spans="1:1" ht="34" x14ac:dyDescent="0.35">
      <c r="A66" s="109" t="s">
        <v>1274</v>
      </c>
    </row>
    <row r="67" spans="1:1" ht="34" x14ac:dyDescent="0.35">
      <c r="A67" s="109" t="s">
        <v>1275</v>
      </c>
    </row>
    <row r="68" spans="1:1" ht="34" x14ac:dyDescent="0.35">
      <c r="A68" s="109" t="s">
        <v>1276</v>
      </c>
    </row>
    <row r="69" spans="1:1" ht="17" x14ac:dyDescent="0.35">
      <c r="A69" s="114" t="s">
        <v>1277</v>
      </c>
    </row>
    <row r="70" spans="1:1" ht="51" x14ac:dyDescent="0.35">
      <c r="A70" s="109" t="s">
        <v>1278</v>
      </c>
    </row>
    <row r="71" spans="1:1" ht="17" x14ac:dyDescent="0.35">
      <c r="A71" s="109" t="s">
        <v>1279</v>
      </c>
    </row>
    <row r="72" spans="1:1" ht="17" x14ac:dyDescent="0.35">
      <c r="A72" s="114" t="s">
        <v>1280</v>
      </c>
    </row>
    <row r="73" spans="1:1" ht="17" x14ac:dyDescent="0.35">
      <c r="A73" s="109" t="s">
        <v>1281</v>
      </c>
    </row>
    <row r="74" spans="1:1" ht="17" x14ac:dyDescent="0.35">
      <c r="A74" s="114" t="s">
        <v>1282</v>
      </c>
    </row>
    <row r="75" spans="1:1" ht="34" x14ac:dyDescent="0.35">
      <c r="A75" s="109" t="s">
        <v>1283</v>
      </c>
    </row>
    <row r="76" spans="1:1" ht="17" x14ac:dyDescent="0.35">
      <c r="A76" s="109" t="s">
        <v>1284</v>
      </c>
    </row>
    <row r="77" spans="1:1" ht="51" x14ac:dyDescent="0.35">
      <c r="A77" s="109" t="s">
        <v>1285</v>
      </c>
    </row>
    <row r="78" spans="1:1" ht="17" x14ac:dyDescent="0.35">
      <c r="A78" s="114" t="s">
        <v>1286</v>
      </c>
    </row>
    <row r="79" spans="1:1" ht="17" x14ac:dyDescent="0.4">
      <c r="A79" s="108" t="s">
        <v>1287</v>
      </c>
    </row>
    <row r="80" spans="1:1" ht="17" x14ac:dyDescent="0.35">
      <c r="A80" s="114" t="s">
        <v>1288</v>
      </c>
    </row>
    <row r="81" spans="1:1" ht="34" x14ac:dyDescent="0.35">
      <c r="A81" s="109" t="s">
        <v>1289</v>
      </c>
    </row>
    <row r="82" spans="1:1" ht="34" x14ac:dyDescent="0.35">
      <c r="A82" s="109" t="s">
        <v>1290</v>
      </c>
    </row>
    <row r="83" spans="1:1" ht="34" x14ac:dyDescent="0.35">
      <c r="A83" s="109" t="s">
        <v>1291</v>
      </c>
    </row>
    <row r="84" spans="1:1" ht="34" x14ac:dyDescent="0.35">
      <c r="A84" s="109" t="s">
        <v>1292</v>
      </c>
    </row>
    <row r="85" spans="1:1" ht="34" x14ac:dyDescent="0.35">
      <c r="A85" s="109" t="s">
        <v>1293</v>
      </c>
    </row>
    <row r="86" spans="1:1" ht="17" x14ac:dyDescent="0.35">
      <c r="A86" s="114" t="s">
        <v>1294</v>
      </c>
    </row>
    <row r="87" spans="1:1" ht="17" x14ac:dyDescent="0.35">
      <c r="A87" s="109" t="s">
        <v>1295</v>
      </c>
    </row>
    <row r="88" spans="1:1" ht="17" x14ac:dyDescent="0.35">
      <c r="A88" s="109" t="s">
        <v>1296</v>
      </c>
    </row>
    <row r="89" spans="1:1" ht="17" x14ac:dyDescent="0.35">
      <c r="A89" s="114" t="s">
        <v>1297</v>
      </c>
    </row>
    <row r="90" spans="1:1" ht="34" x14ac:dyDescent="0.35">
      <c r="A90" s="109" t="s">
        <v>1298</v>
      </c>
    </row>
    <row r="91" spans="1:1" ht="17" x14ac:dyDescent="0.35">
      <c r="A91" s="114" t="s">
        <v>1299</v>
      </c>
    </row>
    <row r="92" spans="1:1" ht="17" x14ac:dyDescent="0.4">
      <c r="A92" s="108" t="s">
        <v>1300</v>
      </c>
    </row>
    <row r="93" spans="1:1" ht="17" x14ac:dyDescent="0.35">
      <c r="A93" s="109" t="s">
        <v>1301</v>
      </c>
    </row>
    <row r="94" spans="1:1" ht="17" x14ac:dyDescent="0.35">
      <c r="A94" s="109"/>
    </row>
    <row r="95" spans="1:1" ht="18.5" x14ac:dyDescent="0.35">
      <c r="A95" s="107" t="s">
        <v>1302</v>
      </c>
    </row>
    <row r="96" spans="1:1" ht="34" x14ac:dyDescent="0.4">
      <c r="A96" s="108" t="s">
        <v>1303</v>
      </c>
    </row>
    <row r="97" spans="1:1" ht="17" x14ac:dyDescent="0.4">
      <c r="A97" s="108" t="s">
        <v>1304</v>
      </c>
    </row>
    <row r="98" spans="1:1" ht="17" x14ac:dyDescent="0.35">
      <c r="A98" s="114" t="s">
        <v>1305</v>
      </c>
    </row>
    <row r="99" spans="1:1" ht="17" x14ac:dyDescent="0.35">
      <c r="A99" s="106" t="s">
        <v>1306</v>
      </c>
    </row>
    <row r="100" spans="1:1" ht="17" x14ac:dyDescent="0.35">
      <c r="A100" s="109" t="s">
        <v>1307</v>
      </c>
    </row>
    <row r="101" spans="1:1" ht="17" x14ac:dyDescent="0.35">
      <c r="A101" s="109" t="s">
        <v>1308</v>
      </c>
    </row>
    <row r="102" spans="1:1" ht="17" x14ac:dyDescent="0.35">
      <c r="A102" s="109" t="s">
        <v>1309</v>
      </c>
    </row>
    <row r="103" spans="1:1" ht="17" x14ac:dyDescent="0.35">
      <c r="A103" s="109" t="s">
        <v>1310</v>
      </c>
    </row>
    <row r="104" spans="1:1" ht="34" x14ac:dyDescent="0.35">
      <c r="A104" s="109" t="s">
        <v>1311</v>
      </c>
    </row>
    <row r="105" spans="1:1" ht="17" x14ac:dyDescent="0.35">
      <c r="A105" s="106" t="s">
        <v>1312</v>
      </c>
    </row>
    <row r="106" spans="1:1" ht="17" x14ac:dyDescent="0.35">
      <c r="A106" s="109" t="s">
        <v>1313</v>
      </c>
    </row>
    <row r="107" spans="1:1" ht="17" x14ac:dyDescent="0.35">
      <c r="A107" s="109" t="s">
        <v>1314</v>
      </c>
    </row>
    <row r="108" spans="1:1" ht="17" x14ac:dyDescent="0.35">
      <c r="A108" s="109" t="s">
        <v>1315</v>
      </c>
    </row>
    <row r="109" spans="1:1" ht="17" x14ac:dyDescent="0.35">
      <c r="A109" s="109" t="s">
        <v>1316</v>
      </c>
    </row>
    <row r="110" spans="1:1" ht="17" x14ac:dyDescent="0.35">
      <c r="A110" s="109" t="s">
        <v>1317</v>
      </c>
    </row>
    <row r="111" spans="1:1" ht="17" x14ac:dyDescent="0.35">
      <c r="A111" s="109" t="s">
        <v>1318</v>
      </c>
    </row>
    <row r="112" spans="1:1" ht="17" x14ac:dyDescent="0.35">
      <c r="A112" s="114" t="s">
        <v>1319</v>
      </c>
    </row>
    <row r="113" spans="1:1" ht="17" x14ac:dyDescent="0.35">
      <c r="A113" s="109" t="s">
        <v>1320</v>
      </c>
    </row>
    <row r="114" spans="1:1" ht="17" x14ac:dyDescent="0.35">
      <c r="A114" s="106" t="s">
        <v>1321</v>
      </c>
    </row>
    <row r="115" spans="1:1" ht="17" x14ac:dyDescent="0.35">
      <c r="A115" s="109" t="s">
        <v>1322</v>
      </c>
    </row>
    <row r="116" spans="1:1" ht="17" x14ac:dyDescent="0.35">
      <c r="A116" s="109" t="s">
        <v>1323</v>
      </c>
    </row>
    <row r="117" spans="1:1" ht="17" x14ac:dyDescent="0.35">
      <c r="A117" s="106" t="s">
        <v>1324</v>
      </c>
    </row>
    <row r="118" spans="1:1" ht="17" x14ac:dyDescent="0.35">
      <c r="A118" s="109" t="s">
        <v>1325</v>
      </c>
    </row>
    <row r="119" spans="1:1" ht="17" x14ac:dyDescent="0.35">
      <c r="A119" s="109" t="s">
        <v>1326</v>
      </c>
    </row>
    <row r="120" spans="1:1" ht="17" x14ac:dyDescent="0.35">
      <c r="A120" s="109" t="s">
        <v>1327</v>
      </c>
    </row>
    <row r="121" spans="1:1" ht="17" x14ac:dyDescent="0.35">
      <c r="A121" s="114" t="s">
        <v>1328</v>
      </c>
    </row>
    <row r="122" spans="1:1" ht="17" x14ac:dyDescent="0.35">
      <c r="A122" s="106" t="s">
        <v>1329</v>
      </c>
    </row>
    <row r="123" spans="1:1" ht="17" x14ac:dyDescent="0.35">
      <c r="A123" s="106" t="s">
        <v>1330</v>
      </c>
    </row>
    <row r="124" spans="1:1" ht="17" x14ac:dyDescent="0.35">
      <c r="A124" s="109" t="s">
        <v>1331</v>
      </c>
    </row>
    <row r="125" spans="1:1" ht="17" x14ac:dyDescent="0.35">
      <c r="A125" s="109" t="s">
        <v>1332</v>
      </c>
    </row>
    <row r="126" spans="1:1" ht="17" x14ac:dyDescent="0.35">
      <c r="A126" s="109" t="s">
        <v>1333</v>
      </c>
    </row>
    <row r="127" spans="1:1" ht="17" x14ac:dyDescent="0.35">
      <c r="A127" s="109" t="s">
        <v>1334</v>
      </c>
    </row>
    <row r="128" spans="1:1" ht="17" x14ac:dyDescent="0.35">
      <c r="A128" s="109" t="s">
        <v>1335</v>
      </c>
    </row>
    <row r="129" spans="1:1" ht="17" x14ac:dyDescent="0.35">
      <c r="A129" s="114" t="s">
        <v>1336</v>
      </c>
    </row>
    <row r="130" spans="1:1" ht="34" x14ac:dyDescent="0.35">
      <c r="A130" s="109" t="s">
        <v>1337</v>
      </c>
    </row>
    <row r="131" spans="1:1" ht="68" x14ac:dyDescent="0.35">
      <c r="A131" s="109" t="s">
        <v>1338</v>
      </c>
    </row>
    <row r="132" spans="1:1" ht="34" x14ac:dyDescent="0.35">
      <c r="A132" s="109" t="s">
        <v>1339</v>
      </c>
    </row>
    <row r="133" spans="1:1" ht="17" x14ac:dyDescent="0.35">
      <c r="A133" s="114" t="s">
        <v>1340</v>
      </c>
    </row>
    <row r="134" spans="1:1" ht="34" x14ac:dyDescent="0.35">
      <c r="A134" s="106" t="s">
        <v>1341</v>
      </c>
    </row>
    <row r="135" spans="1:1" ht="17" x14ac:dyDescent="0.35">
      <c r="A135" s="106"/>
    </row>
    <row r="136" spans="1:1" ht="18.5" x14ac:dyDescent="0.35">
      <c r="A136" s="107" t="s">
        <v>1342</v>
      </c>
    </row>
    <row r="137" spans="1:1" ht="17" x14ac:dyDescent="0.35">
      <c r="A137" s="109" t="s">
        <v>1343</v>
      </c>
    </row>
    <row r="138" spans="1:1" ht="34" x14ac:dyDescent="0.35">
      <c r="A138" s="111" t="s">
        <v>1344</v>
      </c>
    </row>
    <row r="139" spans="1:1" ht="34" x14ac:dyDescent="0.35">
      <c r="A139" s="111" t="s">
        <v>1345</v>
      </c>
    </row>
    <row r="140" spans="1:1" ht="17" x14ac:dyDescent="0.35">
      <c r="A140" s="110" t="s">
        <v>1346</v>
      </c>
    </row>
    <row r="141" spans="1:1" ht="17" x14ac:dyDescent="0.35">
      <c r="A141" s="115" t="s">
        <v>1347</v>
      </c>
    </row>
    <row r="142" spans="1:1" ht="34" x14ac:dyDescent="0.4">
      <c r="A142" s="112" t="s">
        <v>1348</v>
      </c>
    </row>
    <row r="143" spans="1:1" ht="17" x14ac:dyDescent="0.35">
      <c r="A143" s="111" t="s">
        <v>1349</v>
      </c>
    </row>
    <row r="144" spans="1:1" ht="17" x14ac:dyDescent="0.35">
      <c r="A144" s="111" t="s">
        <v>1350</v>
      </c>
    </row>
    <row r="145" spans="1:1" ht="17" x14ac:dyDescent="0.35">
      <c r="A145" s="115" t="s">
        <v>1351</v>
      </c>
    </row>
    <row r="146" spans="1:1" ht="17" x14ac:dyDescent="0.35">
      <c r="A146" s="110" t="s">
        <v>1352</v>
      </c>
    </row>
    <row r="147" spans="1:1" ht="17" x14ac:dyDescent="0.35">
      <c r="A147" s="115" t="s">
        <v>1353</v>
      </c>
    </row>
    <row r="148" spans="1:1" ht="17" x14ac:dyDescent="0.35">
      <c r="A148" s="111" t="s">
        <v>1354</v>
      </c>
    </row>
    <row r="149" spans="1:1" ht="17" x14ac:dyDescent="0.35">
      <c r="A149" s="111" t="s">
        <v>1355</v>
      </c>
    </row>
    <row r="150" spans="1:1" ht="17" x14ac:dyDescent="0.35">
      <c r="A150" s="111" t="s">
        <v>1356</v>
      </c>
    </row>
    <row r="151" spans="1:1" ht="34" x14ac:dyDescent="0.35">
      <c r="A151" s="115" t="s">
        <v>1357</v>
      </c>
    </row>
    <row r="152" spans="1:1" ht="17" x14ac:dyDescent="0.35">
      <c r="A152" s="110" t="s">
        <v>1358</v>
      </c>
    </row>
    <row r="153" spans="1:1" ht="17" x14ac:dyDescent="0.35">
      <c r="A153" s="111" t="s">
        <v>1359</v>
      </c>
    </row>
    <row r="154" spans="1:1" ht="17" x14ac:dyDescent="0.35">
      <c r="A154" s="111" t="s">
        <v>1360</v>
      </c>
    </row>
    <row r="155" spans="1:1" ht="17" x14ac:dyDescent="0.35">
      <c r="A155" s="111" t="s">
        <v>1361</v>
      </c>
    </row>
    <row r="156" spans="1:1" ht="17" x14ac:dyDescent="0.35">
      <c r="A156" s="111" t="s">
        <v>1362</v>
      </c>
    </row>
    <row r="157" spans="1:1" ht="34" x14ac:dyDescent="0.35">
      <c r="A157" s="111" t="s">
        <v>1363</v>
      </c>
    </row>
    <row r="158" spans="1:1" ht="34" x14ac:dyDescent="0.35">
      <c r="A158" s="111" t="s">
        <v>1364</v>
      </c>
    </row>
    <row r="159" spans="1:1" ht="17" x14ac:dyDescent="0.35">
      <c r="A159" s="110" t="s">
        <v>1365</v>
      </c>
    </row>
    <row r="160" spans="1:1" ht="34" x14ac:dyDescent="0.35">
      <c r="A160" s="111" t="s">
        <v>1366</v>
      </c>
    </row>
    <row r="161" spans="1:1" ht="34" x14ac:dyDescent="0.35">
      <c r="A161" s="111" t="s">
        <v>1367</v>
      </c>
    </row>
    <row r="162" spans="1:1" ht="17" x14ac:dyDescent="0.35">
      <c r="A162" s="111" t="s">
        <v>1368</v>
      </c>
    </row>
    <row r="163" spans="1:1" ht="17" x14ac:dyDescent="0.35">
      <c r="A163" s="110" t="s">
        <v>1369</v>
      </c>
    </row>
    <row r="164" spans="1:1" ht="34" x14ac:dyDescent="0.4">
      <c r="A164" s="112" t="s">
        <v>1383</v>
      </c>
    </row>
    <row r="165" spans="1:1" ht="34" x14ac:dyDescent="0.35">
      <c r="A165" s="111" t="s">
        <v>1370</v>
      </c>
    </row>
    <row r="166" spans="1:1" ht="17" x14ac:dyDescent="0.35">
      <c r="A166" s="110" t="s">
        <v>1371</v>
      </c>
    </row>
    <row r="167" spans="1:1" ht="17" x14ac:dyDescent="0.35">
      <c r="A167" s="111" t="s">
        <v>1372</v>
      </c>
    </row>
    <row r="168" spans="1:1" ht="17" x14ac:dyDescent="0.35">
      <c r="A168" s="110" t="s">
        <v>1373</v>
      </c>
    </row>
    <row r="169" spans="1:1" ht="17" x14ac:dyDescent="0.4">
      <c r="A169" s="112" t="s">
        <v>1374</v>
      </c>
    </row>
    <row r="170" spans="1:1" ht="17" x14ac:dyDescent="0.4">
      <c r="A170" s="112"/>
    </row>
    <row r="171" spans="1:1" ht="17" x14ac:dyDescent="0.4">
      <c r="A171" s="112"/>
    </row>
    <row r="172" spans="1:1" ht="17" x14ac:dyDescent="0.4">
      <c r="A172" s="112"/>
    </row>
    <row r="173" spans="1:1" ht="17" x14ac:dyDescent="0.4">
      <c r="A173" s="112"/>
    </row>
    <row r="174" spans="1:1" ht="17" x14ac:dyDescent="0.4">
      <c r="A174" s="112"/>
    </row>
  </sheetData>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rowBreaks count="1" manualBreakCount="1">
    <brk id="14" man="1"/>
  </rowBreaks>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847A75"/>
  </sheetPr>
  <dimension ref="B1:J43"/>
  <sheetViews>
    <sheetView showGridLines="0" tabSelected="1" zoomScale="80" zoomScaleNormal="80" workbookViewId="0">
      <selection activeCell="F10" sqref="F10"/>
    </sheetView>
  </sheetViews>
  <sheetFormatPr defaultRowHeight="14.5" x14ac:dyDescent="0.35"/>
  <cols>
    <col min="2" max="10" width="12.453125" customWidth="1"/>
  </cols>
  <sheetData>
    <row r="1" spans="2:10" ht="15" thickBot="1" x14ac:dyDescent="0.4"/>
    <row r="2" spans="2:10" x14ac:dyDescent="0.35">
      <c r="B2" s="2"/>
      <c r="C2" s="3"/>
      <c r="D2" s="3"/>
      <c r="E2" s="3"/>
      <c r="F2" s="3"/>
      <c r="G2" s="3"/>
      <c r="H2" s="3"/>
      <c r="I2" s="3"/>
      <c r="J2" s="4"/>
    </row>
    <row r="3" spans="2:10" x14ac:dyDescent="0.35">
      <c r="B3" s="5"/>
      <c r="C3" s="6"/>
      <c r="D3" s="6"/>
      <c r="E3" s="6"/>
      <c r="F3" s="6"/>
      <c r="G3" s="6"/>
      <c r="H3" s="6"/>
      <c r="I3" s="6"/>
      <c r="J3" s="7"/>
    </row>
    <row r="4" spans="2:10" x14ac:dyDescent="0.35">
      <c r="B4" s="5"/>
      <c r="C4" s="6"/>
      <c r="D4" s="6"/>
      <c r="E4" s="6"/>
      <c r="F4" s="6"/>
      <c r="G4" s="6"/>
      <c r="H4" s="6"/>
      <c r="I4" s="6"/>
      <c r="J4" s="7"/>
    </row>
    <row r="5" spans="2:10" ht="31" x14ac:dyDescent="0.45">
      <c r="B5" s="5"/>
      <c r="C5" s="6"/>
      <c r="D5" s="6"/>
      <c r="E5" s="8"/>
      <c r="F5" s="9" t="s">
        <v>13</v>
      </c>
      <c r="G5" s="6"/>
      <c r="H5" s="6"/>
      <c r="I5" s="6"/>
      <c r="J5" s="7"/>
    </row>
    <row r="6" spans="2:10" ht="41.25" customHeight="1" x14ac:dyDescent="0.35">
      <c r="B6" s="5"/>
      <c r="C6" s="6"/>
      <c r="D6" s="493" t="s">
        <v>3063</v>
      </c>
      <c r="E6" s="493"/>
      <c r="F6" s="493"/>
      <c r="G6" s="493"/>
      <c r="H6" s="493"/>
      <c r="I6" s="6"/>
      <c r="J6" s="7"/>
    </row>
    <row r="7" spans="2:10" ht="26" x14ac:dyDescent="0.35">
      <c r="B7" s="5"/>
      <c r="C7" s="6"/>
      <c r="D7" s="6"/>
      <c r="E7" s="6"/>
      <c r="F7" s="11" t="s">
        <v>506</v>
      </c>
      <c r="G7" s="6"/>
      <c r="H7" s="6"/>
      <c r="I7" s="6"/>
      <c r="J7" s="7"/>
    </row>
    <row r="8" spans="2:10" ht="26" x14ac:dyDescent="0.35">
      <c r="B8" s="5"/>
      <c r="C8" s="6"/>
      <c r="D8" s="6"/>
      <c r="E8" s="6"/>
      <c r="F8" s="11" t="s">
        <v>3164</v>
      </c>
      <c r="G8" s="6"/>
      <c r="H8" s="6"/>
      <c r="I8" s="6"/>
      <c r="J8" s="7"/>
    </row>
    <row r="9" spans="2:10" ht="21" x14ac:dyDescent="0.35">
      <c r="B9" s="5"/>
      <c r="C9" s="6"/>
      <c r="D9" s="6"/>
      <c r="E9" s="6"/>
      <c r="F9" s="12" t="s">
        <v>3614</v>
      </c>
      <c r="G9" s="6"/>
      <c r="H9" s="6"/>
      <c r="I9" s="6"/>
      <c r="J9" s="7"/>
    </row>
    <row r="10" spans="2:10" ht="21" x14ac:dyDescent="0.35">
      <c r="B10" s="5"/>
      <c r="C10" s="6"/>
      <c r="D10" s="6"/>
      <c r="E10" s="6"/>
      <c r="F10" s="12" t="s">
        <v>3165</v>
      </c>
      <c r="G10" s="6"/>
      <c r="H10" s="6"/>
      <c r="I10" s="6"/>
      <c r="J10" s="7"/>
    </row>
    <row r="11" spans="2:10" ht="21" x14ac:dyDescent="0.35">
      <c r="B11" s="5"/>
      <c r="C11" s="6"/>
      <c r="D11" s="6"/>
      <c r="E11" s="6"/>
      <c r="F11" s="12"/>
      <c r="G11" s="6"/>
      <c r="H11" s="6"/>
      <c r="I11" s="6"/>
      <c r="J11" s="7"/>
    </row>
    <row r="12" spans="2:10" x14ac:dyDescent="0.35">
      <c r="B12" s="5"/>
      <c r="C12" s="6"/>
      <c r="D12" s="6"/>
      <c r="E12" s="6"/>
      <c r="F12" s="6"/>
      <c r="G12" s="6"/>
      <c r="H12" s="6"/>
      <c r="I12" s="6"/>
      <c r="J12" s="7"/>
    </row>
    <row r="13" spans="2:10" x14ac:dyDescent="0.35">
      <c r="B13" s="5"/>
      <c r="C13" s="6"/>
      <c r="D13" s="6"/>
      <c r="E13" s="6"/>
      <c r="F13" s="6"/>
      <c r="G13" s="6"/>
      <c r="H13" s="6"/>
      <c r="I13" s="6"/>
      <c r="J13" s="7"/>
    </row>
    <row r="14" spans="2:10" x14ac:dyDescent="0.35">
      <c r="B14" s="5"/>
      <c r="C14" s="6"/>
      <c r="D14" s="6"/>
      <c r="E14" s="6"/>
      <c r="F14" s="6"/>
      <c r="G14" s="6"/>
      <c r="H14" s="6"/>
      <c r="I14" s="6"/>
      <c r="J14" s="7"/>
    </row>
    <row r="15" spans="2:10" x14ac:dyDescent="0.35">
      <c r="B15" s="5"/>
      <c r="C15" s="6"/>
      <c r="D15" s="6"/>
      <c r="E15" s="6"/>
      <c r="F15" s="6"/>
      <c r="G15" s="6"/>
      <c r="H15" s="6"/>
      <c r="I15" s="6"/>
      <c r="J15" s="7"/>
    </row>
    <row r="16" spans="2:10" x14ac:dyDescent="0.35">
      <c r="B16" s="5"/>
      <c r="C16" s="6"/>
      <c r="D16" s="6"/>
      <c r="E16" s="6"/>
      <c r="F16" s="6"/>
      <c r="G16" s="6"/>
      <c r="H16" s="6"/>
      <c r="I16" s="6"/>
      <c r="J16" s="7"/>
    </row>
    <row r="17" spans="2:10" x14ac:dyDescent="0.35">
      <c r="B17" s="5"/>
      <c r="C17" s="6"/>
      <c r="D17" s="6"/>
      <c r="E17" s="6"/>
      <c r="F17" s="6"/>
      <c r="G17" s="6"/>
      <c r="H17" s="6"/>
      <c r="I17" s="6"/>
      <c r="J17" s="7"/>
    </row>
    <row r="18" spans="2:10" x14ac:dyDescent="0.35">
      <c r="B18" s="5"/>
      <c r="C18" s="6"/>
      <c r="D18" s="6"/>
      <c r="E18" s="6"/>
      <c r="F18" s="6"/>
      <c r="G18" s="6"/>
      <c r="H18" s="6"/>
      <c r="I18" s="6"/>
      <c r="J18" s="7"/>
    </row>
    <row r="19" spans="2:10" x14ac:dyDescent="0.35">
      <c r="B19" s="5"/>
      <c r="C19" s="6"/>
      <c r="D19" s="6"/>
      <c r="E19" s="6"/>
      <c r="F19" s="6"/>
      <c r="G19" s="6"/>
      <c r="H19" s="6"/>
      <c r="I19" s="6"/>
      <c r="J19" s="7"/>
    </row>
    <row r="20" spans="2:10" x14ac:dyDescent="0.35">
      <c r="B20" s="5"/>
      <c r="C20" s="6"/>
      <c r="D20" s="6"/>
      <c r="E20" s="6"/>
      <c r="F20" s="6"/>
      <c r="G20" s="6"/>
      <c r="H20" s="6"/>
      <c r="I20" s="6"/>
      <c r="J20" s="7"/>
    </row>
    <row r="21" spans="2:10" x14ac:dyDescent="0.35">
      <c r="B21" s="5"/>
      <c r="C21" s="6"/>
      <c r="D21" s="6"/>
      <c r="E21" s="6"/>
      <c r="F21" s="6"/>
      <c r="G21" s="6"/>
      <c r="H21" s="6"/>
      <c r="I21" s="6"/>
      <c r="J21" s="7"/>
    </row>
    <row r="22" spans="2:10" x14ac:dyDescent="0.35">
      <c r="B22" s="5"/>
      <c r="C22" s="6"/>
      <c r="D22" s="6"/>
      <c r="E22" s="6"/>
      <c r="F22" s="13" t="s">
        <v>14</v>
      </c>
      <c r="G22" s="6"/>
      <c r="H22" s="6"/>
      <c r="I22" s="6"/>
      <c r="J22" s="7"/>
    </row>
    <row r="23" spans="2:10" x14ac:dyDescent="0.35">
      <c r="B23" s="5"/>
      <c r="C23" s="6"/>
      <c r="D23" s="6"/>
      <c r="E23" s="6"/>
      <c r="F23" s="14"/>
      <c r="G23" s="6"/>
      <c r="H23" s="6"/>
      <c r="I23" s="6"/>
      <c r="J23" s="7"/>
    </row>
    <row r="24" spans="2:10" x14ac:dyDescent="0.35">
      <c r="B24" s="5"/>
      <c r="C24" s="6"/>
      <c r="D24" s="496" t="s">
        <v>15</v>
      </c>
      <c r="E24" s="497" t="s">
        <v>16</v>
      </c>
      <c r="F24" s="497"/>
      <c r="G24" s="497"/>
      <c r="H24" s="497"/>
      <c r="I24" s="6"/>
      <c r="J24" s="7"/>
    </row>
    <row r="25" spans="2:10" x14ac:dyDescent="0.35">
      <c r="B25" s="5"/>
      <c r="C25" s="6"/>
      <c r="D25" s="6"/>
      <c r="H25" s="6"/>
      <c r="I25" s="6"/>
      <c r="J25" s="7"/>
    </row>
    <row r="26" spans="2:10" x14ac:dyDescent="0.35">
      <c r="B26" s="5"/>
      <c r="C26" s="6"/>
      <c r="D26" s="496" t="s">
        <v>17</v>
      </c>
      <c r="E26" s="497"/>
      <c r="F26" s="497"/>
      <c r="G26" s="497"/>
      <c r="H26" s="497"/>
      <c r="I26" s="6"/>
      <c r="J26" s="7"/>
    </row>
    <row r="27" spans="2:10" x14ac:dyDescent="0.35">
      <c r="B27" s="5"/>
      <c r="C27" s="6"/>
      <c r="D27" s="15"/>
      <c r="E27" s="15"/>
      <c r="F27" s="15"/>
      <c r="G27" s="15"/>
      <c r="H27" s="15"/>
      <c r="I27" s="6"/>
      <c r="J27" s="7"/>
    </row>
    <row r="28" spans="2:10" x14ac:dyDescent="0.35">
      <c r="B28" s="5"/>
      <c r="C28" s="6"/>
      <c r="D28" s="496" t="s">
        <v>18</v>
      </c>
      <c r="E28" s="497" t="s">
        <v>16</v>
      </c>
      <c r="F28" s="497"/>
      <c r="G28" s="497"/>
      <c r="H28" s="497"/>
      <c r="I28" s="6"/>
      <c r="J28" s="7"/>
    </row>
    <row r="29" spans="2:10" x14ac:dyDescent="0.35">
      <c r="B29" s="5"/>
      <c r="C29" s="6"/>
      <c r="D29" s="15"/>
      <c r="E29" s="15"/>
      <c r="F29" s="15"/>
      <c r="G29" s="15"/>
      <c r="H29" s="15"/>
      <c r="I29" s="6"/>
      <c r="J29" s="7"/>
    </row>
    <row r="30" spans="2:10" x14ac:dyDescent="0.35">
      <c r="B30" s="5"/>
      <c r="C30" s="6"/>
      <c r="D30" s="496" t="s">
        <v>19</v>
      </c>
      <c r="E30" s="497" t="s">
        <v>16</v>
      </c>
      <c r="F30" s="497"/>
      <c r="G30" s="497"/>
      <c r="H30" s="497"/>
      <c r="I30" s="6"/>
      <c r="J30" s="7"/>
    </row>
    <row r="31" spans="2:10" x14ac:dyDescent="0.35">
      <c r="B31" s="5"/>
      <c r="C31" s="6"/>
      <c r="D31" s="15"/>
      <c r="E31" s="15"/>
      <c r="F31" s="15"/>
      <c r="G31" s="15"/>
      <c r="H31" s="15"/>
      <c r="I31" s="6"/>
      <c r="J31" s="7"/>
    </row>
    <row r="32" spans="2:10" x14ac:dyDescent="0.35">
      <c r="B32" s="5"/>
      <c r="C32" s="6"/>
      <c r="D32" s="496" t="s">
        <v>20</v>
      </c>
      <c r="E32" s="497" t="s">
        <v>16</v>
      </c>
      <c r="F32" s="497"/>
      <c r="G32" s="497"/>
      <c r="H32" s="497"/>
      <c r="I32" s="6"/>
      <c r="J32" s="7"/>
    </row>
    <row r="33" spans="2:10" x14ac:dyDescent="0.35">
      <c r="B33" s="5"/>
      <c r="C33" s="6"/>
      <c r="I33" s="6"/>
      <c r="J33" s="7"/>
    </row>
    <row r="34" spans="2:10" x14ac:dyDescent="0.35">
      <c r="B34" s="5"/>
      <c r="C34" s="6"/>
      <c r="D34" s="496" t="s">
        <v>21</v>
      </c>
      <c r="E34" s="497" t="s">
        <v>16</v>
      </c>
      <c r="F34" s="497"/>
      <c r="G34" s="497"/>
      <c r="H34" s="497"/>
      <c r="I34" s="6"/>
      <c r="J34" s="7"/>
    </row>
    <row r="35" spans="2:10" x14ac:dyDescent="0.35">
      <c r="B35" s="5"/>
      <c r="C35" s="6"/>
      <c r="D35" s="6"/>
      <c r="E35" s="6"/>
      <c r="F35" s="6"/>
      <c r="G35" s="6"/>
      <c r="H35" s="6"/>
      <c r="I35" s="6"/>
      <c r="J35" s="7"/>
    </row>
    <row r="36" spans="2:10" x14ac:dyDescent="0.35">
      <c r="B36" s="5"/>
      <c r="C36" s="6"/>
      <c r="D36" s="494" t="s">
        <v>22</v>
      </c>
      <c r="E36" s="495"/>
      <c r="F36" s="495"/>
      <c r="G36" s="495"/>
      <c r="H36" s="495"/>
      <c r="I36" s="6"/>
      <c r="J36" s="7"/>
    </row>
    <row r="37" spans="2:10" x14ac:dyDescent="0.35">
      <c r="B37" s="5"/>
      <c r="C37" s="6"/>
      <c r="D37" s="6"/>
      <c r="E37" s="6"/>
      <c r="F37" s="14"/>
      <c r="G37" s="6"/>
      <c r="H37" s="6"/>
      <c r="I37" s="6"/>
      <c r="J37" s="7"/>
    </row>
    <row r="38" spans="2:10" x14ac:dyDescent="0.35">
      <c r="B38" s="5"/>
      <c r="C38" s="6"/>
      <c r="D38" s="494" t="s">
        <v>1527</v>
      </c>
      <c r="E38" s="495"/>
      <c r="F38" s="495"/>
      <c r="G38" s="495"/>
      <c r="H38" s="495"/>
      <c r="I38" s="6"/>
      <c r="J38" s="7"/>
    </row>
    <row r="39" spans="2:10" x14ac:dyDescent="0.35">
      <c r="B39" s="5"/>
      <c r="C39" s="6"/>
      <c r="I39" s="6"/>
      <c r="J39" s="7"/>
    </row>
    <row r="40" spans="2:10" x14ac:dyDescent="0.35">
      <c r="B40" s="5"/>
      <c r="C40" s="6"/>
      <c r="D40" s="494" t="s">
        <v>2769</v>
      </c>
      <c r="E40" s="495" t="s">
        <v>16</v>
      </c>
      <c r="F40" s="495"/>
      <c r="G40" s="495"/>
      <c r="H40" s="495"/>
      <c r="I40" s="6"/>
      <c r="J40" s="7"/>
    </row>
    <row r="41" spans="2:10" x14ac:dyDescent="0.35">
      <c r="B41" s="5"/>
      <c r="C41" s="6"/>
      <c r="D41" s="6"/>
      <c r="E41" s="15"/>
      <c r="F41" s="15"/>
      <c r="G41" s="15"/>
      <c r="H41" s="15"/>
      <c r="I41" s="6"/>
      <c r="J41" s="7"/>
    </row>
    <row r="42" spans="2:10" x14ac:dyDescent="0.35">
      <c r="B42" s="5"/>
      <c r="C42" s="6"/>
      <c r="D42" s="494" t="s">
        <v>2770</v>
      </c>
      <c r="E42" s="495"/>
      <c r="F42" s="495"/>
      <c r="G42" s="495"/>
      <c r="H42" s="495"/>
      <c r="I42" s="6"/>
      <c r="J42" s="7"/>
    </row>
    <row r="43" spans="2:10" ht="15" thickBot="1" x14ac:dyDescent="0.4">
      <c r="B43" s="16"/>
      <c r="C43" s="17"/>
      <c r="D43" s="17"/>
      <c r="E43" s="17"/>
      <c r="F43" s="17"/>
      <c r="G43" s="17"/>
      <c r="H43" s="17"/>
      <c r="I43" s="17"/>
      <c r="J43" s="18"/>
    </row>
  </sheetData>
  <mergeCells count="11">
    <mergeCell ref="D6:H6"/>
    <mergeCell ref="D42:H42"/>
    <mergeCell ref="D40:H40"/>
    <mergeCell ref="D38:H38"/>
    <mergeCell ref="D36:H36"/>
    <mergeCell ref="D24:H24"/>
    <mergeCell ref="D26:H26"/>
    <mergeCell ref="D28:H28"/>
    <mergeCell ref="D30:H30"/>
    <mergeCell ref="D32:H32"/>
    <mergeCell ref="D34:H34"/>
  </mergeCells>
  <conditionalFormatting sqref="F7:F8">
    <cfRule type="containsText" dxfId="1" priority="2" operator="containsText" text="X">
      <formula>NOT(ISERROR(SEARCH("X",F7)))</formula>
    </cfRule>
  </conditionalFormatting>
  <conditionalFormatting sqref="F9:F10">
    <cfRule type="containsText" dxfId="0" priority="1" operator="containsText" text="DD">
      <formula>NOT(ISERROR(SEARCH("DD",F9)))</formula>
    </cfRule>
  </conditionalFormatting>
  <hyperlinks>
    <hyperlink ref="D24:H24" location="'A. HTT General'!A1" display="Tab A: HTT General" xr:uid="{00000000-0004-0000-0100-000000000000}"/>
    <hyperlink ref="D26:H26" location="'B1. HTT Mortgage Assets'!A1" display="Worksheet B1: HTT Mortgage Assets" xr:uid="{00000000-0004-0000-0100-000001000000}"/>
    <hyperlink ref="D28:H28" location="'B2. HTT Public Sector Assets'!A1" display="Worksheet C: HTT Public Sector Assets" xr:uid="{00000000-0004-0000-0100-000002000000}"/>
    <hyperlink ref="D32:H32" location="'C. HTT Harmonised Glossary'!A1" display="Worksheet C: HTT Harmonised Glossary" xr:uid="{00000000-0004-0000-0100-000003000000}"/>
    <hyperlink ref="D30:H30" location="'B3. HTT Shipping Assets'!A1" display="Worksheet B3: HTT Shipping Assets" xr:uid="{00000000-0004-0000-0100-000004000000}"/>
    <hyperlink ref="D34:H34" location="Disclaimer!A1" display="Disclaimer" xr:uid="{00000000-0004-0000-0100-000005000000}"/>
    <hyperlink ref="D40:H40" location="'F1. Sustainable M data'!A1" display="Worksheet F1: Sustainable M data" xr:uid="{B28B1F89-4683-440C-B708-AE2AC963F73E}"/>
    <hyperlink ref="D42:H42" location="'G1. Crisis M Payment Holidays'!A1" display="Worksheet G1. Crisis M Payment Holidays" xr:uid="{EDF0CD92-436A-4084-BE82-72ED56A65AB4}"/>
  </hyperlinks>
  <printOptions horizontalCentered="1" verticalCentered="1"/>
  <pageMargins left="0.70866141732283472" right="0.70866141732283472" top="0.74803149606299213" bottom="0.74803149606299213" header="0.31496062992125984" footer="0.31496062992125984"/>
  <pageSetup paperSize="9" scale="50" orientation="landscape" r:id="rId1"/>
  <headerFooter>
    <oddHeader>&amp;R&amp;G</oddHead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847A75"/>
    <pageSetUpPr fitToPage="1"/>
  </sheetPr>
  <dimension ref="A1:N99"/>
  <sheetViews>
    <sheetView zoomScale="80" zoomScaleNormal="80" workbookViewId="0">
      <selection activeCell="B73" sqref="B73"/>
    </sheetView>
  </sheetViews>
  <sheetFormatPr defaultColWidth="8.81640625" defaultRowHeight="14.5" x14ac:dyDescent="0.35"/>
  <cols>
    <col min="2" max="10" width="28" customWidth="1"/>
  </cols>
  <sheetData>
    <row r="1" spans="1:14" ht="15" thickBot="1" x14ac:dyDescent="0.4">
      <c r="A1" s="19"/>
    </row>
    <row r="2" spans="1:14" x14ac:dyDescent="0.35">
      <c r="B2" s="2"/>
      <c r="C2" s="3"/>
      <c r="D2" s="3"/>
      <c r="E2" s="3"/>
      <c r="F2" s="3"/>
      <c r="G2" s="3"/>
      <c r="H2" s="3"/>
      <c r="I2" s="3"/>
      <c r="J2" s="4"/>
    </row>
    <row r="3" spans="1:14" x14ac:dyDescent="0.35">
      <c r="B3" s="5"/>
      <c r="C3" s="6"/>
      <c r="D3" s="6"/>
      <c r="E3" s="6"/>
      <c r="F3" s="6"/>
      <c r="G3" s="6"/>
      <c r="H3" s="6"/>
      <c r="I3" s="6"/>
      <c r="J3" s="7"/>
    </row>
    <row r="4" spans="1:14" x14ac:dyDescent="0.35">
      <c r="B4" s="5"/>
      <c r="C4" s="6"/>
      <c r="D4" s="6"/>
      <c r="E4" s="6"/>
      <c r="F4" s="6"/>
      <c r="G4" s="6"/>
      <c r="H4" s="6"/>
      <c r="I4" s="6"/>
      <c r="J4" s="7"/>
    </row>
    <row r="5" spans="1:14" ht="31" x14ac:dyDescent="0.35">
      <c r="B5" s="5"/>
      <c r="C5" s="6"/>
      <c r="D5" s="6"/>
      <c r="E5" s="9"/>
      <c r="F5" s="9" t="s">
        <v>23</v>
      </c>
      <c r="G5" s="9"/>
      <c r="I5" s="9"/>
      <c r="J5" s="7"/>
    </row>
    <row r="6" spans="1:14" x14ac:dyDescent="0.35">
      <c r="B6" s="5"/>
      <c r="C6" s="6"/>
      <c r="D6" s="6"/>
      <c r="E6" s="10"/>
      <c r="F6" s="10"/>
      <c r="G6" s="10"/>
      <c r="I6" s="10"/>
      <c r="J6" s="7"/>
    </row>
    <row r="7" spans="1:14" ht="26" x14ac:dyDescent="0.35">
      <c r="B7" s="5"/>
      <c r="C7" s="6"/>
      <c r="D7" s="6"/>
      <c r="E7" s="11"/>
      <c r="F7" s="11" t="s">
        <v>24</v>
      </c>
      <c r="G7" s="11"/>
      <c r="I7" s="11"/>
      <c r="J7" s="7"/>
    </row>
    <row r="8" spans="1:14" ht="26" x14ac:dyDescent="0.35">
      <c r="B8" s="5"/>
      <c r="C8" s="6"/>
      <c r="D8" s="6"/>
      <c r="E8" s="6"/>
      <c r="F8" s="11"/>
      <c r="G8" s="11"/>
      <c r="H8" s="11"/>
      <c r="I8" s="11"/>
      <c r="J8" s="7"/>
    </row>
    <row r="9" spans="1:14" x14ac:dyDescent="0.35">
      <c r="B9" s="5"/>
      <c r="C9" t="s">
        <v>1583</v>
      </c>
      <c r="D9" s="6"/>
      <c r="E9" s="6"/>
      <c r="F9" s="6"/>
      <c r="G9" s="6"/>
      <c r="H9" s="6"/>
      <c r="I9" s="6"/>
      <c r="J9" s="7"/>
      <c r="N9" s="6"/>
    </row>
    <row r="10" spans="1:14" x14ac:dyDescent="0.35">
      <c r="B10" s="5"/>
      <c r="C10" t="s">
        <v>1584</v>
      </c>
      <c r="F10" s="6"/>
      <c r="G10" s="6"/>
      <c r="H10" s="6"/>
      <c r="I10" s="6"/>
      <c r="J10" s="7"/>
      <c r="N10" s="6"/>
    </row>
    <row r="11" spans="1:14" x14ac:dyDescent="0.35">
      <c r="B11" s="5"/>
      <c r="C11" t="s">
        <v>1585</v>
      </c>
      <c r="D11" s="6"/>
      <c r="E11" s="6"/>
      <c r="F11" s="6"/>
      <c r="G11" s="6"/>
      <c r="H11" s="6"/>
      <c r="I11" s="6"/>
      <c r="J11" s="7"/>
    </row>
    <row r="12" spans="1:14" x14ac:dyDescent="0.35">
      <c r="B12" s="5"/>
      <c r="D12" t="s">
        <v>1586</v>
      </c>
      <c r="E12" s="6"/>
      <c r="F12" s="6"/>
      <c r="G12" s="6"/>
      <c r="H12" s="6"/>
      <c r="I12" s="6"/>
      <c r="J12" s="7"/>
    </row>
    <row r="13" spans="1:14" x14ac:dyDescent="0.35">
      <c r="B13" s="5"/>
      <c r="D13" t="s">
        <v>1587</v>
      </c>
      <c r="E13" s="6"/>
      <c r="F13" s="6"/>
      <c r="G13" s="6"/>
      <c r="H13" s="6"/>
      <c r="I13" s="6"/>
      <c r="J13" s="7"/>
    </row>
    <row r="14" spans="1:14" x14ac:dyDescent="0.35">
      <c r="B14" s="5"/>
      <c r="D14" t="s">
        <v>25</v>
      </c>
      <c r="E14" s="6"/>
      <c r="F14" s="6"/>
      <c r="G14" s="6"/>
      <c r="H14" s="6"/>
      <c r="I14" s="6"/>
      <c r="J14" s="7"/>
    </row>
    <row r="15" spans="1:14" x14ac:dyDescent="0.35">
      <c r="B15" s="5"/>
      <c r="D15" t="s">
        <v>26</v>
      </c>
      <c r="E15" s="6"/>
      <c r="F15" s="6"/>
      <c r="G15" s="6"/>
      <c r="H15" s="6"/>
      <c r="I15" s="6"/>
      <c r="J15" s="7"/>
    </row>
    <row r="16" spans="1:14" x14ac:dyDescent="0.35">
      <c r="B16" s="20"/>
      <c r="D16" t="s">
        <v>27</v>
      </c>
      <c r="E16" s="6"/>
      <c r="J16" s="21"/>
    </row>
    <row r="17" spans="2:14" x14ac:dyDescent="0.35">
      <c r="B17" s="20"/>
      <c r="D17" t="s">
        <v>3002</v>
      </c>
      <c r="E17" s="6"/>
      <c r="J17" s="21"/>
    </row>
    <row r="18" spans="2:14" x14ac:dyDescent="0.35">
      <c r="B18" s="5"/>
      <c r="C18" t="s">
        <v>1588</v>
      </c>
      <c r="F18" s="14"/>
      <c r="G18" s="14"/>
      <c r="H18" s="14"/>
      <c r="I18" s="14"/>
      <c r="J18" s="7"/>
    </row>
    <row r="19" spans="2:14" x14ac:dyDescent="0.35">
      <c r="B19" s="5"/>
      <c r="C19" t="s">
        <v>1589</v>
      </c>
      <c r="E19" s="6"/>
      <c r="F19" s="14"/>
      <c r="G19" s="14"/>
      <c r="H19" s="14"/>
      <c r="I19" s="14"/>
      <c r="J19" s="7"/>
    </row>
    <row r="20" spans="2:14" x14ac:dyDescent="0.35">
      <c r="B20" s="5"/>
      <c r="C20" t="s">
        <v>1590</v>
      </c>
      <c r="E20" s="6"/>
      <c r="F20" s="14"/>
      <c r="G20" s="14"/>
      <c r="H20" s="14"/>
      <c r="I20" s="14"/>
      <c r="J20" s="7"/>
    </row>
    <row r="21" spans="2:14" x14ac:dyDescent="0.35">
      <c r="B21" s="5"/>
      <c r="D21" t="s">
        <v>28</v>
      </c>
      <c r="E21" s="6"/>
      <c r="F21" s="13"/>
      <c r="G21" s="13"/>
      <c r="H21" s="13"/>
      <c r="I21" s="13"/>
      <c r="J21" s="7"/>
      <c r="N21" s="6"/>
    </row>
    <row r="22" spans="2:14" x14ac:dyDescent="0.35">
      <c r="B22" s="5"/>
      <c r="D22" t="s">
        <v>29</v>
      </c>
      <c r="E22" s="6"/>
      <c r="F22" s="13"/>
      <c r="G22" s="13"/>
      <c r="H22" s="13"/>
      <c r="I22" s="13"/>
      <c r="J22" s="7"/>
    </row>
    <row r="23" spans="2:14" x14ac:dyDescent="0.35">
      <c r="B23" s="5"/>
      <c r="C23" t="s">
        <v>1591</v>
      </c>
      <c r="D23" s="6"/>
      <c r="E23" s="6"/>
      <c r="F23" s="13"/>
      <c r="G23" s="13"/>
      <c r="H23" s="13"/>
      <c r="I23" s="13"/>
      <c r="J23" s="7"/>
    </row>
    <row r="24" spans="2:14" x14ac:dyDescent="0.35">
      <c r="B24" s="5"/>
      <c r="D24" t="s">
        <v>30</v>
      </c>
      <c r="F24" s="13"/>
      <c r="G24" s="13"/>
      <c r="H24" s="13"/>
      <c r="I24" s="13"/>
      <c r="J24" s="7"/>
    </row>
    <row r="25" spans="2:14" x14ac:dyDescent="0.35">
      <c r="B25" s="5"/>
      <c r="C25" t="s">
        <v>1592</v>
      </c>
      <c r="F25" s="13"/>
      <c r="G25" s="13"/>
      <c r="H25" s="13"/>
      <c r="I25" s="13"/>
      <c r="J25" s="7"/>
    </row>
    <row r="26" spans="2:14" ht="15" customHeight="1" x14ac:dyDescent="0.35">
      <c r="B26" s="5"/>
      <c r="C26" s="498" t="s">
        <v>1594</v>
      </c>
      <c r="D26" s="498"/>
      <c r="E26" s="498"/>
      <c r="F26" s="498"/>
      <c r="G26" s="498"/>
      <c r="H26" s="498"/>
      <c r="I26" s="13"/>
      <c r="J26" s="7"/>
    </row>
    <row r="27" spans="2:14" x14ac:dyDescent="0.35">
      <c r="B27" s="5"/>
      <c r="C27" s="498"/>
      <c r="D27" s="498"/>
      <c r="E27" s="498"/>
      <c r="F27" s="498"/>
      <c r="G27" s="498"/>
      <c r="H27" s="498"/>
      <c r="I27" s="13"/>
      <c r="J27" s="7"/>
    </row>
    <row r="28" spans="2:14" x14ac:dyDescent="0.35">
      <c r="B28" s="5"/>
      <c r="C28" s="498" t="s">
        <v>1593</v>
      </c>
      <c r="D28" s="498"/>
      <c r="E28" s="498"/>
      <c r="F28" s="498"/>
      <c r="G28" s="498"/>
      <c r="H28" s="498"/>
      <c r="I28" s="13"/>
      <c r="J28" s="7"/>
    </row>
    <row r="29" spans="2:14" x14ac:dyDescent="0.35">
      <c r="B29" s="5"/>
      <c r="C29" s="498"/>
      <c r="D29" s="498"/>
      <c r="E29" s="498"/>
      <c r="F29" s="498"/>
      <c r="G29" s="498"/>
      <c r="H29" s="498"/>
      <c r="I29" s="13"/>
      <c r="J29" s="7"/>
    </row>
    <row r="30" spans="2:14" x14ac:dyDescent="0.35">
      <c r="B30" s="5"/>
      <c r="C30" s="498" t="s">
        <v>1595</v>
      </c>
      <c r="D30" s="498"/>
      <c r="E30" s="498"/>
      <c r="F30" s="498"/>
      <c r="G30" s="498"/>
      <c r="H30" s="498"/>
      <c r="I30" s="13"/>
      <c r="J30" s="7"/>
    </row>
    <row r="31" spans="2:14" x14ac:dyDescent="0.35">
      <c r="B31" s="5"/>
      <c r="C31" s="498"/>
      <c r="D31" s="498"/>
      <c r="E31" s="498"/>
      <c r="F31" s="498"/>
      <c r="G31" s="498"/>
      <c r="H31" s="498"/>
      <c r="I31" s="13"/>
      <c r="J31" s="7"/>
    </row>
    <row r="32" spans="2:14" x14ac:dyDescent="0.35">
      <c r="B32" s="5"/>
      <c r="C32" s="217" t="s">
        <v>3003</v>
      </c>
      <c r="D32" s="215"/>
      <c r="E32" s="215"/>
      <c r="F32" s="215"/>
      <c r="G32" s="215"/>
      <c r="H32" s="215"/>
      <c r="I32" s="13"/>
      <c r="J32" s="7"/>
    </row>
    <row r="33" spans="2:10" x14ac:dyDescent="0.35">
      <c r="B33" s="5"/>
      <c r="C33" t="s">
        <v>3052</v>
      </c>
      <c r="F33" s="13"/>
      <c r="G33" s="13"/>
      <c r="H33" s="13"/>
      <c r="I33" s="13"/>
      <c r="J33" s="7"/>
    </row>
    <row r="34" spans="2:10" x14ac:dyDescent="0.35">
      <c r="B34" s="5"/>
      <c r="D34" t="s">
        <v>1596</v>
      </c>
      <c r="F34" s="13"/>
      <c r="G34" s="13"/>
      <c r="H34" s="13"/>
      <c r="I34" s="13"/>
      <c r="J34" s="7"/>
    </row>
    <row r="35" spans="2:10" x14ac:dyDescent="0.35">
      <c r="B35" s="5"/>
      <c r="D35" t="s">
        <v>1597</v>
      </c>
      <c r="F35" s="13"/>
      <c r="G35" s="13"/>
      <c r="H35" s="13"/>
      <c r="I35" s="13"/>
      <c r="J35" s="7"/>
    </row>
    <row r="36" spans="2:10" x14ac:dyDescent="0.35">
      <c r="B36" s="5"/>
      <c r="D36" t="s">
        <v>1598</v>
      </c>
      <c r="F36" s="13"/>
      <c r="G36" s="13"/>
      <c r="H36" s="13"/>
      <c r="I36" s="13"/>
      <c r="J36" s="7"/>
    </row>
    <row r="37" spans="2:10" x14ac:dyDescent="0.35">
      <c r="B37" s="5"/>
      <c r="F37" s="13"/>
      <c r="G37" s="13"/>
      <c r="H37" s="13"/>
      <c r="I37" s="13"/>
      <c r="J37" s="7"/>
    </row>
    <row r="38" spans="2:10" x14ac:dyDescent="0.35">
      <c r="B38" s="5"/>
      <c r="F38" s="13"/>
      <c r="G38" s="13"/>
      <c r="H38" s="13"/>
      <c r="I38" s="13"/>
      <c r="J38" s="7"/>
    </row>
    <row r="39" spans="2:10" x14ac:dyDescent="0.35">
      <c r="B39" s="5"/>
      <c r="F39" s="13"/>
      <c r="G39" s="13"/>
      <c r="H39" s="13"/>
      <c r="I39" s="13"/>
      <c r="J39" s="7"/>
    </row>
    <row r="40" spans="2:10" x14ac:dyDescent="0.35">
      <c r="B40" s="5"/>
      <c r="F40" s="13"/>
      <c r="G40" s="13"/>
      <c r="H40" s="13"/>
      <c r="I40" s="13"/>
      <c r="J40" s="7"/>
    </row>
    <row r="41" spans="2:10" ht="15" thickBot="1" x14ac:dyDescent="0.4">
      <c r="B41" s="16"/>
      <c r="C41" s="22"/>
      <c r="D41" s="22"/>
      <c r="E41" s="17"/>
      <c r="F41" s="17"/>
      <c r="G41" s="17"/>
      <c r="H41" s="17"/>
      <c r="I41" s="17"/>
      <c r="J41" s="18"/>
    </row>
    <row r="42" spans="2:10" ht="15" thickBot="1" x14ac:dyDescent="0.4"/>
    <row r="43" spans="2:10" x14ac:dyDescent="0.35">
      <c r="B43" s="2"/>
      <c r="C43" s="3"/>
      <c r="D43" s="3"/>
      <c r="E43" s="3"/>
      <c r="F43" s="3"/>
      <c r="G43" s="3"/>
      <c r="H43" s="3"/>
      <c r="I43" s="3"/>
      <c r="J43" s="4"/>
    </row>
    <row r="44" spans="2:10" x14ac:dyDescent="0.35">
      <c r="B44" s="5"/>
      <c r="C44" s="6"/>
      <c r="D44" s="6"/>
      <c r="E44" s="6"/>
      <c r="F44" s="6"/>
      <c r="G44" s="6"/>
      <c r="H44" s="6"/>
      <c r="I44" s="6"/>
      <c r="J44" s="7"/>
    </row>
    <row r="45" spans="2:10" x14ac:dyDescent="0.35">
      <c r="B45" s="5"/>
      <c r="C45" s="6"/>
      <c r="D45" s="6"/>
      <c r="E45" s="6"/>
      <c r="F45" s="6"/>
      <c r="G45" s="6"/>
      <c r="H45" s="6"/>
      <c r="I45" s="6"/>
      <c r="J45" s="7"/>
    </row>
    <row r="46" spans="2:10" x14ac:dyDescent="0.35">
      <c r="B46" s="5"/>
      <c r="C46" s="6"/>
      <c r="D46" s="6"/>
      <c r="E46" s="6"/>
      <c r="F46" s="6"/>
      <c r="G46" s="6"/>
      <c r="H46" s="6"/>
      <c r="I46" s="6"/>
      <c r="J46" s="7"/>
    </row>
    <row r="47" spans="2:10" x14ac:dyDescent="0.35">
      <c r="B47" s="5"/>
      <c r="C47" s="23" t="s">
        <v>31</v>
      </c>
      <c r="D47" s="6"/>
      <c r="E47" s="6"/>
      <c r="F47" s="24"/>
      <c r="G47" s="6"/>
      <c r="H47" s="6"/>
      <c r="I47" s="6"/>
      <c r="J47" s="7"/>
    </row>
    <row r="48" spans="2:10" x14ac:dyDescent="0.35">
      <c r="B48" s="5"/>
      <c r="C48" s="6"/>
      <c r="D48" s="6"/>
      <c r="E48" s="6"/>
      <c r="G48" s="6"/>
      <c r="H48" s="6"/>
      <c r="I48" s="6"/>
      <c r="J48" s="7"/>
    </row>
    <row r="49" spans="2:10" x14ac:dyDescent="0.35">
      <c r="B49" s="5"/>
      <c r="C49" s="6" t="s">
        <v>32</v>
      </c>
      <c r="D49" s="6"/>
      <c r="E49" s="6"/>
      <c r="F49" s="10"/>
      <c r="G49" s="6" t="s">
        <v>33</v>
      </c>
      <c r="H49" s="10"/>
      <c r="I49" s="10"/>
      <c r="J49" s="7"/>
    </row>
    <row r="50" spans="2:10" x14ac:dyDescent="0.35">
      <c r="B50" s="5"/>
      <c r="C50" s="6" t="s">
        <v>34</v>
      </c>
      <c r="D50" s="6"/>
      <c r="E50" s="6"/>
      <c r="F50" s="10"/>
      <c r="G50" s="6" t="s">
        <v>35</v>
      </c>
      <c r="H50" s="10"/>
      <c r="I50" s="10"/>
      <c r="J50" s="7"/>
    </row>
    <row r="51" spans="2:10" x14ac:dyDescent="0.35">
      <c r="B51" s="5"/>
      <c r="C51" s="6">
        <v>3</v>
      </c>
      <c r="D51" s="6"/>
      <c r="E51" s="6"/>
      <c r="F51" s="10"/>
      <c r="G51" s="6" t="s">
        <v>36</v>
      </c>
      <c r="H51" s="10"/>
      <c r="I51" s="10"/>
      <c r="J51" s="7"/>
    </row>
    <row r="52" spans="2:10" ht="26" x14ac:dyDescent="0.35">
      <c r="B52" s="5"/>
      <c r="C52" s="6"/>
      <c r="D52" s="6"/>
      <c r="E52" s="6"/>
      <c r="F52" s="11"/>
      <c r="G52" s="11"/>
      <c r="H52" s="11"/>
      <c r="I52" s="11"/>
      <c r="J52" s="7"/>
    </row>
    <row r="53" spans="2:10" x14ac:dyDescent="0.35">
      <c r="B53" s="5"/>
      <c r="D53" s="6"/>
      <c r="E53" s="6"/>
      <c r="F53" s="6"/>
      <c r="G53" s="6"/>
      <c r="H53" s="6"/>
      <c r="I53" s="6"/>
      <c r="J53" s="7"/>
    </row>
    <row r="54" spans="2:10" x14ac:dyDescent="0.35">
      <c r="B54" s="5"/>
      <c r="D54" s="6"/>
      <c r="E54" s="6"/>
      <c r="F54" s="6"/>
      <c r="G54" s="6"/>
      <c r="H54" s="6"/>
      <c r="I54" s="6"/>
      <c r="J54" s="7"/>
    </row>
    <row r="55" spans="2:10" x14ac:dyDescent="0.35">
      <c r="B55" s="5"/>
      <c r="E55" s="6"/>
      <c r="F55" s="24"/>
      <c r="G55" s="6"/>
      <c r="H55" s="6"/>
      <c r="I55" s="6"/>
      <c r="J55" s="7"/>
    </row>
    <row r="56" spans="2:10" x14ac:dyDescent="0.35">
      <c r="B56" s="5"/>
      <c r="E56" s="6"/>
      <c r="F56" s="6"/>
      <c r="G56" s="6"/>
      <c r="H56" s="6"/>
      <c r="I56" s="6"/>
      <c r="J56" s="7"/>
    </row>
    <row r="57" spans="2:10" x14ac:dyDescent="0.35">
      <c r="B57" s="5"/>
      <c r="E57" s="6"/>
      <c r="F57" s="6"/>
      <c r="G57" s="6"/>
      <c r="H57" s="6"/>
      <c r="I57" s="6"/>
      <c r="J57" s="7"/>
    </row>
    <row r="58" spans="2:10" x14ac:dyDescent="0.35">
      <c r="B58" s="5"/>
      <c r="E58" s="6"/>
      <c r="F58" s="6"/>
      <c r="G58" s="6"/>
      <c r="H58" s="6"/>
      <c r="I58" s="6"/>
      <c r="J58" s="7"/>
    </row>
    <row r="59" spans="2:10" x14ac:dyDescent="0.35">
      <c r="B59" s="5"/>
      <c r="E59" s="6"/>
      <c r="F59" s="6"/>
      <c r="G59" s="6"/>
      <c r="H59" s="6"/>
      <c r="I59" s="6"/>
      <c r="J59" s="7"/>
    </row>
    <row r="60" spans="2:10" x14ac:dyDescent="0.35">
      <c r="B60" s="20"/>
      <c r="J60" s="21"/>
    </row>
    <row r="61" spans="2:10" x14ac:dyDescent="0.35">
      <c r="B61" s="5"/>
      <c r="D61" s="6"/>
      <c r="E61" s="6"/>
      <c r="F61" s="6"/>
      <c r="G61" s="6"/>
      <c r="H61" s="6"/>
      <c r="I61" s="6"/>
      <c r="J61" s="7"/>
    </row>
    <row r="62" spans="2:10" x14ac:dyDescent="0.35">
      <c r="B62" s="5"/>
      <c r="E62" s="6"/>
      <c r="F62" s="14"/>
      <c r="G62" s="14"/>
      <c r="H62" s="14"/>
      <c r="I62" s="14"/>
      <c r="J62" s="7"/>
    </row>
    <row r="63" spans="2:10" x14ac:dyDescent="0.35">
      <c r="B63" s="5"/>
      <c r="E63" s="6"/>
      <c r="F63" s="14"/>
      <c r="G63" s="14"/>
      <c r="H63" s="14"/>
      <c r="I63" s="14"/>
      <c r="J63" s="7"/>
    </row>
    <row r="64" spans="2:10" x14ac:dyDescent="0.35">
      <c r="B64" s="5"/>
      <c r="D64" s="6"/>
      <c r="E64" s="6"/>
      <c r="F64" s="13"/>
      <c r="G64" s="13"/>
      <c r="H64" s="13"/>
      <c r="I64" s="13"/>
      <c r="J64" s="7"/>
    </row>
    <row r="65" spans="2:10" x14ac:dyDescent="0.35">
      <c r="B65" s="5"/>
      <c r="D65" s="6"/>
      <c r="E65" s="6"/>
      <c r="F65" s="13"/>
      <c r="G65" s="13"/>
      <c r="H65" s="13"/>
      <c r="I65" s="13"/>
      <c r="J65" s="7"/>
    </row>
    <row r="66" spans="2:10" x14ac:dyDescent="0.35">
      <c r="B66" s="5"/>
      <c r="D66" s="6"/>
      <c r="E66" s="6"/>
      <c r="F66" s="13"/>
      <c r="G66" s="13"/>
      <c r="H66" s="13"/>
      <c r="I66" s="13"/>
      <c r="J66" s="7"/>
    </row>
    <row r="67" spans="2:10" x14ac:dyDescent="0.35">
      <c r="B67" s="5"/>
      <c r="D67" s="6"/>
      <c r="E67" s="6"/>
      <c r="F67" s="13"/>
      <c r="G67" s="13"/>
      <c r="H67" s="13"/>
      <c r="I67" s="13"/>
      <c r="J67" s="7"/>
    </row>
    <row r="68" spans="2:10" x14ac:dyDescent="0.35">
      <c r="B68" s="5"/>
      <c r="D68" s="6"/>
      <c r="E68" s="6"/>
      <c r="F68" s="13"/>
      <c r="G68" s="13"/>
      <c r="H68" s="13"/>
      <c r="I68" s="13"/>
      <c r="J68" s="7"/>
    </row>
    <row r="69" spans="2:10" x14ac:dyDescent="0.35">
      <c r="B69" s="5"/>
      <c r="D69" s="6"/>
      <c r="E69" s="6"/>
      <c r="F69" s="13"/>
      <c r="G69" s="13"/>
      <c r="H69" s="13"/>
      <c r="I69" s="13"/>
      <c r="J69" s="7"/>
    </row>
    <row r="70" spans="2:10" x14ac:dyDescent="0.35">
      <c r="B70" s="5"/>
      <c r="D70" s="6"/>
      <c r="E70" s="6"/>
      <c r="F70" s="13"/>
      <c r="G70" s="13"/>
      <c r="H70" s="13"/>
      <c r="I70" s="13"/>
      <c r="J70" s="7"/>
    </row>
    <row r="71" spans="2:10" x14ac:dyDescent="0.35">
      <c r="B71" s="5"/>
      <c r="E71" s="6"/>
      <c r="F71" s="13"/>
      <c r="G71" s="13"/>
      <c r="H71" s="13"/>
      <c r="I71" s="13"/>
      <c r="J71" s="7"/>
    </row>
    <row r="72" spans="2:10" ht="15" thickBot="1" x14ac:dyDescent="0.4">
      <c r="B72" s="16"/>
      <c r="C72" s="22"/>
      <c r="D72" s="22"/>
      <c r="E72" s="22"/>
      <c r="F72" s="25"/>
      <c r="G72" s="25"/>
      <c r="H72" s="25"/>
      <c r="I72" s="25"/>
      <c r="J72" s="18"/>
    </row>
    <row r="73" spans="2:10" ht="15" thickBot="1" x14ac:dyDescent="0.4"/>
    <row r="74" spans="2:10" x14ac:dyDescent="0.35">
      <c r="B74" s="189"/>
      <c r="C74" s="190"/>
      <c r="D74" s="190"/>
      <c r="E74" s="190"/>
      <c r="F74" s="190"/>
      <c r="G74" s="190"/>
      <c r="H74" s="190"/>
      <c r="I74" s="190"/>
      <c r="J74" s="191"/>
    </row>
    <row r="75" spans="2:10" ht="18.5" x14ac:dyDescent="0.45">
      <c r="B75" s="20"/>
      <c r="C75" s="194" t="s">
        <v>3064</v>
      </c>
      <c r="J75" s="21"/>
    </row>
    <row r="76" spans="2:10" ht="18.5" x14ac:dyDescent="0.45">
      <c r="B76" s="20"/>
      <c r="C76" s="500" t="s">
        <v>3065</v>
      </c>
      <c r="D76" s="500"/>
      <c r="E76" s="500"/>
      <c r="F76" s="500"/>
      <c r="G76" s="500"/>
      <c r="H76" s="500"/>
      <c r="I76" s="500"/>
      <c r="J76" s="21"/>
    </row>
    <row r="77" spans="2:10" x14ac:dyDescent="0.35">
      <c r="B77" s="20"/>
      <c r="J77" s="21"/>
    </row>
    <row r="78" spans="2:10" x14ac:dyDescent="0.35">
      <c r="B78" s="20"/>
      <c r="C78" s="195" t="s">
        <v>3066</v>
      </c>
      <c r="J78" s="21"/>
    </row>
    <row r="79" spans="2:10" x14ac:dyDescent="0.35">
      <c r="B79" s="20"/>
      <c r="C79" s="195" t="s">
        <v>3067</v>
      </c>
      <c r="J79" s="21"/>
    </row>
    <row r="80" spans="2:10" x14ac:dyDescent="0.35">
      <c r="B80" s="20"/>
      <c r="C80" s="195" t="s">
        <v>3068</v>
      </c>
      <c r="J80" s="21"/>
    </row>
    <row r="81" spans="2:10" x14ac:dyDescent="0.35">
      <c r="B81" s="20"/>
      <c r="C81" s="195" t="s">
        <v>3069</v>
      </c>
      <c r="J81" s="21"/>
    </row>
    <row r="82" spans="2:10" x14ac:dyDescent="0.35">
      <c r="B82" s="20"/>
      <c r="C82" s="499" t="s">
        <v>3070</v>
      </c>
      <c r="D82" s="499"/>
      <c r="E82" s="499"/>
      <c r="F82" s="499"/>
      <c r="G82" s="499"/>
      <c r="H82" s="499"/>
      <c r="I82" s="499"/>
      <c r="J82" s="21"/>
    </row>
    <row r="83" spans="2:10" x14ac:dyDescent="0.35">
      <c r="B83" s="20"/>
      <c r="C83" s="499" t="s">
        <v>3071</v>
      </c>
      <c r="D83" s="499"/>
      <c r="E83" s="499"/>
      <c r="F83" s="499"/>
      <c r="G83" s="499"/>
      <c r="H83" s="499"/>
      <c r="I83" s="499"/>
      <c r="J83" s="21"/>
    </row>
    <row r="84" spans="2:10" x14ac:dyDescent="0.35">
      <c r="B84" s="20"/>
      <c r="C84" s="195" t="s">
        <v>3072</v>
      </c>
      <c r="J84" s="21"/>
    </row>
    <row r="85" spans="2:10" x14ac:dyDescent="0.35">
      <c r="B85" s="20"/>
      <c r="C85" s="195" t="s">
        <v>3073</v>
      </c>
      <c r="J85" s="21"/>
    </row>
    <row r="86" spans="2:10" x14ac:dyDescent="0.35">
      <c r="B86" s="20"/>
      <c r="C86" s="195" t="s">
        <v>3074</v>
      </c>
      <c r="J86" s="21"/>
    </row>
    <row r="87" spans="2:10" x14ac:dyDescent="0.35">
      <c r="B87" s="20"/>
      <c r="C87" s="195" t="s">
        <v>3075</v>
      </c>
      <c r="J87" s="21"/>
    </row>
    <row r="88" spans="2:10" x14ac:dyDescent="0.35">
      <c r="B88" s="20"/>
      <c r="C88" s="195" t="s">
        <v>3076</v>
      </c>
      <c r="J88" s="21"/>
    </row>
    <row r="89" spans="2:10" x14ac:dyDescent="0.35">
      <c r="B89" s="20"/>
      <c r="C89" s="195" t="s">
        <v>3077</v>
      </c>
      <c r="J89" s="21"/>
    </row>
    <row r="90" spans="2:10" x14ac:dyDescent="0.35">
      <c r="B90" s="20"/>
      <c r="C90" s="195" t="s">
        <v>3079</v>
      </c>
      <c r="J90" s="21"/>
    </row>
    <row r="91" spans="2:10" x14ac:dyDescent="0.35">
      <c r="B91" s="20"/>
      <c r="C91" s="195" t="s">
        <v>3078</v>
      </c>
      <c r="J91" s="21"/>
    </row>
    <row r="92" spans="2:10" x14ac:dyDescent="0.35">
      <c r="B92" s="20"/>
      <c r="C92" s="195" t="s">
        <v>3084</v>
      </c>
      <c r="J92" s="21"/>
    </row>
    <row r="93" spans="2:10" x14ac:dyDescent="0.35">
      <c r="B93" s="20"/>
      <c r="C93" s="195" t="s">
        <v>3085</v>
      </c>
      <c r="J93" s="21"/>
    </row>
    <row r="94" spans="2:10" x14ac:dyDescent="0.35">
      <c r="B94" s="20"/>
      <c r="C94" s="195" t="s">
        <v>3080</v>
      </c>
      <c r="J94" s="21"/>
    </row>
    <row r="95" spans="2:10" x14ac:dyDescent="0.35">
      <c r="B95" s="20"/>
      <c r="C95" s="195" t="s">
        <v>3081</v>
      </c>
      <c r="J95" s="21"/>
    </row>
    <row r="96" spans="2:10" x14ac:dyDescent="0.35">
      <c r="B96" s="20"/>
      <c r="C96" s="195" t="s">
        <v>3083</v>
      </c>
      <c r="J96" s="21"/>
    </row>
    <row r="97" spans="2:10" x14ac:dyDescent="0.35">
      <c r="B97" s="20"/>
      <c r="C97" s="195" t="s">
        <v>3082</v>
      </c>
      <c r="J97" s="21"/>
    </row>
    <row r="98" spans="2:10" x14ac:dyDescent="0.35">
      <c r="B98" s="20"/>
      <c r="C98" s="195"/>
      <c r="J98" s="21"/>
    </row>
    <row r="99" spans="2:10" ht="15" thickBot="1" x14ac:dyDescent="0.4">
      <c r="B99" s="192"/>
      <c r="C99" s="22"/>
      <c r="D99" s="22"/>
      <c r="E99" s="22"/>
      <c r="F99" s="22"/>
      <c r="G99" s="22"/>
      <c r="H99" s="22"/>
      <c r="I99" s="22"/>
      <c r="J99" s="193"/>
    </row>
  </sheetData>
  <mergeCells count="6">
    <mergeCell ref="C26:H27"/>
    <mergeCell ref="C28:H29"/>
    <mergeCell ref="C30:H31"/>
    <mergeCell ref="C83:I83"/>
    <mergeCell ref="C82:I82"/>
    <mergeCell ref="C76:I76"/>
  </mergeCells>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&amp;R&amp;G</oddHeader>
  </headerFooter>
  <drawing r:id="rId2"/>
  <legacyDrawingHF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847A75"/>
  </sheetPr>
  <dimension ref="A1:AE38"/>
  <sheetViews>
    <sheetView zoomScale="80" zoomScaleNormal="80" workbookViewId="0">
      <selection activeCell="B73" sqref="B73"/>
    </sheetView>
  </sheetViews>
  <sheetFormatPr defaultRowHeight="14.5" x14ac:dyDescent="0.35"/>
  <cols>
    <col min="1" max="1" width="4.7265625" style="46" customWidth="1"/>
    <col min="2" max="2" width="16.81640625" style="29" bestFit="1" customWidth="1"/>
    <col min="3" max="3" width="162.453125" style="30" customWidth="1"/>
    <col min="4" max="31" width="9.1796875" style="26" customWidth="1"/>
    <col min="247" max="247" width="4.7265625" customWidth="1"/>
    <col min="248" max="248" width="16.81640625" bestFit="1" customWidth="1"/>
    <col min="249" max="249" width="127.54296875" customWidth="1"/>
    <col min="250" max="250" width="46.7265625" customWidth="1"/>
    <col min="251" max="287" width="9.1796875" customWidth="1"/>
    <col min="503" max="503" width="4.7265625" customWidth="1"/>
    <col min="504" max="504" width="16.81640625" bestFit="1" customWidth="1"/>
    <col min="505" max="505" width="127.54296875" customWidth="1"/>
    <col min="506" max="506" width="46.7265625" customWidth="1"/>
    <col min="507" max="543" width="9.1796875" customWidth="1"/>
    <col min="759" max="759" width="4.7265625" customWidth="1"/>
    <col min="760" max="760" width="16.81640625" bestFit="1" customWidth="1"/>
    <col min="761" max="761" width="127.54296875" customWidth="1"/>
    <col min="762" max="762" width="46.7265625" customWidth="1"/>
    <col min="763" max="799" width="9.1796875" customWidth="1"/>
    <col min="1015" max="1015" width="4.7265625" customWidth="1"/>
    <col min="1016" max="1016" width="16.81640625" bestFit="1" customWidth="1"/>
    <col min="1017" max="1017" width="127.54296875" customWidth="1"/>
    <col min="1018" max="1018" width="46.7265625" customWidth="1"/>
    <col min="1019" max="1055" width="9.1796875" customWidth="1"/>
    <col min="1271" max="1271" width="4.7265625" customWidth="1"/>
    <col min="1272" max="1272" width="16.81640625" bestFit="1" customWidth="1"/>
    <col min="1273" max="1273" width="127.54296875" customWidth="1"/>
    <col min="1274" max="1274" width="46.7265625" customWidth="1"/>
    <col min="1275" max="1311" width="9.1796875" customWidth="1"/>
    <col min="1527" max="1527" width="4.7265625" customWidth="1"/>
    <col min="1528" max="1528" width="16.81640625" bestFit="1" customWidth="1"/>
    <col min="1529" max="1529" width="127.54296875" customWidth="1"/>
    <col min="1530" max="1530" width="46.7265625" customWidth="1"/>
    <col min="1531" max="1567" width="9.1796875" customWidth="1"/>
    <col min="1783" max="1783" width="4.7265625" customWidth="1"/>
    <col min="1784" max="1784" width="16.81640625" bestFit="1" customWidth="1"/>
    <col min="1785" max="1785" width="127.54296875" customWidth="1"/>
    <col min="1786" max="1786" width="46.7265625" customWidth="1"/>
    <col min="1787" max="1823" width="9.1796875" customWidth="1"/>
    <col min="2039" max="2039" width="4.7265625" customWidth="1"/>
    <col min="2040" max="2040" width="16.81640625" bestFit="1" customWidth="1"/>
    <col min="2041" max="2041" width="127.54296875" customWidth="1"/>
    <col min="2042" max="2042" width="46.7265625" customWidth="1"/>
    <col min="2043" max="2079" width="9.1796875" customWidth="1"/>
    <col min="2295" max="2295" width="4.7265625" customWidth="1"/>
    <col min="2296" max="2296" width="16.81640625" bestFit="1" customWidth="1"/>
    <col min="2297" max="2297" width="127.54296875" customWidth="1"/>
    <col min="2298" max="2298" width="46.7265625" customWidth="1"/>
    <col min="2299" max="2335" width="9.1796875" customWidth="1"/>
    <col min="2551" max="2551" width="4.7265625" customWidth="1"/>
    <col min="2552" max="2552" width="16.81640625" bestFit="1" customWidth="1"/>
    <col min="2553" max="2553" width="127.54296875" customWidth="1"/>
    <col min="2554" max="2554" width="46.7265625" customWidth="1"/>
    <col min="2555" max="2591" width="9.1796875" customWidth="1"/>
    <col min="2807" max="2807" width="4.7265625" customWidth="1"/>
    <col min="2808" max="2808" width="16.81640625" bestFit="1" customWidth="1"/>
    <col min="2809" max="2809" width="127.54296875" customWidth="1"/>
    <col min="2810" max="2810" width="46.7265625" customWidth="1"/>
    <col min="2811" max="2847" width="9.1796875" customWidth="1"/>
    <col min="3063" max="3063" width="4.7265625" customWidth="1"/>
    <col min="3064" max="3064" width="16.81640625" bestFit="1" customWidth="1"/>
    <col min="3065" max="3065" width="127.54296875" customWidth="1"/>
    <col min="3066" max="3066" width="46.7265625" customWidth="1"/>
    <col min="3067" max="3103" width="9.1796875" customWidth="1"/>
    <col min="3319" max="3319" width="4.7265625" customWidth="1"/>
    <col min="3320" max="3320" width="16.81640625" bestFit="1" customWidth="1"/>
    <col min="3321" max="3321" width="127.54296875" customWidth="1"/>
    <col min="3322" max="3322" width="46.7265625" customWidth="1"/>
    <col min="3323" max="3359" width="9.1796875" customWidth="1"/>
    <col min="3575" max="3575" width="4.7265625" customWidth="1"/>
    <col min="3576" max="3576" width="16.81640625" bestFit="1" customWidth="1"/>
    <col min="3577" max="3577" width="127.54296875" customWidth="1"/>
    <col min="3578" max="3578" width="46.7265625" customWidth="1"/>
    <col min="3579" max="3615" width="9.1796875" customWidth="1"/>
    <col min="3831" max="3831" width="4.7265625" customWidth="1"/>
    <col min="3832" max="3832" width="16.81640625" bestFit="1" customWidth="1"/>
    <col min="3833" max="3833" width="127.54296875" customWidth="1"/>
    <col min="3834" max="3834" width="46.7265625" customWidth="1"/>
    <col min="3835" max="3871" width="9.1796875" customWidth="1"/>
    <col min="4087" max="4087" width="4.7265625" customWidth="1"/>
    <col min="4088" max="4088" width="16.81640625" bestFit="1" customWidth="1"/>
    <col min="4089" max="4089" width="127.54296875" customWidth="1"/>
    <col min="4090" max="4090" width="46.7265625" customWidth="1"/>
    <col min="4091" max="4127" width="9.1796875" customWidth="1"/>
    <col min="4343" max="4343" width="4.7265625" customWidth="1"/>
    <col min="4344" max="4344" width="16.81640625" bestFit="1" customWidth="1"/>
    <col min="4345" max="4345" width="127.54296875" customWidth="1"/>
    <col min="4346" max="4346" width="46.7265625" customWidth="1"/>
    <col min="4347" max="4383" width="9.1796875" customWidth="1"/>
    <col min="4599" max="4599" width="4.7265625" customWidth="1"/>
    <col min="4600" max="4600" width="16.81640625" bestFit="1" customWidth="1"/>
    <col min="4601" max="4601" width="127.54296875" customWidth="1"/>
    <col min="4602" max="4602" width="46.7265625" customWidth="1"/>
    <col min="4603" max="4639" width="9.1796875" customWidth="1"/>
    <col min="4855" max="4855" width="4.7265625" customWidth="1"/>
    <col min="4856" max="4856" width="16.81640625" bestFit="1" customWidth="1"/>
    <col min="4857" max="4857" width="127.54296875" customWidth="1"/>
    <col min="4858" max="4858" width="46.7265625" customWidth="1"/>
    <col min="4859" max="4895" width="9.1796875" customWidth="1"/>
    <col min="5111" max="5111" width="4.7265625" customWidth="1"/>
    <col min="5112" max="5112" width="16.81640625" bestFit="1" customWidth="1"/>
    <col min="5113" max="5113" width="127.54296875" customWidth="1"/>
    <col min="5114" max="5114" width="46.7265625" customWidth="1"/>
    <col min="5115" max="5151" width="9.1796875" customWidth="1"/>
    <col min="5367" max="5367" width="4.7265625" customWidth="1"/>
    <col min="5368" max="5368" width="16.81640625" bestFit="1" customWidth="1"/>
    <col min="5369" max="5369" width="127.54296875" customWidth="1"/>
    <col min="5370" max="5370" width="46.7265625" customWidth="1"/>
    <col min="5371" max="5407" width="9.1796875" customWidth="1"/>
    <col min="5623" max="5623" width="4.7265625" customWidth="1"/>
    <col min="5624" max="5624" width="16.81640625" bestFit="1" customWidth="1"/>
    <col min="5625" max="5625" width="127.54296875" customWidth="1"/>
    <col min="5626" max="5626" width="46.7265625" customWidth="1"/>
    <col min="5627" max="5663" width="9.1796875" customWidth="1"/>
    <col min="5879" max="5879" width="4.7265625" customWidth="1"/>
    <col min="5880" max="5880" width="16.81640625" bestFit="1" customWidth="1"/>
    <col min="5881" max="5881" width="127.54296875" customWidth="1"/>
    <col min="5882" max="5882" width="46.7265625" customWidth="1"/>
    <col min="5883" max="5919" width="9.1796875" customWidth="1"/>
    <col min="6135" max="6135" width="4.7265625" customWidth="1"/>
    <col min="6136" max="6136" width="16.81640625" bestFit="1" customWidth="1"/>
    <col min="6137" max="6137" width="127.54296875" customWidth="1"/>
    <col min="6138" max="6138" width="46.7265625" customWidth="1"/>
    <col min="6139" max="6175" width="9.1796875" customWidth="1"/>
    <col min="6391" max="6391" width="4.7265625" customWidth="1"/>
    <col min="6392" max="6392" width="16.81640625" bestFit="1" customWidth="1"/>
    <col min="6393" max="6393" width="127.54296875" customWidth="1"/>
    <col min="6394" max="6394" width="46.7265625" customWidth="1"/>
    <col min="6395" max="6431" width="9.1796875" customWidth="1"/>
    <col min="6647" max="6647" width="4.7265625" customWidth="1"/>
    <col min="6648" max="6648" width="16.81640625" bestFit="1" customWidth="1"/>
    <col min="6649" max="6649" width="127.54296875" customWidth="1"/>
    <col min="6650" max="6650" width="46.7265625" customWidth="1"/>
    <col min="6651" max="6687" width="9.1796875" customWidth="1"/>
    <col min="6903" max="6903" width="4.7265625" customWidth="1"/>
    <col min="6904" max="6904" width="16.81640625" bestFit="1" customWidth="1"/>
    <col min="6905" max="6905" width="127.54296875" customWidth="1"/>
    <col min="6906" max="6906" width="46.7265625" customWidth="1"/>
    <col min="6907" max="6943" width="9.1796875" customWidth="1"/>
    <col min="7159" max="7159" width="4.7265625" customWidth="1"/>
    <col min="7160" max="7160" width="16.81640625" bestFit="1" customWidth="1"/>
    <col min="7161" max="7161" width="127.54296875" customWidth="1"/>
    <col min="7162" max="7162" width="46.7265625" customWidth="1"/>
    <col min="7163" max="7199" width="9.1796875" customWidth="1"/>
    <col min="7415" max="7415" width="4.7265625" customWidth="1"/>
    <col min="7416" max="7416" width="16.81640625" bestFit="1" customWidth="1"/>
    <col min="7417" max="7417" width="127.54296875" customWidth="1"/>
    <col min="7418" max="7418" width="46.7265625" customWidth="1"/>
    <col min="7419" max="7455" width="9.1796875" customWidth="1"/>
    <col min="7671" max="7671" width="4.7265625" customWidth="1"/>
    <col min="7672" max="7672" width="16.81640625" bestFit="1" customWidth="1"/>
    <col min="7673" max="7673" width="127.54296875" customWidth="1"/>
    <col min="7674" max="7674" width="46.7265625" customWidth="1"/>
    <col min="7675" max="7711" width="9.1796875" customWidth="1"/>
    <col min="7927" max="7927" width="4.7265625" customWidth="1"/>
    <col min="7928" max="7928" width="16.81640625" bestFit="1" customWidth="1"/>
    <col min="7929" max="7929" width="127.54296875" customWidth="1"/>
    <col min="7930" max="7930" width="46.7265625" customWidth="1"/>
    <col min="7931" max="7967" width="9.1796875" customWidth="1"/>
    <col min="8183" max="8183" width="4.7265625" customWidth="1"/>
    <col min="8184" max="8184" width="16.81640625" bestFit="1" customWidth="1"/>
    <col min="8185" max="8185" width="127.54296875" customWidth="1"/>
    <col min="8186" max="8186" width="46.7265625" customWidth="1"/>
    <col min="8187" max="8223" width="9.1796875" customWidth="1"/>
    <col min="8439" max="8439" width="4.7265625" customWidth="1"/>
    <col min="8440" max="8440" width="16.81640625" bestFit="1" customWidth="1"/>
    <col min="8441" max="8441" width="127.54296875" customWidth="1"/>
    <col min="8442" max="8442" width="46.7265625" customWidth="1"/>
    <col min="8443" max="8479" width="9.1796875" customWidth="1"/>
    <col min="8695" max="8695" width="4.7265625" customWidth="1"/>
    <col min="8696" max="8696" width="16.81640625" bestFit="1" customWidth="1"/>
    <col min="8697" max="8697" width="127.54296875" customWidth="1"/>
    <col min="8698" max="8698" width="46.7265625" customWidth="1"/>
    <col min="8699" max="8735" width="9.1796875" customWidth="1"/>
    <col min="8951" max="8951" width="4.7265625" customWidth="1"/>
    <col min="8952" max="8952" width="16.81640625" bestFit="1" customWidth="1"/>
    <col min="8953" max="8953" width="127.54296875" customWidth="1"/>
    <col min="8954" max="8954" width="46.7265625" customWidth="1"/>
    <col min="8955" max="8991" width="9.1796875" customWidth="1"/>
    <col min="9207" max="9207" width="4.7265625" customWidth="1"/>
    <col min="9208" max="9208" width="16.81640625" bestFit="1" customWidth="1"/>
    <col min="9209" max="9209" width="127.54296875" customWidth="1"/>
    <col min="9210" max="9210" width="46.7265625" customWidth="1"/>
    <col min="9211" max="9247" width="9.1796875" customWidth="1"/>
    <col min="9463" max="9463" width="4.7265625" customWidth="1"/>
    <col min="9464" max="9464" width="16.81640625" bestFit="1" customWidth="1"/>
    <col min="9465" max="9465" width="127.54296875" customWidth="1"/>
    <col min="9466" max="9466" width="46.7265625" customWidth="1"/>
    <col min="9467" max="9503" width="9.1796875" customWidth="1"/>
    <col min="9719" max="9719" width="4.7265625" customWidth="1"/>
    <col min="9720" max="9720" width="16.81640625" bestFit="1" customWidth="1"/>
    <col min="9721" max="9721" width="127.54296875" customWidth="1"/>
    <col min="9722" max="9722" width="46.7265625" customWidth="1"/>
    <col min="9723" max="9759" width="9.1796875" customWidth="1"/>
    <col min="9975" max="9975" width="4.7265625" customWidth="1"/>
    <col min="9976" max="9976" width="16.81640625" bestFit="1" customWidth="1"/>
    <col min="9977" max="9977" width="127.54296875" customWidth="1"/>
    <col min="9978" max="9978" width="46.7265625" customWidth="1"/>
    <col min="9979" max="10015" width="9.1796875" customWidth="1"/>
    <col min="10231" max="10231" width="4.7265625" customWidth="1"/>
    <col min="10232" max="10232" width="16.81640625" bestFit="1" customWidth="1"/>
    <col min="10233" max="10233" width="127.54296875" customWidth="1"/>
    <col min="10234" max="10234" width="46.7265625" customWidth="1"/>
    <col min="10235" max="10271" width="9.1796875" customWidth="1"/>
    <col min="10487" max="10487" width="4.7265625" customWidth="1"/>
    <col min="10488" max="10488" width="16.81640625" bestFit="1" customWidth="1"/>
    <col min="10489" max="10489" width="127.54296875" customWidth="1"/>
    <col min="10490" max="10490" width="46.7265625" customWidth="1"/>
    <col min="10491" max="10527" width="9.1796875" customWidth="1"/>
    <col min="10743" max="10743" width="4.7265625" customWidth="1"/>
    <col min="10744" max="10744" width="16.81640625" bestFit="1" customWidth="1"/>
    <col min="10745" max="10745" width="127.54296875" customWidth="1"/>
    <col min="10746" max="10746" width="46.7265625" customWidth="1"/>
    <col min="10747" max="10783" width="9.1796875" customWidth="1"/>
    <col min="10999" max="10999" width="4.7265625" customWidth="1"/>
    <col min="11000" max="11000" width="16.81640625" bestFit="1" customWidth="1"/>
    <col min="11001" max="11001" width="127.54296875" customWidth="1"/>
    <col min="11002" max="11002" width="46.7265625" customWidth="1"/>
    <col min="11003" max="11039" width="9.1796875" customWidth="1"/>
    <col min="11255" max="11255" width="4.7265625" customWidth="1"/>
    <col min="11256" max="11256" width="16.81640625" bestFit="1" customWidth="1"/>
    <col min="11257" max="11257" width="127.54296875" customWidth="1"/>
    <col min="11258" max="11258" width="46.7265625" customWidth="1"/>
    <col min="11259" max="11295" width="9.1796875" customWidth="1"/>
    <col min="11511" max="11511" width="4.7265625" customWidth="1"/>
    <col min="11512" max="11512" width="16.81640625" bestFit="1" customWidth="1"/>
    <col min="11513" max="11513" width="127.54296875" customWidth="1"/>
    <col min="11514" max="11514" width="46.7265625" customWidth="1"/>
    <col min="11515" max="11551" width="9.1796875" customWidth="1"/>
    <col min="11767" max="11767" width="4.7265625" customWidth="1"/>
    <col min="11768" max="11768" width="16.81640625" bestFit="1" customWidth="1"/>
    <col min="11769" max="11769" width="127.54296875" customWidth="1"/>
    <col min="11770" max="11770" width="46.7265625" customWidth="1"/>
    <col min="11771" max="11807" width="9.1796875" customWidth="1"/>
    <col min="12023" max="12023" width="4.7265625" customWidth="1"/>
    <col min="12024" max="12024" width="16.81640625" bestFit="1" customWidth="1"/>
    <col min="12025" max="12025" width="127.54296875" customWidth="1"/>
    <col min="12026" max="12026" width="46.7265625" customWidth="1"/>
    <col min="12027" max="12063" width="9.1796875" customWidth="1"/>
    <col min="12279" max="12279" width="4.7265625" customWidth="1"/>
    <col min="12280" max="12280" width="16.81640625" bestFit="1" customWidth="1"/>
    <col min="12281" max="12281" width="127.54296875" customWidth="1"/>
    <col min="12282" max="12282" width="46.7265625" customWidth="1"/>
    <col min="12283" max="12319" width="9.1796875" customWidth="1"/>
    <col min="12535" max="12535" width="4.7265625" customWidth="1"/>
    <col min="12536" max="12536" width="16.81640625" bestFit="1" customWidth="1"/>
    <col min="12537" max="12537" width="127.54296875" customWidth="1"/>
    <col min="12538" max="12538" width="46.7265625" customWidth="1"/>
    <col min="12539" max="12575" width="9.1796875" customWidth="1"/>
    <col min="12791" max="12791" width="4.7265625" customWidth="1"/>
    <col min="12792" max="12792" width="16.81640625" bestFit="1" customWidth="1"/>
    <col min="12793" max="12793" width="127.54296875" customWidth="1"/>
    <col min="12794" max="12794" width="46.7265625" customWidth="1"/>
    <col min="12795" max="12831" width="9.1796875" customWidth="1"/>
    <col min="13047" max="13047" width="4.7265625" customWidth="1"/>
    <col min="13048" max="13048" width="16.81640625" bestFit="1" customWidth="1"/>
    <col min="13049" max="13049" width="127.54296875" customWidth="1"/>
    <col min="13050" max="13050" width="46.7265625" customWidth="1"/>
    <col min="13051" max="13087" width="9.1796875" customWidth="1"/>
    <col min="13303" max="13303" width="4.7265625" customWidth="1"/>
    <col min="13304" max="13304" width="16.81640625" bestFit="1" customWidth="1"/>
    <col min="13305" max="13305" width="127.54296875" customWidth="1"/>
    <col min="13306" max="13306" width="46.7265625" customWidth="1"/>
    <col min="13307" max="13343" width="9.1796875" customWidth="1"/>
    <col min="13559" max="13559" width="4.7265625" customWidth="1"/>
    <col min="13560" max="13560" width="16.81640625" bestFit="1" customWidth="1"/>
    <col min="13561" max="13561" width="127.54296875" customWidth="1"/>
    <col min="13562" max="13562" width="46.7265625" customWidth="1"/>
    <col min="13563" max="13599" width="9.1796875" customWidth="1"/>
    <col min="13815" max="13815" width="4.7265625" customWidth="1"/>
    <col min="13816" max="13816" width="16.81640625" bestFit="1" customWidth="1"/>
    <col min="13817" max="13817" width="127.54296875" customWidth="1"/>
    <col min="13818" max="13818" width="46.7265625" customWidth="1"/>
    <col min="13819" max="13855" width="9.1796875" customWidth="1"/>
    <col min="14071" max="14071" width="4.7265625" customWidth="1"/>
    <col min="14072" max="14072" width="16.81640625" bestFit="1" customWidth="1"/>
    <col min="14073" max="14073" width="127.54296875" customWidth="1"/>
    <col min="14074" max="14074" width="46.7265625" customWidth="1"/>
    <col min="14075" max="14111" width="9.1796875" customWidth="1"/>
    <col min="14327" max="14327" width="4.7265625" customWidth="1"/>
    <col min="14328" max="14328" width="16.81640625" bestFit="1" customWidth="1"/>
    <col min="14329" max="14329" width="127.54296875" customWidth="1"/>
    <col min="14330" max="14330" width="46.7265625" customWidth="1"/>
    <col min="14331" max="14367" width="9.1796875" customWidth="1"/>
    <col min="14583" max="14583" width="4.7265625" customWidth="1"/>
    <col min="14584" max="14584" width="16.81640625" bestFit="1" customWidth="1"/>
    <col min="14585" max="14585" width="127.54296875" customWidth="1"/>
    <col min="14586" max="14586" width="46.7265625" customWidth="1"/>
    <col min="14587" max="14623" width="9.1796875" customWidth="1"/>
    <col min="14839" max="14839" width="4.7265625" customWidth="1"/>
    <col min="14840" max="14840" width="16.81640625" bestFit="1" customWidth="1"/>
    <col min="14841" max="14841" width="127.54296875" customWidth="1"/>
    <col min="14842" max="14842" width="46.7265625" customWidth="1"/>
    <col min="14843" max="14879" width="9.1796875" customWidth="1"/>
    <col min="15095" max="15095" width="4.7265625" customWidth="1"/>
    <col min="15096" max="15096" width="16.81640625" bestFit="1" customWidth="1"/>
    <col min="15097" max="15097" width="127.54296875" customWidth="1"/>
    <col min="15098" max="15098" width="46.7265625" customWidth="1"/>
    <col min="15099" max="15135" width="9.1796875" customWidth="1"/>
    <col min="15351" max="15351" width="4.7265625" customWidth="1"/>
    <col min="15352" max="15352" width="16.81640625" bestFit="1" customWidth="1"/>
    <col min="15353" max="15353" width="127.54296875" customWidth="1"/>
    <col min="15354" max="15354" width="46.7265625" customWidth="1"/>
    <col min="15355" max="15391" width="9.1796875" customWidth="1"/>
    <col min="15607" max="15607" width="4.7265625" customWidth="1"/>
    <col min="15608" max="15608" width="16.81640625" bestFit="1" customWidth="1"/>
    <col min="15609" max="15609" width="127.54296875" customWidth="1"/>
    <col min="15610" max="15610" width="46.7265625" customWidth="1"/>
    <col min="15611" max="15647" width="9.1796875" customWidth="1"/>
    <col min="15863" max="15863" width="4.7265625" customWidth="1"/>
    <col min="15864" max="15864" width="16.81640625" bestFit="1" customWidth="1"/>
    <col min="15865" max="15865" width="127.54296875" customWidth="1"/>
    <col min="15866" max="15866" width="46.7265625" customWidth="1"/>
    <col min="15867" max="15903" width="9.1796875" customWidth="1"/>
    <col min="16119" max="16119" width="4.7265625" customWidth="1"/>
    <col min="16120" max="16120" width="16.81640625" bestFit="1" customWidth="1"/>
    <col min="16121" max="16121" width="127.54296875" customWidth="1"/>
    <col min="16122" max="16122" width="46.7265625" customWidth="1"/>
    <col min="16123" max="16159" width="9.1796875" customWidth="1"/>
  </cols>
  <sheetData>
    <row r="1" spans="1:31" ht="31" x14ac:dyDescent="0.7">
      <c r="A1" s="501" t="s">
        <v>37</v>
      </c>
      <c r="B1" s="502"/>
      <c r="C1" s="502"/>
    </row>
    <row r="2" spans="1:31" ht="31" x14ac:dyDescent="0.7">
      <c r="A2" s="27" t="s">
        <v>24</v>
      </c>
      <c r="B2" s="28"/>
      <c r="C2" s="28"/>
    </row>
    <row r="3" spans="1:31" x14ac:dyDescent="0.35">
      <c r="A3" s="19"/>
    </row>
    <row r="4" spans="1:31" s="23" customFormat="1" ht="18.5" x14ac:dyDescent="0.35">
      <c r="A4" s="31"/>
      <c r="B4" s="32"/>
      <c r="C4" s="33" t="s">
        <v>38</v>
      </c>
      <c r="D4" s="34"/>
      <c r="E4" s="34"/>
      <c r="F4" s="34"/>
      <c r="G4" s="34"/>
      <c r="H4" s="34"/>
      <c r="I4" s="34"/>
      <c r="J4" s="34"/>
      <c r="K4" s="34"/>
      <c r="L4" s="34"/>
      <c r="M4" s="34"/>
      <c r="N4" s="34"/>
      <c r="O4" s="34"/>
      <c r="P4" s="34"/>
      <c r="Q4" s="34"/>
      <c r="R4" s="34"/>
      <c r="S4" s="34"/>
      <c r="T4" s="34"/>
      <c r="U4" s="34"/>
      <c r="V4" s="34"/>
      <c r="W4" s="34"/>
      <c r="X4" s="34"/>
      <c r="Y4" s="34"/>
      <c r="Z4" s="34"/>
      <c r="AA4" s="34"/>
      <c r="AB4" s="34"/>
      <c r="AC4" s="34"/>
      <c r="AD4" s="34"/>
      <c r="AE4" s="34"/>
    </row>
    <row r="5" spans="1:31" ht="18.5" x14ac:dyDescent="0.35">
      <c r="A5" s="35" t="s">
        <v>39</v>
      </c>
      <c r="B5" s="36"/>
      <c r="C5" s="37"/>
    </row>
    <row r="6" spans="1:31" ht="14.5" customHeight="1" x14ac:dyDescent="0.35">
      <c r="A6" s="38" t="s">
        <v>40</v>
      </c>
      <c r="B6" s="38"/>
      <c r="C6" s="39"/>
    </row>
    <row r="7" spans="1:31" ht="58" x14ac:dyDescent="0.35">
      <c r="A7" s="40"/>
      <c r="B7" s="41" t="s">
        <v>41</v>
      </c>
      <c r="C7" s="42" t="s">
        <v>42</v>
      </c>
    </row>
    <row r="8" spans="1:31" ht="14.5" customHeight="1" x14ac:dyDescent="0.35">
      <c r="A8" s="38" t="s">
        <v>43</v>
      </c>
      <c r="B8" s="38"/>
      <c r="C8" s="39"/>
    </row>
    <row r="9" spans="1:31" ht="23.25" customHeight="1" x14ac:dyDescent="0.35">
      <c r="A9" s="43"/>
      <c r="B9" s="41" t="s">
        <v>44</v>
      </c>
      <c r="C9" s="44" t="s">
        <v>1571</v>
      </c>
    </row>
    <row r="10" spans="1:31" ht="14.5" customHeight="1" x14ac:dyDescent="0.35">
      <c r="A10" s="38" t="s">
        <v>45</v>
      </c>
      <c r="B10" s="38"/>
      <c r="C10" s="39"/>
    </row>
    <row r="11" spans="1:31" ht="23.25" customHeight="1" x14ac:dyDescent="0.35">
      <c r="A11" s="43"/>
      <c r="B11" s="41" t="s">
        <v>46</v>
      </c>
      <c r="C11" s="44" t="s">
        <v>47</v>
      </c>
    </row>
    <row r="12" spans="1:31" ht="14.5" customHeight="1" x14ac:dyDescent="0.35">
      <c r="A12" s="38" t="s">
        <v>48</v>
      </c>
      <c r="B12" s="38"/>
      <c r="C12" s="39"/>
    </row>
    <row r="13" spans="1:31" x14ac:dyDescent="0.35">
      <c r="A13" s="40"/>
      <c r="B13" s="41" t="s">
        <v>49</v>
      </c>
      <c r="C13" s="42" t="s">
        <v>50</v>
      </c>
    </row>
    <row r="14" spans="1:31" ht="14.5" customHeight="1" x14ac:dyDescent="0.35">
      <c r="A14" s="38" t="s">
        <v>51</v>
      </c>
      <c r="B14" s="38"/>
      <c r="C14" s="39"/>
    </row>
    <row r="15" spans="1:31" ht="38.25" customHeight="1" x14ac:dyDescent="0.35">
      <c r="A15" s="40"/>
      <c r="B15" s="41" t="s">
        <v>52</v>
      </c>
      <c r="C15" s="44" t="s">
        <v>53</v>
      </c>
    </row>
    <row r="16" spans="1:31" ht="14.5" customHeight="1" x14ac:dyDescent="0.35">
      <c r="A16" s="38" t="s">
        <v>54</v>
      </c>
      <c r="B16" s="38"/>
      <c r="C16" s="39"/>
    </row>
    <row r="17" spans="1:3" ht="26.25" customHeight="1" x14ac:dyDescent="0.35">
      <c r="A17" s="40"/>
      <c r="B17" s="41" t="s">
        <v>55</v>
      </c>
      <c r="C17" s="44" t="s">
        <v>56</v>
      </c>
    </row>
    <row r="18" spans="1:3" ht="14.5" customHeight="1" x14ac:dyDescent="0.35">
      <c r="A18" s="38" t="s">
        <v>57</v>
      </c>
      <c r="B18" s="38"/>
      <c r="C18" s="39"/>
    </row>
    <row r="19" spans="1:3" ht="40.5" customHeight="1" x14ac:dyDescent="0.35">
      <c r="A19" s="40"/>
      <c r="B19" s="41" t="s">
        <v>58</v>
      </c>
      <c r="C19" s="42" t="s">
        <v>59</v>
      </c>
    </row>
    <row r="20" spans="1:3" ht="18.5" x14ac:dyDescent="0.35">
      <c r="A20" s="35" t="s">
        <v>60</v>
      </c>
      <c r="B20" s="36"/>
      <c r="C20" s="45"/>
    </row>
    <row r="21" spans="1:3" ht="14.5" customHeight="1" x14ac:dyDescent="0.35">
      <c r="A21" s="38" t="s">
        <v>61</v>
      </c>
      <c r="B21" s="38"/>
      <c r="C21" s="39"/>
    </row>
    <row r="22" spans="1:3" ht="42.65" customHeight="1" x14ac:dyDescent="0.35">
      <c r="A22" s="43"/>
      <c r="B22" s="41" t="s">
        <v>62</v>
      </c>
      <c r="C22" s="42" t="s">
        <v>63</v>
      </c>
    </row>
    <row r="23" spans="1:3" ht="14.5" customHeight="1" x14ac:dyDescent="0.35">
      <c r="A23" s="38" t="s">
        <v>64</v>
      </c>
      <c r="B23" s="38"/>
      <c r="C23" s="39"/>
    </row>
    <row r="24" spans="1:3" x14ac:dyDescent="0.35">
      <c r="A24" s="40"/>
      <c r="B24" s="41" t="s">
        <v>65</v>
      </c>
      <c r="C24" s="44" t="s">
        <v>2136</v>
      </c>
    </row>
    <row r="25" spans="1:3" ht="14.5" customHeight="1" x14ac:dyDescent="0.35">
      <c r="A25" s="38" t="s">
        <v>1577</v>
      </c>
      <c r="B25" s="38"/>
      <c r="C25" s="39"/>
    </row>
    <row r="26" spans="1:3" ht="38.25" customHeight="1" x14ac:dyDescent="0.35">
      <c r="A26" s="40"/>
      <c r="B26" s="41" t="s">
        <v>66</v>
      </c>
      <c r="C26" s="44" t="s">
        <v>67</v>
      </c>
    </row>
    <row r="27" spans="1:3" ht="14.5" customHeight="1" x14ac:dyDescent="0.35">
      <c r="A27" s="38" t="s">
        <v>68</v>
      </c>
      <c r="B27" s="38"/>
      <c r="C27" s="39"/>
    </row>
    <row r="28" spans="1:3" ht="34.5" customHeight="1" x14ac:dyDescent="0.35">
      <c r="A28" s="40"/>
      <c r="B28" s="41" t="s">
        <v>69</v>
      </c>
      <c r="C28" s="44" t="s">
        <v>70</v>
      </c>
    </row>
    <row r="29" spans="1:3" x14ac:dyDescent="0.35">
      <c r="A29" s="38" t="s">
        <v>1574</v>
      </c>
      <c r="B29" s="38"/>
      <c r="C29" s="39"/>
    </row>
    <row r="30" spans="1:3" ht="58" x14ac:dyDescent="0.35">
      <c r="A30" s="40"/>
      <c r="B30" s="41" t="s">
        <v>1572</v>
      </c>
      <c r="C30" s="44" t="s">
        <v>2137</v>
      </c>
    </row>
    <row r="31" spans="1:3" x14ac:dyDescent="0.35">
      <c r="A31" s="38" t="s">
        <v>1573</v>
      </c>
      <c r="B31" s="38"/>
      <c r="C31" s="39"/>
    </row>
    <row r="32" spans="1:3" ht="29" x14ac:dyDescent="0.35">
      <c r="A32" s="40"/>
      <c r="B32" s="41" t="s">
        <v>1575</v>
      </c>
      <c r="C32" s="44" t="s">
        <v>1576</v>
      </c>
    </row>
    <row r="33" spans="1:3" x14ac:dyDescent="0.35">
      <c r="A33" s="38" t="s">
        <v>1578</v>
      </c>
      <c r="B33" s="38"/>
      <c r="C33" s="39"/>
    </row>
    <row r="34" spans="1:3" x14ac:dyDescent="0.35">
      <c r="A34" s="40"/>
      <c r="B34" s="41" t="s">
        <v>1582</v>
      </c>
      <c r="C34" s="44" t="s">
        <v>1581</v>
      </c>
    </row>
    <row r="38" spans="1:3" x14ac:dyDescent="0.35">
      <c r="C38" s="42"/>
    </row>
  </sheetData>
  <mergeCells count="1">
    <mergeCell ref="A1:C1"/>
  </mergeCells>
  <pageMargins left="0.70866141732283472" right="0.70866141732283472" top="0.74803149606299213" bottom="0.74803149606299213" header="0.31496062992125984" footer="0.31496062992125984"/>
  <pageSetup paperSize="9" scale="50" orientation="landscape" r:id="rId1"/>
  <headerFooter>
    <oddHeader>&amp;R&amp;G</oddHeader>
  </headerFooter>
  <legacyDrawingHF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E36E00"/>
  </sheetPr>
  <dimension ref="A1:N413"/>
  <sheetViews>
    <sheetView zoomScale="80" zoomScaleNormal="80" workbookViewId="0"/>
  </sheetViews>
  <sheetFormatPr defaultColWidth="8.81640625" defaultRowHeight="14.5" outlineLevelRow="1" x14ac:dyDescent="0.35"/>
  <cols>
    <col min="1" max="1" width="13.26953125" style="51" customWidth="1"/>
    <col min="2" max="2" width="60.7265625" style="51" customWidth="1"/>
    <col min="3" max="3" width="45.453125" style="51" customWidth="1"/>
    <col min="4" max="4" width="35.1796875" style="51" bestFit="1" customWidth="1"/>
    <col min="5" max="5" width="6.7265625" style="51" customWidth="1"/>
    <col min="6" max="6" width="41.7265625" style="51" customWidth="1"/>
    <col min="7" max="7" width="41.7265625" style="49" customWidth="1"/>
    <col min="8" max="8" width="7.26953125" style="51" customWidth="1"/>
    <col min="9" max="10" width="38.1796875" style="51" customWidth="1"/>
    <col min="11" max="11" width="47.7265625" style="51" customWidth="1"/>
    <col min="12" max="12" width="7.26953125" style="51" customWidth="1"/>
    <col min="13" max="13" width="25.7265625" style="51" customWidth="1"/>
    <col min="14" max="14" width="25.7265625" style="49" customWidth="1"/>
    <col min="15" max="16384" width="8.81640625" style="81"/>
  </cols>
  <sheetData>
    <row r="1" spans="1:13" ht="31" x14ac:dyDescent="0.35">
      <c r="A1" s="48" t="s">
        <v>1528</v>
      </c>
      <c r="B1" s="48"/>
      <c r="C1" s="49"/>
      <c r="D1" s="49"/>
      <c r="E1" s="49"/>
      <c r="F1" s="216" t="s">
        <v>3004</v>
      </c>
      <c r="H1" s="49"/>
      <c r="I1" s="48"/>
      <c r="J1" s="49"/>
      <c r="K1" s="49"/>
      <c r="L1" s="49"/>
      <c r="M1" s="49"/>
    </row>
    <row r="2" spans="1:13" ht="15" thickBot="1" x14ac:dyDescent="0.4">
      <c r="A2" s="49"/>
      <c r="B2" s="50"/>
      <c r="C2" s="50"/>
      <c r="D2" s="49"/>
      <c r="E2" s="49"/>
      <c r="F2" s="49"/>
      <c r="H2" s="49"/>
      <c r="L2" s="49"/>
      <c r="M2" s="49"/>
    </row>
    <row r="3" spans="1:13" ht="19" thickBot="1" x14ac:dyDescent="0.4">
      <c r="A3" s="52"/>
      <c r="B3" s="53" t="s">
        <v>71</v>
      </c>
      <c r="C3" s="54" t="s">
        <v>219</v>
      </c>
      <c r="D3" s="52"/>
      <c r="E3" s="52"/>
      <c r="F3" s="49"/>
      <c r="G3" s="52"/>
      <c r="H3" s="49"/>
      <c r="L3" s="49"/>
      <c r="M3" s="49"/>
    </row>
    <row r="4" spans="1:13" ht="15" thickBot="1" x14ac:dyDescent="0.4">
      <c r="H4" s="49"/>
      <c r="L4" s="49"/>
      <c r="M4" s="49"/>
    </row>
    <row r="5" spans="1:13" ht="18.5" x14ac:dyDescent="0.35">
      <c r="A5" s="55"/>
      <c r="B5" s="56" t="s">
        <v>73</v>
      </c>
      <c r="C5" s="55"/>
      <c r="E5" s="57"/>
      <c r="F5" s="57"/>
      <c r="H5" s="49"/>
      <c r="L5" s="49"/>
      <c r="M5" s="49"/>
    </row>
    <row r="6" spans="1:13" x14ac:dyDescent="0.35">
      <c r="B6" s="59" t="s">
        <v>74</v>
      </c>
      <c r="C6" s="57"/>
      <c r="D6" s="57"/>
      <c r="H6" s="49"/>
      <c r="L6" s="49"/>
      <c r="M6" s="49"/>
    </row>
    <row r="7" spans="1:13" x14ac:dyDescent="0.35">
      <c r="B7" s="58" t="s">
        <v>75</v>
      </c>
      <c r="C7" s="57"/>
      <c r="D7" s="57"/>
      <c r="H7" s="49"/>
      <c r="L7" s="49"/>
      <c r="M7" s="49"/>
    </row>
    <row r="8" spans="1:13" x14ac:dyDescent="0.35">
      <c r="B8" s="58" t="s">
        <v>76</v>
      </c>
      <c r="C8" s="57"/>
      <c r="D8" s="57"/>
      <c r="F8" s="51" t="s">
        <v>77</v>
      </c>
      <c r="H8" s="49"/>
      <c r="L8" s="49"/>
      <c r="M8" s="49"/>
    </row>
    <row r="9" spans="1:13" x14ac:dyDescent="0.35">
      <c r="B9" s="59" t="s">
        <v>2640</v>
      </c>
      <c r="H9" s="49"/>
      <c r="L9" s="49"/>
      <c r="M9" s="49"/>
    </row>
    <row r="10" spans="1:13" x14ac:dyDescent="0.35">
      <c r="B10" s="59" t="s">
        <v>78</v>
      </c>
      <c r="H10" s="49"/>
      <c r="L10" s="49"/>
      <c r="M10" s="49"/>
    </row>
    <row r="11" spans="1:13" ht="15" thickBot="1" x14ac:dyDescent="0.4">
      <c r="B11" s="60" t="s">
        <v>79</v>
      </c>
      <c r="H11" s="49"/>
      <c r="L11" s="49"/>
      <c r="M11" s="49"/>
    </row>
    <row r="12" spans="1:13" x14ac:dyDescent="0.35">
      <c r="B12" s="61"/>
      <c r="H12" s="49"/>
      <c r="L12" s="49"/>
      <c r="M12" s="49"/>
    </row>
    <row r="13" spans="1:13" ht="37" x14ac:dyDescent="0.35">
      <c r="A13" s="62" t="s">
        <v>80</v>
      </c>
      <c r="B13" s="62" t="s">
        <v>74</v>
      </c>
      <c r="C13" s="63"/>
      <c r="D13" s="63"/>
      <c r="E13" s="63"/>
      <c r="F13" s="63"/>
      <c r="G13" s="64"/>
      <c r="H13" s="49"/>
      <c r="L13" s="49"/>
      <c r="M13" s="49"/>
    </row>
    <row r="14" spans="1:13" x14ac:dyDescent="0.35">
      <c r="A14" s="51" t="s">
        <v>81</v>
      </c>
      <c r="B14" s="65" t="s">
        <v>0</v>
      </c>
      <c r="C14" s="51" t="s">
        <v>506</v>
      </c>
      <c r="E14" s="57"/>
      <c r="F14" s="57"/>
      <c r="H14" s="49"/>
      <c r="L14" s="49"/>
      <c r="M14" s="49"/>
    </row>
    <row r="15" spans="1:13" x14ac:dyDescent="0.35">
      <c r="A15" s="51" t="s">
        <v>83</v>
      </c>
      <c r="B15" s="65" t="s">
        <v>84</v>
      </c>
      <c r="C15" s="51" t="str">
        <f>faneA!C15</f>
        <v>Nordea Kredit Realkreditaktieselskab</v>
      </c>
      <c r="E15" s="57"/>
      <c r="F15" s="57"/>
      <c r="H15" s="49"/>
      <c r="L15" s="49"/>
      <c r="M15" s="49"/>
    </row>
    <row r="16" spans="1:13" x14ac:dyDescent="0.35">
      <c r="A16" s="51" t="s">
        <v>85</v>
      </c>
      <c r="B16" s="65" t="s">
        <v>3006</v>
      </c>
      <c r="C16" s="51" t="str">
        <f>faneA!C16</f>
        <v>CC2</v>
      </c>
      <c r="E16" s="57"/>
      <c r="F16" s="57"/>
      <c r="H16" s="49"/>
      <c r="L16" s="49"/>
      <c r="M16" s="49"/>
    </row>
    <row r="17" spans="1:13" x14ac:dyDescent="0.35">
      <c r="A17" s="51" t="s">
        <v>87</v>
      </c>
      <c r="B17" s="65" t="s">
        <v>86</v>
      </c>
      <c r="C17" s="227" t="s">
        <v>3097</v>
      </c>
      <c r="E17" s="57"/>
      <c r="F17" s="57"/>
      <c r="H17" s="49"/>
      <c r="L17" s="49"/>
      <c r="M17" s="49"/>
    </row>
    <row r="18" spans="1:13" outlineLevel="1" x14ac:dyDescent="0.35">
      <c r="A18" s="51" t="s">
        <v>3005</v>
      </c>
      <c r="B18" s="65" t="s">
        <v>88</v>
      </c>
      <c r="C18" s="51" t="str">
        <f>faneA!C18</f>
        <v>27-03-2024</v>
      </c>
      <c r="E18" s="57"/>
      <c r="F18" s="57"/>
      <c r="H18" s="49"/>
      <c r="L18" s="49"/>
      <c r="M18" s="49"/>
    </row>
    <row r="19" spans="1:13" outlineLevel="1" x14ac:dyDescent="0.35">
      <c r="A19" s="51" t="s">
        <v>90</v>
      </c>
      <c r="B19" s="66" t="s">
        <v>89</v>
      </c>
      <c r="C19" s="227" t="s">
        <v>3098</v>
      </c>
      <c r="E19" s="57"/>
      <c r="F19" s="57"/>
      <c r="H19" s="49"/>
      <c r="L19" s="49"/>
      <c r="M19" s="49"/>
    </row>
    <row r="20" spans="1:13" outlineLevel="1" x14ac:dyDescent="0.35">
      <c r="A20" s="51" t="s">
        <v>92</v>
      </c>
      <c r="B20" s="66" t="s">
        <v>91</v>
      </c>
      <c r="C20" s="51" t="s">
        <v>3099</v>
      </c>
      <c r="E20" s="57"/>
      <c r="F20" s="57"/>
      <c r="H20" s="49"/>
      <c r="L20" s="49"/>
      <c r="M20" s="49"/>
    </row>
    <row r="21" spans="1:13" outlineLevel="1" x14ac:dyDescent="0.35">
      <c r="A21" s="51" t="s">
        <v>93</v>
      </c>
      <c r="B21" s="66"/>
      <c r="E21" s="57"/>
      <c r="F21" s="57"/>
      <c r="H21" s="49"/>
      <c r="L21" s="49"/>
      <c r="M21" s="49"/>
    </row>
    <row r="22" spans="1:13" outlineLevel="1" x14ac:dyDescent="0.35">
      <c r="A22" s="51" t="s">
        <v>94</v>
      </c>
      <c r="B22" s="66"/>
      <c r="E22" s="57"/>
      <c r="F22" s="57"/>
      <c r="H22" s="49"/>
      <c r="L22" s="49"/>
      <c r="M22" s="49"/>
    </row>
    <row r="23" spans="1:13" outlineLevel="1" x14ac:dyDescent="0.35">
      <c r="A23" s="51" t="s">
        <v>95</v>
      </c>
      <c r="B23" s="66"/>
      <c r="E23" s="57"/>
      <c r="F23" s="57"/>
      <c r="H23" s="49"/>
      <c r="L23" s="49"/>
      <c r="M23" s="49"/>
    </row>
    <row r="24" spans="1:13" outlineLevel="1" x14ac:dyDescent="0.35">
      <c r="A24" s="51" t="s">
        <v>96</v>
      </c>
      <c r="B24" s="66"/>
      <c r="E24" s="57"/>
      <c r="F24" s="57"/>
      <c r="H24" s="49"/>
      <c r="L24" s="49"/>
      <c r="M24" s="49"/>
    </row>
    <row r="25" spans="1:13" outlineLevel="1" x14ac:dyDescent="0.35">
      <c r="A25" s="51" t="s">
        <v>97</v>
      </c>
      <c r="B25" s="66"/>
      <c r="E25" s="57"/>
      <c r="F25" s="57"/>
      <c r="H25" s="49"/>
      <c r="L25" s="49"/>
      <c r="M25" s="49"/>
    </row>
    <row r="26" spans="1:13" ht="18.5" x14ac:dyDescent="0.35">
      <c r="A26" s="63"/>
      <c r="B26" s="62" t="s">
        <v>75</v>
      </c>
      <c r="C26" s="63"/>
      <c r="D26" s="63"/>
      <c r="E26" s="63"/>
      <c r="F26" s="63"/>
      <c r="G26" s="64"/>
      <c r="H26" s="49"/>
      <c r="L26" s="49"/>
      <c r="M26" s="49"/>
    </row>
    <row r="27" spans="1:13" x14ac:dyDescent="0.35">
      <c r="A27" s="51" t="s">
        <v>98</v>
      </c>
      <c r="B27" s="67" t="s">
        <v>2766</v>
      </c>
      <c r="C27" s="51" t="s">
        <v>2763</v>
      </c>
      <c r="D27" s="68"/>
      <c r="E27" s="68"/>
      <c r="F27" s="68"/>
      <c r="H27" s="49"/>
      <c r="L27" s="49"/>
      <c r="M27" s="49"/>
    </row>
    <row r="28" spans="1:13" x14ac:dyDescent="0.35">
      <c r="A28" s="51" t="s">
        <v>99</v>
      </c>
      <c r="B28" s="199" t="s">
        <v>2762</v>
      </c>
      <c r="C28" s="165" t="s">
        <v>2763</v>
      </c>
      <c r="D28" s="68"/>
      <c r="E28" s="68"/>
      <c r="F28" s="68"/>
      <c r="H28" s="49"/>
      <c r="L28" s="49"/>
      <c r="M28" s="51" t="s">
        <v>2763</v>
      </c>
    </row>
    <row r="29" spans="1:13" x14ac:dyDescent="0.35">
      <c r="A29" s="51" t="s">
        <v>101</v>
      </c>
      <c r="B29" s="67" t="s">
        <v>100</v>
      </c>
      <c r="C29" s="51" t="str">
        <f>faneA!C29</f>
        <v>Y</v>
      </c>
      <c r="E29" s="68"/>
      <c r="F29" s="68"/>
      <c r="H29" s="49"/>
      <c r="L29" s="49"/>
      <c r="M29" s="51" t="s">
        <v>2764</v>
      </c>
    </row>
    <row r="30" spans="1:13" ht="29" outlineLevel="1" x14ac:dyDescent="0.35">
      <c r="A30" s="51" t="s">
        <v>103</v>
      </c>
      <c r="B30" s="67" t="s">
        <v>102</v>
      </c>
      <c r="C30" s="51" t="s">
        <v>3100</v>
      </c>
      <c r="E30" s="68"/>
      <c r="F30" s="68"/>
      <c r="H30" s="49"/>
      <c r="L30" s="49"/>
      <c r="M30" s="51" t="s">
        <v>2765</v>
      </c>
    </row>
    <row r="31" spans="1:13" outlineLevel="1" x14ac:dyDescent="0.35">
      <c r="A31" s="51" t="s">
        <v>104</v>
      </c>
      <c r="B31" s="67"/>
      <c r="E31" s="68"/>
      <c r="F31" s="68"/>
      <c r="H31" s="49"/>
      <c r="L31" s="49"/>
      <c r="M31" s="49"/>
    </row>
    <row r="32" spans="1:13" outlineLevel="1" x14ac:dyDescent="0.35">
      <c r="A32" s="51" t="s">
        <v>105</v>
      </c>
      <c r="B32" s="67"/>
      <c r="E32" s="68"/>
      <c r="F32" s="68"/>
      <c r="H32" s="49"/>
      <c r="L32" s="49"/>
      <c r="M32" s="49"/>
    </row>
    <row r="33" spans="1:14" outlineLevel="1" x14ac:dyDescent="0.35">
      <c r="A33" s="51" t="s">
        <v>106</v>
      </c>
      <c r="B33" s="67"/>
      <c r="E33" s="68"/>
      <c r="F33" s="68"/>
      <c r="H33" s="49"/>
      <c r="L33" s="49"/>
      <c r="M33" s="49"/>
    </row>
    <row r="34" spans="1:14" outlineLevel="1" x14ac:dyDescent="0.35">
      <c r="A34" s="51" t="s">
        <v>107</v>
      </c>
      <c r="B34" s="67"/>
      <c r="E34" s="68"/>
      <c r="F34" s="68"/>
      <c r="H34" s="49"/>
      <c r="L34" s="49"/>
      <c r="M34" s="49"/>
    </row>
    <row r="35" spans="1:14" outlineLevel="1" x14ac:dyDescent="0.35">
      <c r="A35" s="51" t="s">
        <v>108</v>
      </c>
      <c r="B35" s="69"/>
      <c r="E35" s="68"/>
      <c r="F35" s="68"/>
      <c r="H35" s="49"/>
      <c r="L35" s="49"/>
      <c r="M35" s="49"/>
    </row>
    <row r="36" spans="1:14" ht="18.5" x14ac:dyDescent="0.35">
      <c r="A36" s="62"/>
      <c r="B36" s="62" t="s">
        <v>76</v>
      </c>
      <c r="C36" s="62"/>
      <c r="D36" s="63"/>
      <c r="E36" s="63"/>
      <c r="F36" s="63"/>
      <c r="G36" s="64"/>
      <c r="H36" s="49"/>
      <c r="L36" s="49"/>
      <c r="M36" s="49"/>
    </row>
    <row r="37" spans="1:14" ht="15" customHeight="1" x14ac:dyDescent="0.35">
      <c r="A37" s="70"/>
      <c r="B37" s="71" t="s">
        <v>109</v>
      </c>
      <c r="C37" s="70" t="s">
        <v>110</v>
      </c>
      <c r="D37" s="72"/>
      <c r="E37" s="72"/>
      <c r="F37" s="72"/>
      <c r="G37" s="73"/>
      <c r="H37" s="49"/>
      <c r="L37" s="49"/>
      <c r="M37" s="49"/>
    </row>
    <row r="38" spans="1:14" x14ac:dyDescent="0.35">
      <c r="A38" s="51" t="s">
        <v>4</v>
      </c>
      <c r="B38" s="68" t="s">
        <v>1375</v>
      </c>
      <c r="C38" s="51">
        <f>faneA!C38</f>
        <v>460668.85</v>
      </c>
      <c r="F38" s="68"/>
      <c r="H38" s="49"/>
      <c r="L38" s="49"/>
      <c r="M38" s="49"/>
    </row>
    <row r="39" spans="1:14" x14ac:dyDescent="0.35">
      <c r="A39" s="51" t="s">
        <v>111</v>
      </c>
      <c r="B39" s="68" t="s">
        <v>112</v>
      </c>
      <c r="C39" s="51">
        <f>faneA!C39</f>
        <v>431119.41</v>
      </c>
      <c r="F39" s="68"/>
      <c r="H39" s="49"/>
      <c r="L39" s="49"/>
      <c r="M39" s="49"/>
      <c r="N39" s="81"/>
    </row>
    <row r="40" spans="1:14" outlineLevel="1" x14ac:dyDescent="0.35">
      <c r="A40" s="51" t="s">
        <v>113</v>
      </c>
      <c r="B40" s="74" t="s">
        <v>114</v>
      </c>
      <c r="C40" s="133" t="s">
        <v>1202</v>
      </c>
      <c r="F40" s="68"/>
      <c r="H40" s="49"/>
      <c r="L40" s="49"/>
      <c r="M40" s="49"/>
      <c r="N40" s="81"/>
    </row>
    <row r="41" spans="1:14" outlineLevel="1" x14ac:dyDescent="0.35">
      <c r="A41" s="51" t="s">
        <v>116</v>
      </c>
      <c r="B41" s="74" t="s">
        <v>117</v>
      </c>
      <c r="C41" s="133" t="s">
        <v>1202</v>
      </c>
      <c r="F41" s="68"/>
      <c r="H41" s="49"/>
      <c r="L41" s="49"/>
      <c r="M41" s="49"/>
      <c r="N41" s="81"/>
    </row>
    <row r="42" spans="1:14" outlineLevel="1" x14ac:dyDescent="0.35">
      <c r="A42" s="51" t="s">
        <v>118</v>
      </c>
      <c r="B42" s="74"/>
      <c r="C42" s="133"/>
      <c r="F42" s="68"/>
      <c r="H42" s="49"/>
      <c r="L42" s="49"/>
      <c r="M42" s="49"/>
      <c r="N42" s="81"/>
    </row>
    <row r="43" spans="1:14" outlineLevel="1" x14ac:dyDescent="0.35">
      <c r="A43" s="81" t="s">
        <v>1599</v>
      </c>
      <c r="B43" s="68"/>
      <c r="F43" s="68"/>
      <c r="H43" s="49"/>
      <c r="L43" s="49"/>
      <c r="M43" s="49"/>
      <c r="N43" s="81"/>
    </row>
    <row r="44" spans="1:14" ht="15" customHeight="1" x14ac:dyDescent="0.35">
      <c r="A44" s="70"/>
      <c r="B44" s="70" t="s">
        <v>119</v>
      </c>
      <c r="C44" s="70" t="s">
        <v>2676</v>
      </c>
      <c r="D44" s="70" t="s">
        <v>2745</v>
      </c>
      <c r="E44" s="70"/>
      <c r="F44" s="70" t="s">
        <v>2744</v>
      </c>
      <c r="G44" s="70" t="s">
        <v>120</v>
      </c>
      <c r="I44" s="49"/>
      <c r="J44" s="49"/>
      <c r="K44" s="81"/>
      <c r="L44" s="81"/>
      <c r="M44" s="81"/>
      <c r="N44" s="81"/>
    </row>
    <row r="45" spans="1:14" x14ac:dyDescent="0.35">
      <c r="A45" s="51" t="s">
        <v>8</v>
      </c>
      <c r="B45" s="68" t="s">
        <v>121</v>
      </c>
      <c r="C45" s="130">
        <f>faneA!C45</f>
        <v>0.02</v>
      </c>
      <c r="D45" s="130">
        <f>IF(OR(C38="[For completion]",C39="[For completion]"),"Please complete G.3.1.1 and G.3.1.2",(C38/C39-1-MAX(C45,F45)))</f>
        <v>4.85411960458937E-2</v>
      </c>
      <c r="E45" s="130"/>
      <c r="F45" s="130" t="s">
        <v>1205</v>
      </c>
      <c r="G45" s="51" t="s">
        <v>1202</v>
      </c>
      <c r="H45" s="49"/>
      <c r="L45" s="49"/>
      <c r="M45" s="49"/>
      <c r="N45" s="81"/>
    </row>
    <row r="46" spans="1:14" outlineLevel="1" x14ac:dyDescent="0.35">
      <c r="C46" s="130"/>
      <c r="D46" s="130"/>
      <c r="E46" s="130"/>
      <c r="F46" s="130"/>
      <c r="G46" s="88"/>
      <c r="H46" s="49"/>
      <c r="L46" s="49"/>
      <c r="M46" s="49"/>
      <c r="N46" s="81"/>
    </row>
    <row r="47" spans="1:14" outlineLevel="1" x14ac:dyDescent="0.35">
      <c r="A47" s="212" t="s">
        <v>3007</v>
      </c>
      <c r="B47" s="212" t="s">
        <v>3008</v>
      </c>
      <c r="C47" s="218">
        <f>faneA!C47</f>
        <v>29234.04</v>
      </c>
      <c r="D47" s="130"/>
      <c r="E47" s="130"/>
      <c r="F47" s="130"/>
      <c r="G47" s="88"/>
      <c r="H47" s="49"/>
      <c r="L47" s="49"/>
      <c r="M47" s="49"/>
      <c r="N47" s="81"/>
    </row>
    <row r="48" spans="1:14" outlineLevel="1" x14ac:dyDescent="0.35">
      <c r="A48" s="51" t="s">
        <v>122</v>
      </c>
      <c r="C48" s="88"/>
      <c r="D48" s="88"/>
      <c r="E48" s="88"/>
      <c r="F48" s="88"/>
      <c r="G48" s="88"/>
      <c r="H48" s="49"/>
      <c r="L48" s="49"/>
      <c r="M48" s="49"/>
      <c r="N48" s="81"/>
    </row>
    <row r="49" spans="1:14" outlineLevel="1" x14ac:dyDescent="0.35">
      <c r="A49" s="51" t="s">
        <v>124</v>
      </c>
      <c r="B49" s="66" t="s">
        <v>123</v>
      </c>
      <c r="C49" s="88"/>
      <c r="D49" s="88"/>
      <c r="E49" s="88"/>
      <c r="F49" s="88"/>
      <c r="G49" s="88"/>
      <c r="H49" s="49"/>
      <c r="L49" s="49"/>
      <c r="M49" s="49"/>
      <c r="N49" s="81"/>
    </row>
    <row r="50" spans="1:14" outlineLevel="1" x14ac:dyDescent="0.35">
      <c r="A50" s="51" t="s">
        <v>126</v>
      </c>
      <c r="B50" s="66" t="s">
        <v>125</v>
      </c>
      <c r="C50" s="88"/>
      <c r="D50" s="88"/>
      <c r="E50" s="88"/>
      <c r="F50" s="88"/>
      <c r="G50" s="88"/>
      <c r="H50" s="49"/>
      <c r="L50" s="49"/>
      <c r="M50" s="49"/>
      <c r="N50" s="81"/>
    </row>
    <row r="51" spans="1:14" outlineLevel="1" x14ac:dyDescent="0.35">
      <c r="A51" s="51" t="s">
        <v>127</v>
      </c>
      <c r="B51" s="66"/>
      <c r="C51" s="88"/>
      <c r="D51" s="88"/>
      <c r="E51" s="88"/>
      <c r="F51" s="88"/>
      <c r="G51" s="88"/>
      <c r="H51" s="49"/>
      <c r="L51" s="49"/>
      <c r="M51" s="49"/>
      <c r="N51" s="81"/>
    </row>
    <row r="52" spans="1:14" ht="15" customHeight="1" x14ac:dyDescent="0.35">
      <c r="A52" s="70"/>
      <c r="B52" s="71" t="s">
        <v>128</v>
      </c>
      <c r="C52" s="70" t="s">
        <v>110</v>
      </c>
      <c r="D52" s="70"/>
      <c r="E52" s="72"/>
      <c r="F52" s="73" t="s">
        <v>129</v>
      </c>
      <c r="G52" s="73"/>
      <c r="H52" s="49"/>
      <c r="L52" s="49"/>
      <c r="M52" s="49"/>
      <c r="N52" s="81"/>
    </row>
    <row r="53" spans="1:14" x14ac:dyDescent="0.35">
      <c r="A53" s="51" t="s">
        <v>130</v>
      </c>
      <c r="B53" s="68" t="s">
        <v>131</v>
      </c>
      <c r="C53" s="133">
        <f>faneA!C53</f>
        <v>417695.67</v>
      </c>
      <c r="E53" s="76"/>
      <c r="F53" s="140">
        <f>IF($C$58=0,"",IF(C53="[for completion]","",C53/$C$58))</f>
        <v>0.9067156809061433</v>
      </c>
      <c r="G53" s="77"/>
      <c r="H53" s="49"/>
      <c r="L53" s="49"/>
      <c r="M53" s="49"/>
      <c r="N53" s="81"/>
    </row>
    <row r="54" spans="1:14" x14ac:dyDescent="0.35">
      <c r="A54" s="51" t="s">
        <v>132</v>
      </c>
      <c r="B54" s="68" t="s">
        <v>133</v>
      </c>
      <c r="C54" s="133"/>
      <c r="E54" s="76"/>
      <c r="F54" s="140">
        <f>IF($C$58=0,"",IF(C54="[for completion]","",C54/$C$58))</f>
        <v>0</v>
      </c>
      <c r="G54" s="77"/>
      <c r="H54" s="49"/>
      <c r="L54" s="49"/>
      <c r="M54" s="49"/>
      <c r="N54" s="81"/>
    </row>
    <row r="55" spans="1:14" x14ac:dyDescent="0.35">
      <c r="A55" s="51" t="s">
        <v>134</v>
      </c>
      <c r="B55" s="68" t="s">
        <v>135</v>
      </c>
      <c r="C55" s="133"/>
      <c r="E55" s="76"/>
      <c r="F55" s="140">
        <f>IF($C$58=0,"",IF(C55="[for completion]","",C55/$C$58))</f>
        <v>0</v>
      </c>
      <c r="G55" s="77"/>
      <c r="H55" s="49"/>
      <c r="L55" s="49"/>
      <c r="M55" s="49"/>
      <c r="N55" s="81"/>
    </row>
    <row r="56" spans="1:14" x14ac:dyDescent="0.35">
      <c r="A56" s="51" t="s">
        <v>136</v>
      </c>
      <c r="B56" s="68" t="s">
        <v>137</v>
      </c>
      <c r="C56" s="133">
        <f>faneA!C56</f>
        <v>42973.18</v>
      </c>
      <c r="E56" s="76"/>
      <c r="F56" s="140">
        <f>IF($C$58=0,"",IF(C56="[for completion]","",C56/$C$58))</f>
        <v>9.3284319093856691E-2</v>
      </c>
      <c r="G56" s="77"/>
      <c r="H56" s="49"/>
      <c r="L56" s="49"/>
      <c r="M56" s="49"/>
      <c r="N56" s="81"/>
    </row>
    <row r="57" spans="1:14" x14ac:dyDescent="0.35">
      <c r="A57" s="51" t="s">
        <v>138</v>
      </c>
      <c r="B57" s="51" t="s">
        <v>139</v>
      </c>
      <c r="C57" s="133"/>
      <c r="E57" s="76"/>
      <c r="F57" s="140">
        <f>IF($C$58=0,"",IF(C57="[for completion]","",C57/$C$58))</f>
        <v>0</v>
      </c>
      <c r="G57" s="77"/>
      <c r="H57" s="49"/>
      <c r="L57" s="49"/>
      <c r="M57" s="49"/>
      <c r="N57" s="81"/>
    </row>
    <row r="58" spans="1:14" x14ac:dyDescent="0.35">
      <c r="A58" s="51" t="s">
        <v>140</v>
      </c>
      <c r="B58" s="78" t="s">
        <v>141</v>
      </c>
      <c r="C58" s="135">
        <f>SUM(C53:C57)</f>
        <v>460668.85</v>
      </c>
      <c r="D58" s="76"/>
      <c r="E58" s="76"/>
      <c r="F58" s="141">
        <f>SUM(F53:F57)</f>
        <v>1</v>
      </c>
      <c r="G58" s="77"/>
      <c r="H58" s="49"/>
      <c r="L58" s="49"/>
      <c r="M58" s="49"/>
      <c r="N58" s="81"/>
    </row>
    <row r="59" spans="1:14" outlineLevel="1" x14ac:dyDescent="0.35">
      <c r="A59" s="51" t="s">
        <v>142</v>
      </c>
      <c r="B59" s="80" t="s">
        <v>143</v>
      </c>
      <c r="C59" s="133"/>
      <c r="E59" s="76"/>
      <c r="F59" s="140">
        <f t="shared" ref="F59:F64" si="0">IF($C$58=0,"",IF(C59="[for completion]","",C59/$C$58))</f>
        <v>0</v>
      </c>
      <c r="G59" s="77"/>
      <c r="H59" s="49"/>
      <c r="L59" s="49"/>
      <c r="M59" s="49"/>
      <c r="N59" s="81"/>
    </row>
    <row r="60" spans="1:14" outlineLevel="1" x14ac:dyDescent="0.35">
      <c r="A60" s="51" t="s">
        <v>144</v>
      </c>
      <c r="B60" s="80" t="s">
        <v>143</v>
      </c>
      <c r="C60" s="133"/>
      <c r="E60" s="76"/>
      <c r="F60" s="140">
        <f t="shared" si="0"/>
        <v>0</v>
      </c>
      <c r="G60" s="77"/>
      <c r="H60" s="49"/>
      <c r="L60" s="49"/>
      <c r="M60" s="49"/>
      <c r="N60" s="81"/>
    </row>
    <row r="61" spans="1:14" outlineLevel="1" x14ac:dyDescent="0.35">
      <c r="A61" s="51" t="s">
        <v>145</v>
      </c>
      <c r="B61" s="80" t="s">
        <v>143</v>
      </c>
      <c r="C61" s="133"/>
      <c r="E61" s="76"/>
      <c r="F61" s="140">
        <f t="shared" si="0"/>
        <v>0</v>
      </c>
      <c r="G61" s="77"/>
      <c r="H61" s="49"/>
      <c r="L61" s="49"/>
      <c r="M61" s="49"/>
      <c r="N61" s="81"/>
    </row>
    <row r="62" spans="1:14" outlineLevel="1" x14ac:dyDescent="0.35">
      <c r="A62" s="51" t="s">
        <v>146</v>
      </c>
      <c r="B62" s="80" t="s">
        <v>143</v>
      </c>
      <c r="C62" s="133"/>
      <c r="E62" s="76"/>
      <c r="F62" s="140">
        <f t="shared" si="0"/>
        <v>0</v>
      </c>
      <c r="G62" s="77"/>
      <c r="H62" s="49"/>
      <c r="L62" s="49"/>
      <c r="M62" s="49"/>
      <c r="N62" s="81"/>
    </row>
    <row r="63" spans="1:14" outlineLevel="1" x14ac:dyDescent="0.35">
      <c r="A63" s="51" t="s">
        <v>147</v>
      </c>
      <c r="B63" s="80" t="s">
        <v>143</v>
      </c>
      <c r="C63" s="133"/>
      <c r="E63" s="76"/>
      <c r="F63" s="140">
        <f t="shared" si="0"/>
        <v>0</v>
      </c>
      <c r="G63" s="77"/>
      <c r="H63" s="49"/>
      <c r="L63" s="49"/>
      <c r="M63" s="49"/>
      <c r="N63" s="81"/>
    </row>
    <row r="64" spans="1:14" outlineLevel="1" x14ac:dyDescent="0.35">
      <c r="A64" s="51" t="s">
        <v>148</v>
      </c>
      <c r="B64" s="80" t="s">
        <v>143</v>
      </c>
      <c r="C64" s="136"/>
      <c r="D64" s="81"/>
      <c r="E64" s="81"/>
      <c r="F64" s="140">
        <f t="shared" si="0"/>
        <v>0</v>
      </c>
      <c r="G64" s="79"/>
      <c r="H64" s="49"/>
      <c r="L64" s="49"/>
      <c r="M64" s="49"/>
      <c r="N64" s="81"/>
    </row>
    <row r="65" spans="1:14" ht="15" customHeight="1" x14ac:dyDescent="0.35">
      <c r="A65" s="70"/>
      <c r="B65" s="71" t="s">
        <v>149</v>
      </c>
      <c r="C65" s="116" t="s">
        <v>1386</v>
      </c>
      <c r="D65" s="116" t="s">
        <v>1387</v>
      </c>
      <c r="E65" s="72"/>
      <c r="F65" s="73" t="s">
        <v>150</v>
      </c>
      <c r="G65" s="82" t="s">
        <v>151</v>
      </c>
      <c r="H65" s="49"/>
      <c r="L65" s="49"/>
      <c r="M65" s="49"/>
      <c r="N65" s="81"/>
    </row>
    <row r="66" spans="1:14" x14ac:dyDescent="0.35">
      <c r="A66" s="51" t="s">
        <v>152</v>
      </c>
      <c r="B66" s="68" t="s">
        <v>1459</v>
      </c>
      <c r="C66" s="137">
        <f>faneA!C66</f>
        <v>14.51</v>
      </c>
      <c r="D66" s="137" t="s">
        <v>1202</v>
      </c>
      <c r="E66" s="65"/>
      <c r="F66" s="83"/>
      <c r="G66" s="84"/>
      <c r="H66" s="49"/>
      <c r="L66" s="49"/>
      <c r="M66" s="49"/>
      <c r="N66" s="81"/>
    </row>
    <row r="67" spans="1:14" x14ac:dyDescent="0.35">
      <c r="B67" s="68"/>
      <c r="E67" s="65"/>
      <c r="F67" s="83"/>
      <c r="G67" s="84"/>
      <c r="H67" s="49"/>
      <c r="L67" s="49"/>
      <c r="M67" s="49"/>
      <c r="N67" s="81"/>
    </row>
    <row r="68" spans="1:14" x14ac:dyDescent="0.35">
      <c r="B68" s="68" t="s">
        <v>1380</v>
      </c>
      <c r="C68" s="65"/>
      <c r="D68" s="65"/>
      <c r="E68" s="65"/>
      <c r="F68" s="84"/>
      <c r="G68" s="84"/>
      <c r="H68" s="49"/>
      <c r="L68" s="49"/>
      <c r="M68" s="49"/>
      <c r="N68" s="81"/>
    </row>
    <row r="69" spans="1:14" x14ac:dyDescent="0.35">
      <c r="B69" s="68" t="s">
        <v>154</v>
      </c>
      <c r="E69" s="65"/>
      <c r="F69" s="84"/>
      <c r="G69" s="84"/>
      <c r="H69" s="49"/>
      <c r="L69" s="49"/>
      <c r="M69" s="49"/>
      <c r="N69" s="81"/>
    </row>
    <row r="70" spans="1:14" x14ac:dyDescent="0.35">
      <c r="A70" s="51" t="s">
        <v>155</v>
      </c>
      <c r="B70" s="47" t="s">
        <v>1548</v>
      </c>
      <c r="C70" s="133">
        <f>faneA!C70</f>
        <v>25497.49</v>
      </c>
      <c r="D70" s="133" t="s">
        <v>1202</v>
      </c>
      <c r="E70" s="47"/>
      <c r="F70" s="140">
        <f t="shared" ref="F70:F76" si="1">IF($C$77=0,"",IF(C70="[for completion]","",C70/$C$77))</f>
        <v>5.5348847659224196E-2</v>
      </c>
      <c r="G70" s="140" t="str">
        <f>IF($D$77=0,"",IF(D70="[Mark as ND1 if not relevant]","",D70/$D$77))</f>
        <v/>
      </c>
      <c r="H70" s="49"/>
      <c r="L70" s="49"/>
      <c r="M70" s="49"/>
      <c r="N70" s="81"/>
    </row>
    <row r="71" spans="1:14" x14ac:dyDescent="0.35">
      <c r="A71" s="51" t="s">
        <v>156</v>
      </c>
      <c r="B71" s="47" t="s">
        <v>1549</v>
      </c>
      <c r="C71" s="133">
        <f>faneA!C71</f>
        <v>14406.51</v>
      </c>
      <c r="D71" s="133" t="s">
        <v>1202</v>
      </c>
      <c r="E71" s="47"/>
      <c r="F71" s="140">
        <f t="shared" si="1"/>
        <v>3.1273028336949636E-2</v>
      </c>
      <c r="G71" s="140" t="str">
        <f t="shared" ref="G71:G76" si="2">IF($D$77=0,"",IF(D71="[Mark as ND1 if not relevant]","",D71/$D$77))</f>
        <v/>
      </c>
      <c r="H71" s="49"/>
      <c r="L71" s="49"/>
      <c r="M71" s="49"/>
      <c r="N71" s="81"/>
    </row>
    <row r="72" spans="1:14" x14ac:dyDescent="0.35">
      <c r="A72" s="51" t="s">
        <v>157</v>
      </c>
      <c r="B72" s="47" t="s">
        <v>1550</v>
      </c>
      <c r="C72" s="133">
        <f>faneA!C72</f>
        <v>15188.82</v>
      </c>
      <c r="D72" s="133" t="s">
        <v>1202</v>
      </c>
      <c r="E72" s="47"/>
      <c r="F72" s="140">
        <f t="shared" si="1"/>
        <v>3.297123302346143E-2</v>
      </c>
      <c r="G72" s="140" t="str">
        <f t="shared" si="2"/>
        <v/>
      </c>
      <c r="H72" s="49"/>
      <c r="L72" s="49"/>
      <c r="M72" s="49"/>
      <c r="N72" s="81"/>
    </row>
    <row r="73" spans="1:14" x14ac:dyDescent="0.35">
      <c r="A73" s="51" t="s">
        <v>158</v>
      </c>
      <c r="B73" s="47" t="s">
        <v>1551</v>
      </c>
      <c r="C73" s="133">
        <f>faneA!C73</f>
        <v>21150.09</v>
      </c>
      <c r="D73" s="133" t="s">
        <v>1202</v>
      </c>
      <c r="E73" s="47"/>
      <c r="F73" s="140">
        <f t="shared" si="1"/>
        <v>4.5911699911986674E-2</v>
      </c>
      <c r="G73" s="140" t="str">
        <f t="shared" si="2"/>
        <v/>
      </c>
      <c r="H73" s="49"/>
      <c r="L73" s="49"/>
      <c r="M73" s="49"/>
      <c r="N73" s="81"/>
    </row>
    <row r="74" spans="1:14" x14ac:dyDescent="0.35">
      <c r="A74" s="51" t="s">
        <v>159</v>
      </c>
      <c r="B74" s="47" t="s">
        <v>1552</v>
      </c>
      <c r="C74" s="133">
        <f>faneA!C74</f>
        <v>11476.07</v>
      </c>
      <c r="D74" s="133" t="s">
        <v>1202</v>
      </c>
      <c r="E74" s="47"/>
      <c r="F74" s="140">
        <f t="shared" si="1"/>
        <v>2.4911756026047779E-2</v>
      </c>
      <c r="G74" s="140" t="str">
        <f t="shared" si="2"/>
        <v/>
      </c>
      <c r="H74" s="49"/>
      <c r="L74" s="49"/>
      <c r="M74" s="49"/>
      <c r="N74" s="81"/>
    </row>
    <row r="75" spans="1:14" x14ac:dyDescent="0.35">
      <c r="A75" s="51" t="s">
        <v>160</v>
      </c>
      <c r="B75" s="47" t="s">
        <v>1553</v>
      </c>
      <c r="C75" s="133">
        <f>faneA!C75</f>
        <v>68739.58</v>
      </c>
      <c r="D75" s="133" t="s">
        <v>1202</v>
      </c>
      <c r="E75" s="47"/>
      <c r="F75" s="140">
        <f t="shared" si="1"/>
        <v>0.14921690494158657</v>
      </c>
      <c r="G75" s="140" t="str">
        <f t="shared" si="2"/>
        <v/>
      </c>
      <c r="H75" s="49"/>
      <c r="L75" s="49"/>
      <c r="M75" s="49"/>
      <c r="N75" s="81"/>
    </row>
    <row r="76" spans="1:14" x14ac:dyDescent="0.35">
      <c r="A76" s="51" t="s">
        <v>161</v>
      </c>
      <c r="B76" s="47" t="s">
        <v>1554</v>
      </c>
      <c r="C76" s="133">
        <f>faneA!C76</f>
        <v>304210.28999999998</v>
      </c>
      <c r="D76" s="133" t="s">
        <v>1202</v>
      </c>
      <c r="E76" s="47"/>
      <c r="F76" s="140">
        <f t="shared" si="1"/>
        <v>0.66036653010074375</v>
      </c>
      <c r="G76" s="140" t="str">
        <f t="shared" si="2"/>
        <v/>
      </c>
      <c r="H76" s="49"/>
      <c r="L76" s="49"/>
      <c r="M76" s="49"/>
      <c r="N76" s="81"/>
    </row>
    <row r="77" spans="1:14" x14ac:dyDescent="0.35">
      <c r="A77" s="51" t="s">
        <v>162</v>
      </c>
      <c r="B77" s="85" t="s">
        <v>141</v>
      </c>
      <c r="C77" s="135">
        <f>SUM(C70:C76)</f>
        <v>460668.85</v>
      </c>
      <c r="D77" s="135">
        <f>SUM(D70:D76)</f>
        <v>0</v>
      </c>
      <c r="E77" s="68"/>
      <c r="F77" s="141">
        <f>SUM(F70:F76)</f>
        <v>1</v>
      </c>
      <c r="G77" s="141">
        <f>SUM(G70:G76)</f>
        <v>0</v>
      </c>
      <c r="H77" s="49"/>
      <c r="L77" s="49"/>
      <c r="M77" s="49"/>
      <c r="N77" s="81"/>
    </row>
    <row r="78" spans="1:14" outlineLevel="1" x14ac:dyDescent="0.35">
      <c r="A78" s="51" t="s">
        <v>163</v>
      </c>
      <c r="B78" s="86" t="s">
        <v>164</v>
      </c>
      <c r="C78" s="135"/>
      <c r="D78" s="135"/>
      <c r="E78" s="68"/>
      <c r="F78" s="140">
        <f>IF($C$77=0,"",IF(C78="[for completion]","",C78/$C$77))</f>
        <v>0</v>
      </c>
      <c r="G78" s="140" t="str">
        <f t="shared" ref="G78:G87" si="3">IF($D$77=0,"",IF(D78="[for completion]","",D78/$D$77))</f>
        <v/>
      </c>
      <c r="H78" s="49"/>
      <c r="L78" s="49"/>
      <c r="M78" s="49"/>
      <c r="N78" s="81"/>
    </row>
    <row r="79" spans="1:14" outlineLevel="1" x14ac:dyDescent="0.35">
      <c r="A79" s="51" t="s">
        <v>165</v>
      </c>
      <c r="B79" s="86" t="s">
        <v>166</v>
      </c>
      <c r="C79" s="135"/>
      <c r="D79" s="135"/>
      <c r="E79" s="68"/>
      <c r="F79" s="140">
        <f t="shared" ref="F79:F87" si="4">IF($C$77=0,"",IF(C79="[for completion]","",C79/$C$77))</f>
        <v>0</v>
      </c>
      <c r="G79" s="140" t="str">
        <f t="shared" si="3"/>
        <v/>
      </c>
      <c r="H79" s="49"/>
      <c r="L79" s="49"/>
      <c r="M79" s="49"/>
      <c r="N79" s="81"/>
    </row>
    <row r="80" spans="1:14" outlineLevel="1" x14ac:dyDescent="0.35">
      <c r="A80" s="51" t="s">
        <v>167</v>
      </c>
      <c r="B80" s="86" t="s">
        <v>168</v>
      </c>
      <c r="C80" s="135"/>
      <c r="D80" s="135"/>
      <c r="E80" s="68"/>
      <c r="F80" s="140">
        <f t="shared" si="4"/>
        <v>0</v>
      </c>
      <c r="G80" s="140" t="str">
        <f t="shared" si="3"/>
        <v/>
      </c>
      <c r="H80" s="49"/>
      <c r="L80" s="49"/>
      <c r="M80" s="49"/>
      <c r="N80" s="81"/>
    </row>
    <row r="81" spans="1:14" outlineLevel="1" x14ac:dyDescent="0.35">
      <c r="A81" s="51" t="s">
        <v>169</v>
      </c>
      <c r="B81" s="86" t="s">
        <v>170</v>
      </c>
      <c r="C81" s="135"/>
      <c r="D81" s="135"/>
      <c r="E81" s="68"/>
      <c r="F81" s="140">
        <f t="shared" si="4"/>
        <v>0</v>
      </c>
      <c r="G81" s="140" t="str">
        <f t="shared" si="3"/>
        <v/>
      </c>
      <c r="H81" s="49"/>
      <c r="L81" s="49"/>
      <c r="M81" s="49"/>
      <c r="N81" s="81"/>
    </row>
    <row r="82" spans="1:14" outlineLevel="1" x14ac:dyDescent="0.35">
      <c r="A82" s="51" t="s">
        <v>171</v>
      </c>
      <c r="B82" s="86" t="s">
        <v>172</v>
      </c>
      <c r="C82" s="135"/>
      <c r="D82" s="135"/>
      <c r="E82" s="68"/>
      <c r="F82" s="140">
        <f t="shared" si="4"/>
        <v>0</v>
      </c>
      <c r="G82" s="140" t="str">
        <f t="shared" si="3"/>
        <v/>
      </c>
      <c r="H82" s="49"/>
      <c r="L82" s="49"/>
      <c r="M82" s="49"/>
      <c r="N82" s="81"/>
    </row>
    <row r="83" spans="1:14" outlineLevel="1" x14ac:dyDescent="0.35">
      <c r="A83" s="51" t="s">
        <v>173</v>
      </c>
      <c r="B83" s="86"/>
      <c r="C83" s="76"/>
      <c r="D83" s="76"/>
      <c r="E83" s="68"/>
      <c r="F83" s="77"/>
      <c r="G83" s="77"/>
      <c r="H83" s="49"/>
      <c r="L83" s="49"/>
      <c r="M83" s="49"/>
      <c r="N83" s="81"/>
    </row>
    <row r="84" spans="1:14" outlineLevel="1" x14ac:dyDescent="0.35">
      <c r="A84" s="51" t="s">
        <v>174</v>
      </c>
      <c r="B84" s="86"/>
      <c r="C84" s="76"/>
      <c r="D84" s="76"/>
      <c r="E84" s="68"/>
      <c r="F84" s="77"/>
      <c r="G84" s="77"/>
      <c r="H84" s="49"/>
      <c r="L84" s="49"/>
      <c r="M84" s="49"/>
      <c r="N84" s="81"/>
    </row>
    <row r="85" spans="1:14" outlineLevel="1" x14ac:dyDescent="0.35">
      <c r="A85" s="51" t="s">
        <v>175</v>
      </c>
      <c r="B85" s="86"/>
      <c r="C85" s="76"/>
      <c r="D85" s="76"/>
      <c r="E85" s="68"/>
      <c r="F85" s="77"/>
      <c r="G85" s="77"/>
      <c r="H85" s="49"/>
      <c r="L85" s="49"/>
      <c r="M85" s="49"/>
      <c r="N85" s="81"/>
    </row>
    <row r="86" spans="1:14" outlineLevel="1" x14ac:dyDescent="0.35">
      <c r="A86" s="51" t="s">
        <v>176</v>
      </c>
      <c r="B86" s="85"/>
      <c r="C86" s="76"/>
      <c r="D86" s="76"/>
      <c r="E86" s="68"/>
      <c r="F86" s="77">
        <f t="shared" si="4"/>
        <v>0</v>
      </c>
      <c r="G86" s="77" t="str">
        <f t="shared" si="3"/>
        <v/>
      </c>
      <c r="H86" s="49"/>
      <c r="L86" s="49"/>
      <c r="M86" s="49"/>
      <c r="N86" s="81"/>
    </row>
    <row r="87" spans="1:14" outlineLevel="1" x14ac:dyDescent="0.35">
      <c r="A87" s="51" t="s">
        <v>177</v>
      </c>
      <c r="B87" s="86"/>
      <c r="C87" s="76"/>
      <c r="D87" s="76"/>
      <c r="E87" s="68"/>
      <c r="F87" s="77">
        <f t="shared" si="4"/>
        <v>0</v>
      </c>
      <c r="G87" s="77" t="str">
        <f t="shared" si="3"/>
        <v/>
      </c>
      <c r="H87" s="49"/>
      <c r="L87" s="49"/>
      <c r="M87" s="49"/>
      <c r="N87" s="81"/>
    </row>
    <row r="88" spans="1:14" ht="15" customHeight="1" x14ac:dyDescent="0.35">
      <c r="A88" s="70"/>
      <c r="B88" s="71" t="s">
        <v>178</v>
      </c>
      <c r="C88" s="116" t="s">
        <v>1388</v>
      </c>
      <c r="D88" s="116" t="s">
        <v>1389</v>
      </c>
      <c r="E88" s="72"/>
      <c r="F88" s="73" t="s">
        <v>179</v>
      </c>
      <c r="G88" s="70" t="s">
        <v>180</v>
      </c>
      <c r="H88" s="49"/>
      <c r="L88" s="49"/>
      <c r="M88" s="49"/>
      <c r="N88" s="81"/>
    </row>
    <row r="89" spans="1:14" x14ac:dyDescent="0.35">
      <c r="A89" s="51" t="s">
        <v>181</v>
      </c>
      <c r="B89" s="68" t="s">
        <v>153</v>
      </c>
      <c r="C89" s="137">
        <f>faneA!C89</f>
        <v>11.77</v>
      </c>
      <c r="D89" s="137" t="s">
        <v>1202</v>
      </c>
      <c r="E89" s="65"/>
      <c r="F89" s="146"/>
      <c r="G89" s="147"/>
      <c r="H89" s="49"/>
      <c r="L89" s="49"/>
      <c r="M89" s="49"/>
      <c r="N89" s="81"/>
    </row>
    <row r="90" spans="1:14" x14ac:dyDescent="0.35">
      <c r="B90" s="68"/>
      <c r="C90" s="137"/>
      <c r="D90" s="137"/>
      <c r="E90" s="65"/>
      <c r="F90" s="146"/>
      <c r="G90" s="147"/>
      <c r="H90" s="49"/>
      <c r="L90" s="49"/>
      <c r="M90" s="49"/>
      <c r="N90" s="81"/>
    </row>
    <row r="91" spans="1:14" x14ac:dyDescent="0.35">
      <c r="B91" s="68" t="s">
        <v>1381</v>
      </c>
      <c r="C91" s="145"/>
      <c r="D91" s="145"/>
      <c r="E91" s="65"/>
      <c r="F91" s="147"/>
      <c r="G91" s="147"/>
      <c r="H91" s="49"/>
      <c r="L91" s="49"/>
      <c r="M91" s="49"/>
      <c r="N91" s="81"/>
    </row>
    <row r="92" spans="1:14" x14ac:dyDescent="0.35">
      <c r="A92" s="51" t="s">
        <v>182</v>
      </c>
      <c r="B92" s="68" t="s">
        <v>154</v>
      </c>
      <c r="C92" s="137"/>
      <c r="D92" s="137"/>
      <c r="E92" s="65"/>
      <c r="F92" s="147"/>
      <c r="G92" s="147"/>
      <c r="H92" s="49"/>
      <c r="L92" s="49"/>
      <c r="M92" s="49"/>
      <c r="N92" s="81"/>
    </row>
    <row r="93" spans="1:14" x14ac:dyDescent="0.35">
      <c r="A93" s="51" t="s">
        <v>183</v>
      </c>
      <c r="B93" s="47" t="s">
        <v>1548</v>
      </c>
      <c r="C93" s="133">
        <f>faneA!C93</f>
        <v>64087.93</v>
      </c>
      <c r="D93" s="133" t="s">
        <v>1202</v>
      </c>
      <c r="E93" s="47"/>
      <c r="F93" s="140">
        <f>IF($C$100=0,"",IF(C93="[for completion]","",IF(C93="","",C93/$C$100)))</f>
        <v>0.1486547045363904</v>
      </c>
      <c r="G93" s="140" t="str">
        <f>IF($D$100=0,"",IF(D93="[Mark as ND1 if not relevant]","",IF(D93="","",D93/$D$100)))</f>
        <v/>
      </c>
      <c r="H93" s="49"/>
      <c r="L93" s="49"/>
      <c r="M93" s="49"/>
      <c r="N93" s="81"/>
    </row>
    <row r="94" spans="1:14" x14ac:dyDescent="0.35">
      <c r="A94" s="51" t="s">
        <v>184</v>
      </c>
      <c r="B94" s="47" t="s">
        <v>1549</v>
      </c>
      <c r="C94" s="133">
        <f>faneA!C94</f>
        <v>96737.11</v>
      </c>
      <c r="D94" s="133" t="s">
        <v>1202</v>
      </c>
      <c r="E94" s="47"/>
      <c r="F94" s="140">
        <f t="shared" ref="F94:F99" si="5">IF($C$100=0,"",IF(C94="[for completion]","",IF(C94="","",C94/$C$100)))</f>
        <v>0.22438587897525003</v>
      </c>
      <c r="G94" s="140" t="str">
        <f t="shared" ref="G94:G99" si="6">IF($D$100=0,"",IF(D94="[Mark as ND1 if not relevant]","",IF(D94="","",D94/$D$100)))</f>
        <v/>
      </c>
      <c r="H94" s="49"/>
      <c r="L94" s="49"/>
      <c r="M94" s="49"/>
      <c r="N94" s="81"/>
    </row>
    <row r="95" spans="1:14" x14ac:dyDescent="0.35">
      <c r="A95" s="51" t="s">
        <v>185</v>
      </c>
      <c r="B95" s="47" t="s">
        <v>1550</v>
      </c>
      <c r="C95" s="133">
        <f>faneA!C95</f>
        <v>76731.789999999994</v>
      </c>
      <c r="D95" s="133" t="s">
        <v>1202</v>
      </c>
      <c r="E95" s="47"/>
      <c r="F95" s="140">
        <f t="shared" si="5"/>
        <v>0.17798268052967781</v>
      </c>
      <c r="G95" s="140" t="str">
        <f t="shared" si="6"/>
        <v/>
      </c>
      <c r="H95" s="49"/>
      <c r="L95" s="49"/>
      <c r="M95" s="49"/>
      <c r="N95" s="81"/>
    </row>
    <row r="96" spans="1:14" x14ac:dyDescent="0.35">
      <c r="A96" s="51" t="s">
        <v>186</v>
      </c>
      <c r="B96" s="47" t="s">
        <v>1551</v>
      </c>
      <c r="C96" s="133">
        <f>faneA!C96</f>
        <v>12470.7</v>
      </c>
      <c r="D96" s="133" t="s">
        <v>1202</v>
      </c>
      <c r="E96" s="47"/>
      <c r="F96" s="140">
        <f t="shared" si="5"/>
        <v>2.8926323940591681E-2</v>
      </c>
      <c r="G96" s="140" t="str">
        <f t="shared" si="6"/>
        <v/>
      </c>
      <c r="H96" s="49"/>
      <c r="L96" s="49"/>
      <c r="M96" s="49"/>
      <c r="N96" s="81"/>
    </row>
    <row r="97" spans="1:14" x14ac:dyDescent="0.35">
      <c r="A97" s="51" t="s">
        <v>187</v>
      </c>
      <c r="B97" s="47" t="s">
        <v>1552</v>
      </c>
      <c r="C97" s="133">
        <f>faneA!C97</f>
        <v>5778.49</v>
      </c>
      <c r="D97" s="133" t="s">
        <v>1202</v>
      </c>
      <c r="E97" s="47"/>
      <c r="F97" s="140">
        <f t="shared" si="5"/>
        <v>1.3403455590100765E-2</v>
      </c>
      <c r="G97" s="140" t="str">
        <f t="shared" si="6"/>
        <v/>
      </c>
      <c r="H97" s="49"/>
      <c r="L97" s="49"/>
      <c r="M97" s="49"/>
    </row>
    <row r="98" spans="1:14" x14ac:dyDescent="0.35">
      <c r="A98" s="51" t="s">
        <v>188</v>
      </c>
      <c r="B98" s="47" t="s">
        <v>1553</v>
      </c>
      <c r="C98" s="133">
        <f>faneA!C98</f>
        <v>2425.37</v>
      </c>
      <c r="D98" s="133" t="s">
        <v>1202</v>
      </c>
      <c r="E98" s="47"/>
      <c r="F98" s="140">
        <f t="shared" si="5"/>
        <v>5.6257498212444234E-3</v>
      </c>
      <c r="G98" s="140" t="str">
        <f t="shared" si="6"/>
        <v/>
      </c>
      <c r="H98" s="49"/>
      <c r="L98" s="49"/>
      <c r="M98" s="49"/>
    </row>
    <row r="99" spans="1:14" x14ac:dyDescent="0.35">
      <c r="A99" s="51" t="s">
        <v>189</v>
      </c>
      <c r="B99" s="47" t="s">
        <v>1554</v>
      </c>
      <c r="C99" s="133">
        <f>faneA!C99</f>
        <v>172888.03</v>
      </c>
      <c r="D99" s="133" t="s">
        <v>1202</v>
      </c>
      <c r="E99" s="47"/>
      <c r="F99" s="140">
        <f t="shared" si="5"/>
        <v>0.40102120660674478</v>
      </c>
      <c r="G99" s="140" t="str">
        <f t="shared" si="6"/>
        <v/>
      </c>
      <c r="H99" s="49"/>
      <c r="L99" s="49"/>
      <c r="M99" s="49"/>
    </row>
    <row r="100" spans="1:14" x14ac:dyDescent="0.35">
      <c r="A100" s="51" t="s">
        <v>190</v>
      </c>
      <c r="B100" s="85" t="s">
        <v>141</v>
      </c>
      <c r="C100" s="135">
        <f>SUM(C93:C99)</f>
        <v>431119.42000000004</v>
      </c>
      <c r="D100" s="135">
        <f>SUM(D93:D99)</f>
        <v>0</v>
      </c>
      <c r="E100" s="68"/>
      <c r="F100" s="141">
        <f>SUM(F93:F99)</f>
        <v>0.99999999999999989</v>
      </c>
      <c r="G100" s="141">
        <f>SUM(G93:G99)</f>
        <v>0</v>
      </c>
      <c r="H100" s="49"/>
      <c r="L100" s="49"/>
      <c r="M100" s="49"/>
    </row>
    <row r="101" spans="1:14" outlineLevel="1" x14ac:dyDescent="0.35">
      <c r="A101" s="51" t="s">
        <v>191</v>
      </c>
      <c r="B101" s="86" t="s">
        <v>164</v>
      </c>
      <c r="C101" s="135"/>
      <c r="D101" s="135"/>
      <c r="E101" s="68"/>
      <c r="F101" s="140">
        <f>IF($C$100=0,"",IF(C101="[for completion]","",C101/$C$100))</f>
        <v>0</v>
      </c>
      <c r="G101" s="140" t="str">
        <f>IF($D$100=0,"",IF(D101="[for completion]","",D101/$D$100))</f>
        <v/>
      </c>
      <c r="H101" s="49"/>
      <c r="L101" s="49"/>
      <c r="M101" s="49"/>
    </row>
    <row r="102" spans="1:14" outlineLevel="1" x14ac:dyDescent="0.35">
      <c r="A102" s="51" t="s">
        <v>192</v>
      </c>
      <c r="B102" s="86" t="s">
        <v>166</v>
      </c>
      <c r="C102" s="135"/>
      <c r="D102" s="135"/>
      <c r="E102" s="68"/>
      <c r="F102" s="140">
        <f>IF($C$100=0,"",IF(C102="[for completion]","",C102/$C$100))</f>
        <v>0</v>
      </c>
      <c r="G102" s="140" t="str">
        <f>IF($D$100=0,"",IF(D102="[for completion]","",D102/$D$100))</f>
        <v/>
      </c>
      <c r="H102" s="49"/>
      <c r="L102" s="49"/>
      <c r="M102" s="49"/>
    </row>
    <row r="103" spans="1:14" outlineLevel="1" x14ac:dyDescent="0.35">
      <c r="A103" s="51" t="s">
        <v>193</v>
      </c>
      <c r="B103" s="86" t="s">
        <v>168</v>
      </c>
      <c r="C103" s="135"/>
      <c r="D103" s="135"/>
      <c r="E103" s="68"/>
      <c r="F103" s="140">
        <f>IF($C$100=0,"",IF(C103="[for completion]","",C103/$C$100))</f>
        <v>0</v>
      </c>
      <c r="G103" s="140" t="str">
        <f>IF($D$100=0,"",IF(D103="[for completion]","",D103/$D$100))</f>
        <v/>
      </c>
      <c r="H103" s="49"/>
      <c r="L103" s="49"/>
      <c r="M103" s="49"/>
    </row>
    <row r="104" spans="1:14" outlineLevel="1" x14ac:dyDescent="0.35">
      <c r="A104" s="51" t="s">
        <v>194</v>
      </c>
      <c r="B104" s="86" t="s">
        <v>170</v>
      </c>
      <c r="C104" s="135"/>
      <c r="D104" s="135"/>
      <c r="E104" s="68"/>
      <c r="F104" s="140">
        <f>IF($C$100=0,"",IF(C104="[for completion]","",C104/$C$100))</f>
        <v>0</v>
      </c>
      <c r="G104" s="140" t="str">
        <f>IF($D$100=0,"",IF(D104="[for completion]","",D104/$D$100))</f>
        <v/>
      </c>
      <c r="H104" s="49"/>
      <c r="L104" s="49"/>
      <c r="M104" s="49"/>
    </row>
    <row r="105" spans="1:14" outlineLevel="1" x14ac:dyDescent="0.35">
      <c r="A105" s="51" t="s">
        <v>195</v>
      </c>
      <c r="B105" s="86" t="s">
        <v>172</v>
      </c>
      <c r="C105" s="135"/>
      <c r="D105" s="135"/>
      <c r="E105" s="68"/>
      <c r="F105" s="140">
        <f>IF($C$100=0,"",IF(C105="[for completion]","",C105/$C$100))</f>
        <v>0</v>
      </c>
      <c r="G105" s="140" t="str">
        <f>IF($D$100=0,"",IF(D105="[for completion]","",D105/$D$100))</f>
        <v/>
      </c>
      <c r="H105" s="49"/>
      <c r="L105" s="49"/>
      <c r="M105" s="49"/>
    </row>
    <row r="106" spans="1:14" outlineLevel="1" x14ac:dyDescent="0.35">
      <c r="A106" s="51" t="s">
        <v>196</v>
      </c>
      <c r="B106" s="86"/>
      <c r="C106" s="76"/>
      <c r="D106" s="76"/>
      <c r="E106" s="68"/>
      <c r="F106" s="77"/>
      <c r="G106" s="77"/>
      <c r="H106" s="49"/>
      <c r="L106" s="49"/>
      <c r="M106" s="49"/>
    </row>
    <row r="107" spans="1:14" outlineLevel="1" x14ac:dyDescent="0.35">
      <c r="A107" s="51" t="s">
        <v>197</v>
      </c>
      <c r="B107" s="86"/>
      <c r="C107" s="76"/>
      <c r="D107" s="76"/>
      <c r="E107" s="68"/>
      <c r="F107" s="77"/>
      <c r="G107" s="77"/>
      <c r="H107" s="49"/>
      <c r="L107" s="49"/>
      <c r="M107" s="49"/>
    </row>
    <row r="108" spans="1:14" outlineLevel="1" x14ac:dyDescent="0.35">
      <c r="A108" s="51" t="s">
        <v>198</v>
      </c>
      <c r="B108" s="85"/>
      <c r="C108" s="76"/>
      <c r="D108" s="76"/>
      <c r="E108" s="68"/>
      <c r="F108" s="77"/>
      <c r="G108" s="77"/>
      <c r="H108" s="49"/>
      <c r="L108" s="49"/>
      <c r="M108" s="49"/>
    </row>
    <row r="109" spans="1:14" outlineLevel="1" x14ac:dyDescent="0.35">
      <c r="A109" s="51" t="s">
        <v>199</v>
      </c>
      <c r="B109" s="86"/>
      <c r="C109" s="76"/>
      <c r="D109" s="76"/>
      <c r="E109" s="68"/>
      <c r="F109" s="77"/>
      <c r="G109" s="77"/>
      <c r="H109" s="49"/>
      <c r="L109" s="49"/>
      <c r="M109" s="49"/>
    </row>
    <row r="110" spans="1:14" outlineLevel="1" x14ac:dyDescent="0.35">
      <c r="A110" s="51" t="s">
        <v>200</v>
      </c>
      <c r="B110" s="86"/>
      <c r="C110" s="76"/>
      <c r="D110" s="76"/>
      <c r="E110" s="68"/>
      <c r="F110" s="77"/>
      <c r="G110" s="77"/>
      <c r="H110" s="49"/>
      <c r="L110" s="49"/>
      <c r="M110" s="49"/>
    </row>
    <row r="111" spans="1:14" ht="15" customHeight="1" x14ac:dyDescent="0.35">
      <c r="A111" s="70"/>
      <c r="B111" s="138" t="s">
        <v>1579</v>
      </c>
      <c r="C111" s="73" t="s">
        <v>201</v>
      </c>
      <c r="D111" s="73" t="s">
        <v>202</v>
      </c>
      <c r="E111" s="72"/>
      <c r="F111" s="73" t="s">
        <v>203</v>
      </c>
      <c r="G111" s="73" t="s">
        <v>204</v>
      </c>
      <c r="H111" s="49"/>
      <c r="L111" s="49"/>
      <c r="M111" s="49"/>
    </row>
    <row r="112" spans="1:14" s="87" customFormat="1" x14ac:dyDescent="0.35">
      <c r="A112" s="51" t="s">
        <v>205</v>
      </c>
      <c r="B112" s="68" t="s">
        <v>206</v>
      </c>
      <c r="C112" s="133">
        <f>faneA!C112</f>
        <v>2443.9499999999998</v>
      </c>
      <c r="D112" s="133" t="s">
        <v>1202</v>
      </c>
      <c r="E112" s="77"/>
      <c r="F112" s="140">
        <f t="shared" ref="F112:F129" si="7">IF($C$130=0,"",IF(C112="[for completion]","",IF(C112="","",C112/$C$130)))</f>
        <v>5.8510301088103185E-3</v>
      </c>
      <c r="G112" s="140" t="str">
        <f t="shared" ref="G112:G129" si="8">IF($D$130=0,"",IF(D112="[for completion]","",IF(D112="","",D112/$D$130)))</f>
        <v/>
      </c>
      <c r="I112" s="51"/>
      <c r="J112" s="51"/>
      <c r="K112" s="51"/>
      <c r="L112" s="49" t="s">
        <v>1557</v>
      </c>
      <c r="M112" s="49"/>
      <c r="N112" s="49"/>
    </row>
    <row r="113" spans="1:14" s="87" customFormat="1" x14ac:dyDescent="0.35">
      <c r="A113" s="51" t="s">
        <v>207</v>
      </c>
      <c r="B113" s="68" t="s">
        <v>1558</v>
      </c>
      <c r="C113" s="133"/>
      <c r="D113" s="133" t="s">
        <v>1202</v>
      </c>
      <c r="E113" s="77"/>
      <c r="F113" s="140" t="str">
        <f t="shared" si="7"/>
        <v/>
      </c>
      <c r="G113" s="140" t="str">
        <f t="shared" si="8"/>
        <v/>
      </c>
      <c r="I113" s="51"/>
      <c r="J113" s="51"/>
      <c r="K113" s="51"/>
      <c r="L113" s="68" t="s">
        <v>1558</v>
      </c>
      <c r="M113" s="49"/>
      <c r="N113" s="49"/>
    </row>
    <row r="114" spans="1:14" s="87" customFormat="1" x14ac:dyDescent="0.35">
      <c r="A114" s="51" t="s">
        <v>208</v>
      </c>
      <c r="B114" s="68" t="s">
        <v>215</v>
      </c>
      <c r="C114" s="133"/>
      <c r="D114" s="133" t="s">
        <v>1202</v>
      </c>
      <c r="E114" s="77"/>
      <c r="F114" s="140" t="str">
        <f t="shared" si="7"/>
        <v/>
      </c>
      <c r="G114" s="140" t="str">
        <f t="shared" si="8"/>
        <v/>
      </c>
      <c r="I114" s="51"/>
      <c r="J114" s="51"/>
      <c r="K114" s="51"/>
      <c r="L114" s="68" t="s">
        <v>215</v>
      </c>
      <c r="M114" s="49"/>
      <c r="N114" s="49"/>
    </row>
    <row r="115" spans="1:14" s="87" customFormat="1" x14ac:dyDescent="0.35">
      <c r="A115" s="51" t="s">
        <v>209</v>
      </c>
      <c r="B115" s="68" t="s">
        <v>1559</v>
      </c>
      <c r="C115" s="133"/>
      <c r="D115" s="133" t="s">
        <v>1202</v>
      </c>
      <c r="E115" s="77"/>
      <c r="F115" s="140" t="str">
        <f t="shared" si="7"/>
        <v/>
      </c>
      <c r="G115" s="140" t="str">
        <f t="shared" si="8"/>
        <v/>
      </c>
      <c r="I115" s="51"/>
      <c r="J115" s="51"/>
      <c r="K115" s="51"/>
      <c r="L115" s="68" t="s">
        <v>1559</v>
      </c>
      <c r="M115" s="49"/>
      <c r="N115" s="49"/>
    </row>
    <row r="116" spans="1:14" s="87" customFormat="1" x14ac:dyDescent="0.35">
      <c r="A116" s="51" t="s">
        <v>211</v>
      </c>
      <c r="B116" s="68" t="s">
        <v>1560</v>
      </c>
      <c r="C116" s="133"/>
      <c r="D116" s="133" t="s">
        <v>1202</v>
      </c>
      <c r="E116" s="77"/>
      <c r="F116" s="140" t="str">
        <f t="shared" si="7"/>
        <v/>
      </c>
      <c r="G116" s="140" t="str">
        <f t="shared" si="8"/>
        <v/>
      </c>
      <c r="I116" s="51"/>
      <c r="J116" s="51"/>
      <c r="K116" s="51"/>
      <c r="L116" s="68" t="s">
        <v>1560</v>
      </c>
      <c r="M116" s="49"/>
      <c r="N116" s="49"/>
    </row>
    <row r="117" spans="1:14" s="87" customFormat="1" x14ac:dyDescent="0.35">
      <c r="A117" s="51" t="s">
        <v>212</v>
      </c>
      <c r="B117" s="68" t="s">
        <v>217</v>
      </c>
      <c r="C117" s="133"/>
      <c r="D117" s="133" t="s">
        <v>1202</v>
      </c>
      <c r="E117" s="68"/>
      <c r="F117" s="140" t="str">
        <f t="shared" si="7"/>
        <v/>
      </c>
      <c r="G117" s="140" t="str">
        <f t="shared" si="8"/>
        <v/>
      </c>
      <c r="I117" s="51"/>
      <c r="J117" s="51"/>
      <c r="K117" s="51"/>
      <c r="L117" s="68" t="s">
        <v>217</v>
      </c>
      <c r="M117" s="49"/>
      <c r="N117" s="49"/>
    </row>
    <row r="118" spans="1:14" x14ac:dyDescent="0.35">
      <c r="A118" s="51" t="s">
        <v>213</v>
      </c>
      <c r="B118" s="68" t="s">
        <v>219</v>
      </c>
      <c r="C118" s="133">
        <f>faneA!C118</f>
        <v>415251.73</v>
      </c>
      <c r="D118" s="133" t="s">
        <v>1202</v>
      </c>
      <c r="E118" s="68"/>
      <c r="F118" s="140">
        <f t="shared" si="7"/>
        <v>0.99414896989118962</v>
      </c>
      <c r="G118" s="140" t="str">
        <f t="shared" si="8"/>
        <v/>
      </c>
      <c r="L118" s="68" t="s">
        <v>219</v>
      </c>
      <c r="M118" s="49"/>
    </row>
    <row r="119" spans="1:14" x14ac:dyDescent="0.35">
      <c r="A119" s="51" t="s">
        <v>214</v>
      </c>
      <c r="B119" s="68" t="s">
        <v>1561</v>
      </c>
      <c r="C119" s="133"/>
      <c r="D119" s="133" t="s">
        <v>1202</v>
      </c>
      <c r="E119" s="68"/>
      <c r="F119" s="140" t="str">
        <f t="shared" si="7"/>
        <v/>
      </c>
      <c r="G119" s="140" t="str">
        <f t="shared" si="8"/>
        <v/>
      </c>
      <c r="L119" s="68" t="s">
        <v>1561</v>
      </c>
      <c r="M119" s="49"/>
    </row>
    <row r="120" spans="1:14" x14ac:dyDescent="0.35">
      <c r="A120" s="51" t="s">
        <v>216</v>
      </c>
      <c r="B120" s="68" t="s">
        <v>221</v>
      </c>
      <c r="C120" s="133"/>
      <c r="D120" s="133" t="s">
        <v>1202</v>
      </c>
      <c r="E120" s="68"/>
      <c r="F120" s="140" t="str">
        <f t="shared" si="7"/>
        <v/>
      </c>
      <c r="G120" s="140" t="str">
        <f t="shared" si="8"/>
        <v/>
      </c>
      <c r="L120" s="68" t="s">
        <v>221</v>
      </c>
      <c r="M120" s="49"/>
    </row>
    <row r="121" spans="1:14" x14ac:dyDescent="0.35">
      <c r="A121" s="51" t="s">
        <v>218</v>
      </c>
      <c r="B121" s="51" t="s">
        <v>2673</v>
      </c>
      <c r="C121" s="133"/>
      <c r="D121" s="133" t="s">
        <v>1202</v>
      </c>
      <c r="F121" s="140" t="str">
        <f t="shared" si="7"/>
        <v/>
      </c>
      <c r="G121" s="140" t="str">
        <f t="shared" si="8"/>
        <v/>
      </c>
      <c r="L121" s="68"/>
      <c r="M121" s="49"/>
    </row>
    <row r="122" spans="1:14" x14ac:dyDescent="0.35">
      <c r="A122" s="51" t="s">
        <v>220</v>
      </c>
      <c r="B122" s="68" t="s">
        <v>1568</v>
      </c>
      <c r="C122" s="133"/>
      <c r="D122" s="133" t="s">
        <v>1202</v>
      </c>
      <c r="E122" s="68"/>
      <c r="F122" s="140" t="str">
        <f t="shared" si="7"/>
        <v/>
      </c>
      <c r="G122" s="140" t="str">
        <f t="shared" si="8"/>
        <v/>
      </c>
      <c r="L122" s="68" t="s">
        <v>223</v>
      </c>
      <c r="M122" s="49"/>
    </row>
    <row r="123" spans="1:14" x14ac:dyDescent="0.35">
      <c r="A123" s="51" t="s">
        <v>222</v>
      </c>
      <c r="B123" s="68" t="s">
        <v>223</v>
      </c>
      <c r="C123" s="133"/>
      <c r="D123" s="133" t="s">
        <v>1202</v>
      </c>
      <c r="E123" s="68"/>
      <c r="F123" s="140" t="str">
        <f t="shared" si="7"/>
        <v/>
      </c>
      <c r="G123" s="140" t="str">
        <f t="shared" si="8"/>
        <v/>
      </c>
      <c r="L123" s="68" t="s">
        <v>210</v>
      </c>
      <c r="M123" s="49"/>
    </row>
    <row r="124" spans="1:14" x14ac:dyDescent="0.35">
      <c r="A124" s="51" t="s">
        <v>224</v>
      </c>
      <c r="B124" s="68" t="s">
        <v>210</v>
      </c>
      <c r="C124" s="133"/>
      <c r="D124" s="133" t="s">
        <v>1202</v>
      </c>
      <c r="E124" s="68"/>
      <c r="F124" s="140" t="str">
        <f t="shared" si="7"/>
        <v/>
      </c>
      <c r="G124" s="140" t="str">
        <f t="shared" si="8"/>
        <v/>
      </c>
      <c r="L124" s="47" t="s">
        <v>1563</v>
      </c>
      <c r="M124" s="49"/>
    </row>
    <row r="125" spans="1:14" x14ac:dyDescent="0.35">
      <c r="A125" s="51" t="s">
        <v>226</v>
      </c>
      <c r="B125" s="47" t="s">
        <v>1563</v>
      </c>
      <c r="C125" s="133"/>
      <c r="D125" s="133" t="s">
        <v>1202</v>
      </c>
      <c r="E125" s="68"/>
      <c r="F125" s="140" t="str">
        <f t="shared" si="7"/>
        <v/>
      </c>
      <c r="G125" s="140" t="str">
        <f t="shared" si="8"/>
        <v/>
      </c>
      <c r="L125" s="68" t="s">
        <v>225</v>
      </c>
      <c r="M125" s="49"/>
    </row>
    <row r="126" spans="1:14" x14ac:dyDescent="0.35">
      <c r="A126" s="51" t="s">
        <v>228</v>
      </c>
      <c r="B126" s="68" t="s">
        <v>225</v>
      </c>
      <c r="C126" s="133"/>
      <c r="D126" s="133" t="s">
        <v>1202</v>
      </c>
      <c r="E126" s="68"/>
      <c r="F126" s="140" t="str">
        <f t="shared" si="7"/>
        <v/>
      </c>
      <c r="G126" s="140" t="str">
        <f t="shared" si="8"/>
        <v/>
      </c>
      <c r="H126" s="81"/>
      <c r="L126" s="68" t="s">
        <v>227</v>
      </c>
      <c r="M126" s="49"/>
    </row>
    <row r="127" spans="1:14" x14ac:dyDescent="0.35">
      <c r="A127" s="51" t="s">
        <v>229</v>
      </c>
      <c r="B127" s="68" t="s">
        <v>227</v>
      </c>
      <c r="C127" s="133"/>
      <c r="D127" s="133" t="s">
        <v>1202</v>
      </c>
      <c r="E127" s="68"/>
      <c r="F127" s="140" t="str">
        <f t="shared" si="7"/>
        <v/>
      </c>
      <c r="G127" s="140" t="str">
        <f t="shared" si="8"/>
        <v/>
      </c>
      <c r="H127" s="49"/>
      <c r="L127" s="68" t="s">
        <v>1562</v>
      </c>
      <c r="M127" s="49"/>
    </row>
    <row r="128" spans="1:14" x14ac:dyDescent="0.35">
      <c r="A128" s="51" t="s">
        <v>1564</v>
      </c>
      <c r="B128" s="68" t="s">
        <v>1562</v>
      </c>
      <c r="C128" s="133"/>
      <c r="D128" s="133" t="s">
        <v>1202</v>
      </c>
      <c r="E128" s="68"/>
      <c r="F128" s="140" t="str">
        <f t="shared" si="7"/>
        <v/>
      </c>
      <c r="G128" s="140" t="str">
        <f t="shared" si="8"/>
        <v/>
      </c>
      <c r="H128" s="49"/>
      <c r="L128" s="49"/>
      <c r="M128" s="49"/>
    </row>
    <row r="129" spans="1:14" x14ac:dyDescent="0.35">
      <c r="A129" s="51" t="s">
        <v>1567</v>
      </c>
      <c r="B129" s="68" t="s">
        <v>139</v>
      </c>
      <c r="C129" s="133"/>
      <c r="D129" s="133" t="s">
        <v>1202</v>
      </c>
      <c r="E129" s="68"/>
      <c r="F129" s="140" t="str">
        <f t="shared" si="7"/>
        <v/>
      </c>
      <c r="G129" s="140" t="str">
        <f t="shared" si="8"/>
        <v/>
      </c>
      <c r="H129" s="49"/>
      <c r="L129" s="49"/>
      <c r="M129" s="49"/>
    </row>
    <row r="130" spans="1:14" outlineLevel="1" x14ac:dyDescent="0.35">
      <c r="A130" s="51" t="s">
        <v>2674</v>
      </c>
      <c r="B130" s="85" t="s">
        <v>141</v>
      </c>
      <c r="C130" s="133">
        <f>SUM(C112:C129)</f>
        <v>417695.68</v>
      </c>
      <c r="D130" s="133">
        <f>SUM(D112:D129)</f>
        <v>0</v>
      </c>
      <c r="E130" s="68"/>
      <c r="F130" s="130">
        <f>SUM(F112:F129)</f>
        <v>0.99999999999999989</v>
      </c>
      <c r="G130" s="130">
        <f>SUM(G112:G129)</f>
        <v>0</v>
      </c>
      <c r="H130" s="49"/>
      <c r="L130" s="49"/>
      <c r="M130" s="49"/>
    </row>
    <row r="131" spans="1:14" outlineLevel="1" x14ac:dyDescent="0.35">
      <c r="A131" s="51" t="s">
        <v>230</v>
      </c>
      <c r="B131" s="80" t="s">
        <v>143</v>
      </c>
      <c r="C131" s="133"/>
      <c r="D131" s="133"/>
      <c r="E131" s="68"/>
      <c r="F131" s="140">
        <f t="shared" ref="F131:F136" si="9">IF($C$130=0,"",IF(C131="[for completion]","",C131/$C$130))</f>
        <v>0</v>
      </c>
      <c r="G131" s="140" t="str">
        <f t="shared" ref="G131:G136" si="10">IF($D$130=0,"",IF(D131="[for completion]","",D131/$D$130))</f>
        <v/>
      </c>
      <c r="H131" s="49"/>
      <c r="L131" s="49"/>
      <c r="M131" s="49"/>
    </row>
    <row r="132" spans="1:14" outlineLevel="1" x14ac:dyDescent="0.35">
      <c r="A132" s="51" t="s">
        <v>231</v>
      </c>
      <c r="B132" s="80" t="s">
        <v>143</v>
      </c>
      <c r="C132" s="133"/>
      <c r="D132" s="133"/>
      <c r="E132" s="68"/>
      <c r="F132" s="140">
        <f t="shared" si="9"/>
        <v>0</v>
      </c>
      <c r="G132" s="140" t="str">
        <f t="shared" si="10"/>
        <v/>
      </c>
      <c r="H132" s="49"/>
      <c r="L132" s="49"/>
      <c r="M132" s="49"/>
    </row>
    <row r="133" spans="1:14" outlineLevel="1" x14ac:dyDescent="0.35">
      <c r="A133" s="51" t="s">
        <v>232</v>
      </c>
      <c r="B133" s="80" t="s">
        <v>143</v>
      </c>
      <c r="C133" s="133"/>
      <c r="D133" s="133"/>
      <c r="E133" s="68"/>
      <c r="F133" s="140">
        <f t="shared" si="9"/>
        <v>0</v>
      </c>
      <c r="G133" s="140" t="str">
        <f t="shared" si="10"/>
        <v/>
      </c>
      <c r="H133" s="49"/>
      <c r="L133" s="49"/>
      <c r="M133" s="49"/>
    </row>
    <row r="134" spans="1:14" outlineLevel="1" x14ac:dyDescent="0.35">
      <c r="A134" s="51" t="s">
        <v>233</v>
      </c>
      <c r="B134" s="80" t="s">
        <v>143</v>
      </c>
      <c r="C134" s="133"/>
      <c r="D134" s="133"/>
      <c r="E134" s="68"/>
      <c r="F134" s="140">
        <f t="shared" si="9"/>
        <v>0</v>
      </c>
      <c r="G134" s="140" t="str">
        <f t="shared" si="10"/>
        <v/>
      </c>
      <c r="H134" s="49"/>
      <c r="L134" s="49"/>
      <c r="M134" s="49"/>
    </row>
    <row r="135" spans="1:14" outlineLevel="1" x14ac:dyDescent="0.35">
      <c r="A135" s="51" t="s">
        <v>234</v>
      </c>
      <c r="B135" s="80" t="s">
        <v>143</v>
      </c>
      <c r="C135" s="133"/>
      <c r="D135" s="133"/>
      <c r="E135" s="68"/>
      <c r="F135" s="140">
        <f t="shared" si="9"/>
        <v>0</v>
      </c>
      <c r="G135" s="140" t="str">
        <f t="shared" si="10"/>
        <v/>
      </c>
      <c r="H135" s="49"/>
      <c r="L135" s="49"/>
      <c r="M135" s="49"/>
    </row>
    <row r="136" spans="1:14" outlineLevel="1" x14ac:dyDescent="0.35">
      <c r="A136" s="51" t="s">
        <v>235</v>
      </c>
      <c r="B136" s="80" t="s">
        <v>143</v>
      </c>
      <c r="C136" s="133"/>
      <c r="D136" s="133"/>
      <c r="E136" s="68"/>
      <c r="F136" s="140">
        <f t="shared" si="9"/>
        <v>0</v>
      </c>
      <c r="G136" s="140" t="str">
        <f t="shared" si="10"/>
        <v/>
      </c>
      <c r="H136" s="49"/>
      <c r="L136" s="49"/>
      <c r="M136" s="49"/>
    </row>
    <row r="137" spans="1:14" ht="15" customHeight="1" x14ac:dyDescent="0.35">
      <c r="A137" s="70"/>
      <c r="B137" s="71" t="s">
        <v>236</v>
      </c>
      <c r="C137" s="73" t="s">
        <v>201</v>
      </c>
      <c r="D137" s="73" t="s">
        <v>202</v>
      </c>
      <c r="E137" s="72"/>
      <c r="F137" s="73" t="s">
        <v>203</v>
      </c>
      <c r="G137" s="73" t="s">
        <v>204</v>
      </c>
      <c r="H137" s="49"/>
      <c r="L137" s="49"/>
      <c r="M137" s="49"/>
    </row>
    <row r="138" spans="1:14" s="87" customFormat="1" x14ac:dyDescent="0.35">
      <c r="A138" s="51" t="s">
        <v>237</v>
      </c>
      <c r="B138" s="68" t="s">
        <v>206</v>
      </c>
      <c r="C138" s="133">
        <f>faneA!C138</f>
        <v>2491.37</v>
      </c>
      <c r="D138" s="133" t="s">
        <v>1202</v>
      </c>
      <c r="E138" s="77"/>
      <c r="F138" s="140">
        <f t="shared" ref="F138:F155" si="11">IF($C$156=0,"",IF(C138="[for completion]","",IF(C138="","",C138/$C$156)))</f>
        <v>5.7788396542192413E-3</v>
      </c>
      <c r="G138" s="140" t="str">
        <f t="shared" ref="G138:G155" si="12">IF($D$156=0,"",IF(D138="[for completion]","",IF(D138="","",D138/$D$156)))</f>
        <v/>
      </c>
      <c r="H138" s="49"/>
      <c r="I138" s="51"/>
      <c r="J138" s="51"/>
      <c r="K138" s="51"/>
      <c r="L138" s="49"/>
      <c r="M138" s="49"/>
      <c r="N138" s="49"/>
    </row>
    <row r="139" spans="1:14" s="87" customFormat="1" x14ac:dyDescent="0.35">
      <c r="A139" s="51" t="s">
        <v>238</v>
      </c>
      <c r="B139" s="68" t="s">
        <v>1558</v>
      </c>
      <c r="C139" s="133"/>
      <c r="D139" s="133" t="s">
        <v>1202</v>
      </c>
      <c r="E139" s="77"/>
      <c r="F139" s="140" t="str">
        <f t="shared" si="11"/>
        <v/>
      </c>
      <c r="G139" s="140" t="str">
        <f t="shared" si="12"/>
        <v/>
      </c>
      <c r="H139" s="49"/>
      <c r="I139" s="51"/>
      <c r="J139" s="51"/>
      <c r="K139" s="51"/>
      <c r="L139" s="49"/>
      <c r="M139" s="49"/>
      <c r="N139" s="49"/>
    </row>
    <row r="140" spans="1:14" s="87" customFormat="1" x14ac:dyDescent="0.35">
      <c r="A140" s="51" t="s">
        <v>239</v>
      </c>
      <c r="B140" s="68" t="s">
        <v>215</v>
      </c>
      <c r="C140" s="133"/>
      <c r="D140" s="133" t="s">
        <v>1202</v>
      </c>
      <c r="E140" s="77"/>
      <c r="F140" s="140" t="str">
        <f t="shared" si="11"/>
        <v/>
      </c>
      <c r="G140" s="140" t="str">
        <f t="shared" si="12"/>
        <v/>
      </c>
      <c r="H140" s="49"/>
      <c r="I140" s="51"/>
      <c r="J140" s="51"/>
      <c r="K140" s="51"/>
      <c r="L140" s="49"/>
      <c r="M140" s="49"/>
      <c r="N140" s="49"/>
    </row>
    <row r="141" spans="1:14" s="87" customFormat="1" x14ac:dyDescent="0.35">
      <c r="A141" s="51" t="s">
        <v>240</v>
      </c>
      <c r="B141" s="68" t="s">
        <v>1559</v>
      </c>
      <c r="C141" s="133"/>
      <c r="D141" s="133" t="s">
        <v>1202</v>
      </c>
      <c r="E141" s="77"/>
      <c r="F141" s="140" t="str">
        <f t="shared" si="11"/>
        <v/>
      </c>
      <c r="G141" s="140" t="str">
        <f t="shared" si="12"/>
        <v/>
      </c>
      <c r="H141" s="49"/>
      <c r="I141" s="51"/>
      <c r="J141" s="51"/>
      <c r="K141" s="51"/>
      <c r="L141" s="49"/>
      <c r="M141" s="49"/>
      <c r="N141" s="49"/>
    </row>
    <row r="142" spans="1:14" s="87" customFormat="1" x14ac:dyDescent="0.35">
      <c r="A142" s="51" t="s">
        <v>241</v>
      </c>
      <c r="B142" s="68" t="s">
        <v>1560</v>
      </c>
      <c r="C142" s="133"/>
      <c r="D142" s="133" t="s">
        <v>1202</v>
      </c>
      <c r="E142" s="77"/>
      <c r="F142" s="140" t="str">
        <f t="shared" si="11"/>
        <v/>
      </c>
      <c r="G142" s="140" t="str">
        <f t="shared" si="12"/>
        <v/>
      </c>
      <c r="H142" s="49"/>
      <c r="I142" s="51"/>
      <c r="J142" s="51"/>
      <c r="K142" s="51"/>
      <c r="L142" s="49"/>
      <c r="M142" s="49"/>
      <c r="N142" s="49"/>
    </row>
    <row r="143" spans="1:14" s="87" customFormat="1" x14ac:dyDescent="0.35">
      <c r="A143" s="51" t="s">
        <v>242</v>
      </c>
      <c r="B143" s="68" t="s">
        <v>217</v>
      </c>
      <c r="C143" s="133"/>
      <c r="D143" s="133" t="s">
        <v>1202</v>
      </c>
      <c r="E143" s="68"/>
      <c r="F143" s="140" t="str">
        <f t="shared" si="11"/>
        <v/>
      </c>
      <c r="G143" s="140" t="str">
        <f t="shared" si="12"/>
        <v/>
      </c>
      <c r="H143" s="49"/>
      <c r="I143" s="51"/>
      <c r="J143" s="51"/>
      <c r="K143" s="51"/>
      <c r="L143" s="49"/>
      <c r="M143" s="49"/>
      <c r="N143" s="49"/>
    </row>
    <row r="144" spans="1:14" x14ac:dyDescent="0.35">
      <c r="A144" s="51" t="s">
        <v>243</v>
      </c>
      <c r="B144" s="68" t="s">
        <v>219</v>
      </c>
      <c r="C144" s="133">
        <f>faneA!C144</f>
        <v>428628.05</v>
      </c>
      <c r="D144" s="133" t="s">
        <v>1202</v>
      </c>
      <c r="E144" s="68"/>
      <c r="F144" s="140">
        <f t="shared" si="11"/>
        <v>0.99422116034578079</v>
      </c>
      <c r="G144" s="140" t="str">
        <f t="shared" si="12"/>
        <v/>
      </c>
      <c r="H144" s="49"/>
      <c r="L144" s="49"/>
      <c r="M144" s="49"/>
    </row>
    <row r="145" spans="1:14" x14ac:dyDescent="0.35">
      <c r="A145" s="51" t="s">
        <v>244</v>
      </c>
      <c r="B145" s="68" t="s">
        <v>1561</v>
      </c>
      <c r="C145" s="133"/>
      <c r="D145" s="133" t="s">
        <v>1202</v>
      </c>
      <c r="E145" s="68"/>
      <c r="F145" s="140" t="str">
        <f t="shared" si="11"/>
        <v/>
      </c>
      <c r="G145" s="140" t="str">
        <f t="shared" si="12"/>
        <v/>
      </c>
      <c r="H145" s="49"/>
      <c r="L145" s="49"/>
      <c r="M145" s="49"/>
      <c r="N145" s="81"/>
    </row>
    <row r="146" spans="1:14" x14ac:dyDescent="0.35">
      <c r="A146" s="51" t="s">
        <v>245</v>
      </c>
      <c r="B146" s="68" t="s">
        <v>221</v>
      </c>
      <c r="C146" s="133"/>
      <c r="D146" s="133" t="s">
        <v>1202</v>
      </c>
      <c r="E146" s="68"/>
      <c r="F146" s="140" t="str">
        <f t="shared" si="11"/>
        <v/>
      </c>
      <c r="G146" s="140" t="str">
        <f t="shared" si="12"/>
        <v/>
      </c>
      <c r="H146" s="49"/>
      <c r="L146" s="49"/>
      <c r="M146" s="49"/>
      <c r="N146" s="81"/>
    </row>
    <row r="147" spans="1:14" x14ac:dyDescent="0.35">
      <c r="A147" s="51" t="s">
        <v>246</v>
      </c>
      <c r="B147" s="51" t="s">
        <v>2673</v>
      </c>
      <c r="C147" s="133"/>
      <c r="D147" s="133" t="s">
        <v>1202</v>
      </c>
      <c r="F147" s="140" t="str">
        <f t="shared" si="11"/>
        <v/>
      </c>
      <c r="G147" s="140" t="str">
        <f t="shared" si="12"/>
        <v/>
      </c>
      <c r="H147" s="49"/>
      <c r="L147" s="49"/>
      <c r="M147" s="49"/>
      <c r="N147" s="81"/>
    </row>
    <row r="148" spans="1:14" x14ac:dyDescent="0.35">
      <c r="A148" s="51" t="s">
        <v>247</v>
      </c>
      <c r="B148" s="68" t="s">
        <v>1568</v>
      </c>
      <c r="C148" s="133"/>
      <c r="D148" s="133" t="s">
        <v>1202</v>
      </c>
      <c r="E148" s="68"/>
      <c r="F148" s="140" t="str">
        <f t="shared" si="11"/>
        <v/>
      </c>
      <c r="G148" s="140" t="str">
        <f t="shared" si="12"/>
        <v/>
      </c>
      <c r="H148" s="49"/>
      <c r="L148" s="49"/>
      <c r="M148" s="49"/>
      <c r="N148" s="81"/>
    </row>
    <row r="149" spans="1:14" x14ac:dyDescent="0.35">
      <c r="A149" s="51" t="s">
        <v>248</v>
      </c>
      <c r="B149" s="68" t="s">
        <v>223</v>
      </c>
      <c r="C149" s="133"/>
      <c r="D149" s="133" t="s">
        <v>1202</v>
      </c>
      <c r="E149" s="68"/>
      <c r="F149" s="140" t="str">
        <f t="shared" si="11"/>
        <v/>
      </c>
      <c r="G149" s="140" t="str">
        <f t="shared" si="12"/>
        <v/>
      </c>
      <c r="H149" s="49"/>
      <c r="L149" s="49"/>
      <c r="M149" s="49"/>
      <c r="N149" s="81"/>
    </row>
    <row r="150" spans="1:14" x14ac:dyDescent="0.35">
      <c r="A150" s="51" t="s">
        <v>249</v>
      </c>
      <c r="B150" s="68" t="s">
        <v>210</v>
      </c>
      <c r="C150" s="133"/>
      <c r="D150" s="133" t="s">
        <v>1202</v>
      </c>
      <c r="E150" s="68"/>
      <c r="F150" s="140" t="str">
        <f t="shared" si="11"/>
        <v/>
      </c>
      <c r="G150" s="140" t="str">
        <f t="shared" si="12"/>
        <v/>
      </c>
      <c r="H150" s="49"/>
      <c r="L150" s="49"/>
      <c r="M150" s="49"/>
      <c r="N150" s="81"/>
    </row>
    <row r="151" spans="1:14" x14ac:dyDescent="0.35">
      <c r="A151" s="51" t="s">
        <v>250</v>
      </c>
      <c r="B151" s="47" t="s">
        <v>1563</v>
      </c>
      <c r="C151" s="133"/>
      <c r="D151" s="133" t="s">
        <v>1202</v>
      </c>
      <c r="E151" s="68"/>
      <c r="F151" s="140" t="str">
        <f t="shared" si="11"/>
        <v/>
      </c>
      <c r="G151" s="140" t="str">
        <f t="shared" si="12"/>
        <v/>
      </c>
      <c r="H151" s="49"/>
      <c r="L151" s="49"/>
      <c r="M151" s="49"/>
      <c r="N151" s="81"/>
    </row>
    <row r="152" spans="1:14" x14ac:dyDescent="0.35">
      <c r="A152" s="51" t="s">
        <v>251</v>
      </c>
      <c r="B152" s="68" t="s">
        <v>225</v>
      </c>
      <c r="C152" s="133"/>
      <c r="D152" s="133" t="s">
        <v>1202</v>
      </c>
      <c r="E152" s="68"/>
      <c r="F152" s="140" t="str">
        <f t="shared" si="11"/>
        <v/>
      </c>
      <c r="G152" s="140" t="str">
        <f t="shared" si="12"/>
        <v/>
      </c>
      <c r="H152" s="49"/>
      <c r="L152" s="49"/>
      <c r="M152" s="49"/>
      <c r="N152" s="81"/>
    </row>
    <row r="153" spans="1:14" x14ac:dyDescent="0.35">
      <c r="A153" s="51" t="s">
        <v>252</v>
      </c>
      <c r="B153" s="68" t="s">
        <v>227</v>
      </c>
      <c r="C153" s="133"/>
      <c r="D153" s="133" t="s">
        <v>1202</v>
      </c>
      <c r="E153" s="68"/>
      <c r="F153" s="140" t="str">
        <f t="shared" si="11"/>
        <v/>
      </c>
      <c r="G153" s="140" t="str">
        <f t="shared" si="12"/>
        <v/>
      </c>
      <c r="H153" s="49"/>
      <c r="L153" s="49"/>
      <c r="M153" s="49"/>
      <c r="N153" s="81"/>
    </row>
    <row r="154" spans="1:14" x14ac:dyDescent="0.35">
      <c r="A154" s="51" t="s">
        <v>1565</v>
      </c>
      <c r="B154" s="68" t="s">
        <v>1562</v>
      </c>
      <c r="C154" s="133"/>
      <c r="D154" s="133" t="s">
        <v>1202</v>
      </c>
      <c r="E154" s="68"/>
      <c r="F154" s="140" t="str">
        <f t="shared" si="11"/>
        <v/>
      </c>
      <c r="G154" s="140" t="str">
        <f t="shared" si="12"/>
        <v/>
      </c>
      <c r="H154" s="49"/>
      <c r="L154" s="49"/>
      <c r="M154" s="49"/>
      <c r="N154" s="81"/>
    </row>
    <row r="155" spans="1:14" x14ac:dyDescent="0.35">
      <c r="A155" s="51" t="s">
        <v>1569</v>
      </c>
      <c r="B155" s="68" t="s">
        <v>139</v>
      </c>
      <c r="C155" s="133"/>
      <c r="D155" s="133" t="s">
        <v>1202</v>
      </c>
      <c r="E155" s="68"/>
      <c r="F155" s="140" t="str">
        <f t="shared" si="11"/>
        <v/>
      </c>
      <c r="G155" s="140" t="str">
        <f t="shared" si="12"/>
        <v/>
      </c>
      <c r="H155" s="49"/>
      <c r="L155" s="49"/>
      <c r="M155" s="49"/>
      <c r="N155" s="81"/>
    </row>
    <row r="156" spans="1:14" outlineLevel="1" x14ac:dyDescent="0.35">
      <c r="A156" s="51" t="s">
        <v>2675</v>
      </c>
      <c r="B156" s="85" t="s">
        <v>141</v>
      </c>
      <c r="C156" s="133">
        <f>SUM(C138:C155)</f>
        <v>431119.42</v>
      </c>
      <c r="D156" s="133">
        <f>SUM(D138:D155)</f>
        <v>0</v>
      </c>
      <c r="E156" s="68"/>
      <c r="F156" s="130">
        <f>SUM(F138:F155)</f>
        <v>1</v>
      </c>
      <c r="G156" s="130">
        <f>SUM(G138:G155)</f>
        <v>0</v>
      </c>
      <c r="H156" s="49"/>
      <c r="L156" s="49"/>
      <c r="M156" s="49"/>
      <c r="N156" s="81"/>
    </row>
    <row r="157" spans="1:14" outlineLevel="1" x14ac:dyDescent="0.35">
      <c r="A157" s="51" t="s">
        <v>253</v>
      </c>
      <c r="B157" s="80" t="s">
        <v>143</v>
      </c>
      <c r="C157" s="133"/>
      <c r="D157" s="133"/>
      <c r="E157" s="68"/>
      <c r="F157" s="140" t="str">
        <f t="shared" ref="F157:F162" si="13">IF($C$156=0,"",IF(C157="[for completion]","",IF(C157="","",C157/$C$156)))</f>
        <v/>
      </c>
      <c r="G157" s="140" t="str">
        <f t="shared" ref="G157:G162" si="14">IF($D$156=0,"",IF(D157="[for completion]","",IF(D157="","",D157/$D$156)))</f>
        <v/>
      </c>
      <c r="H157" s="49"/>
      <c r="L157" s="49"/>
      <c r="M157" s="49"/>
      <c r="N157" s="81"/>
    </row>
    <row r="158" spans="1:14" outlineLevel="1" x14ac:dyDescent="0.35">
      <c r="A158" s="51" t="s">
        <v>254</v>
      </c>
      <c r="B158" s="80" t="s">
        <v>143</v>
      </c>
      <c r="C158" s="133"/>
      <c r="D158" s="133"/>
      <c r="E158" s="68"/>
      <c r="F158" s="140" t="str">
        <f t="shared" si="13"/>
        <v/>
      </c>
      <c r="G158" s="140" t="str">
        <f t="shared" si="14"/>
        <v/>
      </c>
      <c r="H158" s="49"/>
      <c r="L158" s="49"/>
      <c r="M158" s="49"/>
      <c r="N158" s="81"/>
    </row>
    <row r="159" spans="1:14" outlineLevel="1" x14ac:dyDescent="0.35">
      <c r="A159" s="51" t="s">
        <v>255</v>
      </c>
      <c r="B159" s="80" t="s">
        <v>143</v>
      </c>
      <c r="C159" s="133"/>
      <c r="D159" s="133"/>
      <c r="E159" s="68"/>
      <c r="F159" s="140" t="str">
        <f t="shared" si="13"/>
        <v/>
      </c>
      <c r="G159" s="140" t="str">
        <f t="shared" si="14"/>
        <v/>
      </c>
      <c r="H159" s="49"/>
      <c r="L159" s="49"/>
      <c r="M159" s="49"/>
      <c r="N159" s="81"/>
    </row>
    <row r="160" spans="1:14" outlineLevel="1" x14ac:dyDescent="0.35">
      <c r="A160" s="51" t="s">
        <v>256</v>
      </c>
      <c r="B160" s="80" t="s">
        <v>143</v>
      </c>
      <c r="C160" s="133"/>
      <c r="D160" s="133"/>
      <c r="E160" s="68"/>
      <c r="F160" s="140" t="str">
        <f t="shared" si="13"/>
        <v/>
      </c>
      <c r="G160" s="140" t="str">
        <f t="shared" si="14"/>
        <v/>
      </c>
      <c r="H160" s="49"/>
      <c r="L160" s="49"/>
      <c r="M160" s="49"/>
      <c r="N160" s="81"/>
    </row>
    <row r="161" spans="1:14" outlineLevel="1" x14ac:dyDescent="0.35">
      <c r="A161" s="51" t="s">
        <v>257</v>
      </c>
      <c r="B161" s="80" t="s">
        <v>143</v>
      </c>
      <c r="C161" s="133"/>
      <c r="D161" s="133"/>
      <c r="E161" s="68"/>
      <c r="F161" s="140" t="str">
        <f t="shared" si="13"/>
        <v/>
      </c>
      <c r="G161" s="140" t="str">
        <f t="shared" si="14"/>
        <v/>
      </c>
      <c r="H161" s="49"/>
      <c r="L161" s="49"/>
      <c r="M161" s="49"/>
      <c r="N161" s="81"/>
    </row>
    <row r="162" spans="1:14" outlineLevel="1" x14ac:dyDescent="0.35">
      <c r="A162" s="51" t="s">
        <v>258</v>
      </c>
      <c r="B162" s="80" t="s">
        <v>143</v>
      </c>
      <c r="C162" s="133"/>
      <c r="D162" s="133"/>
      <c r="E162" s="68"/>
      <c r="F162" s="140" t="str">
        <f t="shared" si="13"/>
        <v/>
      </c>
      <c r="G162" s="140" t="str">
        <f t="shared" si="14"/>
        <v/>
      </c>
      <c r="H162" s="49"/>
      <c r="L162" s="49"/>
      <c r="M162" s="49"/>
      <c r="N162" s="81"/>
    </row>
    <row r="163" spans="1:14" ht="15" customHeight="1" x14ac:dyDescent="0.35">
      <c r="A163" s="70"/>
      <c r="B163" s="71" t="s">
        <v>259</v>
      </c>
      <c r="C163" s="116" t="s">
        <v>201</v>
      </c>
      <c r="D163" s="116" t="s">
        <v>202</v>
      </c>
      <c r="E163" s="72"/>
      <c r="F163" s="116" t="s">
        <v>203</v>
      </c>
      <c r="G163" s="116" t="s">
        <v>204</v>
      </c>
      <c r="H163" s="49"/>
      <c r="L163" s="49"/>
      <c r="M163" s="49"/>
      <c r="N163" s="81"/>
    </row>
    <row r="164" spans="1:14" x14ac:dyDescent="0.35">
      <c r="A164" s="51" t="s">
        <v>261</v>
      </c>
      <c r="B164" s="49" t="s">
        <v>262</v>
      </c>
      <c r="C164" s="133">
        <f>faneA!C164</f>
        <v>324166.89</v>
      </c>
      <c r="D164" s="133" t="s">
        <v>1202</v>
      </c>
      <c r="E164" s="89"/>
      <c r="F164" s="140">
        <f>IF($C$167=0,"",IF(C164="[for completion]","",IF(C164="","",C164/$C$167)))</f>
        <v>0.75191903329056786</v>
      </c>
      <c r="G164" s="140" t="str">
        <f>IF($D$167=0,"",IF(D164="[for completion]","",IF(D164="","",D164/$D$167)))</f>
        <v/>
      </c>
      <c r="H164" s="49"/>
      <c r="L164" s="49"/>
      <c r="M164" s="49"/>
      <c r="N164" s="81"/>
    </row>
    <row r="165" spans="1:14" x14ac:dyDescent="0.35">
      <c r="A165" s="51" t="s">
        <v>263</v>
      </c>
      <c r="B165" s="49" t="s">
        <v>264</v>
      </c>
      <c r="C165" s="133">
        <f>faneA!C165</f>
        <v>106952.52</v>
      </c>
      <c r="D165" s="133" t="s">
        <v>1202</v>
      </c>
      <c r="E165" s="89"/>
      <c r="F165" s="140">
        <f>IF($C$167=0,"",IF(C165="[for completion]","",IF(C165="","",C165/$C$167)))</f>
        <v>0.24808096670943208</v>
      </c>
      <c r="G165" s="140" t="str">
        <f>IF($D$167=0,"",IF(D165="[for completion]","",IF(D165="","",D165/$D$167)))</f>
        <v/>
      </c>
      <c r="H165" s="49"/>
      <c r="L165" s="49"/>
      <c r="M165" s="49"/>
      <c r="N165" s="81"/>
    </row>
    <row r="166" spans="1:14" x14ac:dyDescent="0.35">
      <c r="A166" s="51" t="s">
        <v>265</v>
      </c>
      <c r="B166" s="49" t="s">
        <v>139</v>
      </c>
      <c r="C166" s="133"/>
      <c r="D166" s="133" t="s">
        <v>1202</v>
      </c>
      <c r="E166" s="89"/>
      <c r="F166" s="140" t="str">
        <f>IF($C$167=0,"",IF(C166="[for completion]","",IF(C166="","",C166/$C$167)))</f>
        <v/>
      </c>
      <c r="G166" s="140" t="str">
        <f>IF($D$167=0,"",IF(D166="[for completion]","",IF(D166="","",D166/$D$167)))</f>
        <v/>
      </c>
      <c r="H166" s="49"/>
      <c r="L166" s="49"/>
      <c r="M166" s="49"/>
      <c r="N166" s="81"/>
    </row>
    <row r="167" spans="1:14" x14ac:dyDescent="0.35">
      <c r="A167" s="51" t="s">
        <v>266</v>
      </c>
      <c r="B167" s="90" t="s">
        <v>141</v>
      </c>
      <c r="C167" s="143">
        <f>SUM(C164:C166)</f>
        <v>431119.41000000003</v>
      </c>
      <c r="D167" s="143">
        <f>SUM(D164:D166)</f>
        <v>0</v>
      </c>
      <c r="E167" s="89"/>
      <c r="F167" s="142">
        <f>SUM(F164:F166)</f>
        <v>1</v>
      </c>
      <c r="G167" s="142">
        <f>SUM(G164:G166)</f>
        <v>0</v>
      </c>
      <c r="H167" s="49"/>
      <c r="L167" s="49"/>
      <c r="M167" s="49"/>
      <c r="N167" s="81"/>
    </row>
    <row r="168" spans="1:14" outlineLevel="1" x14ac:dyDescent="0.35">
      <c r="A168" s="51" t="s">
        <v>267</v>
      </c>
      <c r="B168" s="90"/>
      <c r="C168" s="143"/>
      <c r="D168" s="143"/>
      <c r="E168" s="89"/>
      <c r="F168" s="89"/>
      <c r="G168" s="47"/>
      <c r="H168" s="49"/>
      <c r="L168" s="49"/>
      <c r="M168" s="49"/>
      <c r="N168" s="81"/>
    </row>
    <row r="169" spans="1:14" outlineLevel="1" x14ac:dyDescent="0.35">
      <c r="A169" s="51" t="s">
        <v>268</v>
      </c>
      <c r="B169" s="90"/>
      <c r="C169" s="143"/>
      <c r="D169" s="143"/>
      <c r="E169" s="89"/>
      <c r="F169" s="89"/>
      <c r="G169" s="47"/>
      <c r="H169" s="49"/>
      <c r="L169" s="49"/>
      <c r="M169" s="49"/>
      <c r="N169" s="81"/>
    </row>
    <row r="170" spans="1:14" outlineLevel="1" x14ac:dyDescent="0.35">
      <c r="A170" s="51" t="s">
        <v>269</v>
      </c>
      <c r="B170" s="90"/>
      <c r="C170" s="143"/>
      <c r="D170" s="143"/>
      <c r="E170" s="89"/>
      <c r="F170" s="89"/>
      <c r="G170" s="47"/>
      <c r="H170" s="49"/>
      <c r="L170" s="49"/>
      <c r="M170" s="49"/>
      <c r="N170" s="81"/>
    </row>
    <row r="171" spans="1:14" outlineLevel="1" x14ac:dyDescent="0.35">
      <c r="A171" s="51" t="s">
        <v>270</v>
      </c>
      <c r="B171" s="90"/>
      <c r="C171" s="143"/>
      <c r="D171" s="143"/>
      <c r="E171" s="89"/>
      <c r="F171" s="89"/>
      <c r="G171" s="47"/>
      <c r="H171" s="49"/>
      <c r="L171" s="49"/>
      <c r="M171" s="49"/>
      <c r="N171" s="81"/>
    </row>
    <row r="172" spans="1:14" outlineLevel="1" x14ac:dyDescent="0.35">
      <c r="A172" s="51" t="s">
        <v>271</v>
      </c>
      <c r="B172" s="90"/>
      <c r="C172" s="143"/>
      <c r="D172" s="143"/>
      <c r="E172" s="89"/>
      <c r="F172" s="89"/>
      <c r="G172" s="47"/>
      <c r="H172" s="49"/>
      <c r="L172" s="49"/>
      <c r="M172" s="49"/>
      <c r="N172" s="81"/>
    </row>
    <row r="173" spans="1:14" ht="15" customHeight="1" x14ac:dyDescent="0.35">
      <c r="A173" s="70"/>
      <c r="B173" s="71" t="s">
        <v>272</v>
      </c>
      <c r="C173" s="70" t="s">
        <v>110</v>
      </c>
      <c r="D173" s="70"/>
      <c r="E173" s="72"/>
      <c r="F173" s="73" t="s">
        <v>273</v>
      </c>
      <c r="G173" s="73"/>
      <c r="H173" s="49"/>
      <c r="L173" s="49"/>
      <c r="M173" s="49"/>
      <c r="N173" s="81"/>
    </row>
    <row r="174" spans="1:14" ht="15" customHeight="1" x14ac:dyDescent="0.35">
      <c r="A174" s="51" t="s">
        <v>274</v>
      </c>
      <c r="B174" s="68" t="s">
        <v>275</v>
      </c>
      <c r="C174" s="133">
        <f>faneA!C174</f>
        <v>430.86</v>
      </c>
      <c r="D174" s="65"/>
      <c r="E174" s="57"/>
      <c r="F174" s="140">
        <f>IF($C$179=0,"",IF(C174="[for completion]","",C174/$C$179))</f>
        <v>1.0026255917354945E-2</v>
      </c>
      <c r="G174" s="77"/>
      <c r="H174" s="49"/>
      <c r="L174" s="49"/>
      <c r="M174" s="49"/>
      <c r="N174" s="81"/>
    </row>
    <row r="175" spans="1:14" ht="30.75" customHeight="1" x14ac:dyDescent="0.35">
      <c r="A175" s="51" t="s">
        <v>9</v>
      </c>
      <c r="B175" s="68" t="s">
        <v>1376</v>
      </c>
      <c r="C175" s="133">
        <f>faneA!C175</f>
        <v>3018.75</v>
      </c>
      <c r="E175" s="79"/>
      <c r="F175" s="140">
        <f>IF($C$179=0,"",IF(C175="[for completion]","",C175/$C$179))</f>
        <v>7.0247319432101468E-2</v>
      </c>
      <c r="G175" s="77"/>
      <c r="H175" s="49"/>
      <c r="L175" s="49"/>
      <c r="M175" s="49"/>
      <c r="N175" s="81"/>
    </row>
    <row r="176" spans="1:14" x14ac:dyDescent="0.35">
      <c r="A176" s="51" t="s">
        <v>276</v>
      </c>
      <c r="B176" s="68" t="s">
        <v>277</v>
      </c>
      <c r="C176" s="133">
        <f>faneA!C176</f>
        <v>7037.73</v>
      </c>
      <c r="E176" s="79"/>
      <c r="F176" s="140">
        <f>IF($C$179=0,"",IF(C176="[for completion]","",C176/$C$179))</f>
        <v>0.16377032460020985</v>
      </c>
      <c r="G176" s="77"/>
      <c r="H176" s="49"/>
      <c r="L176" s="49"/>
      <c r="M176" s="49"/>
      <c r="N176" s="81"/>
    </row>
    <row r="177" spans="1:14" x14ac:dyDescent="0.35">
      <c r="A177" s="51" t="s">
        <v>278</v>
      </c>
      <c r="B177" s="68" t="s">
        <v>279</v>
      </c>
      <c r="C177" s="133">
        <f>faneA!C177</f>
        <v>32485.83</v>
      </c>
      <c r="E177" s="79"/>
      <c r="F177" s="140">
        <f>IF($C$179=0,"",IF(C177="[for completion]","",C177/$C$179))</f>
        <v>0.75595610005033376</v>
      </c>
      <c r="G177" s="77"/>
      <c r="H177" s="49"/>
      <c r="L177" s="49"/>
      <c r="M177" s="49"/>
      <c r="N177" s="81"/>
    </row>
    <row r="178" spans="1:14" x14ac:dyDescent="0.35">
      <c r="A178" s="51" t="s">
        <v>280</v>
      </c>
      <c r="B178" s="68" t="s">
        <v>139</v>
      </c>
      <c r="C178" s="133"/>
      <c r="E178" s="79"/>
      <c r="F178" s="140">
        <f t="shared" ref="F178:F187" si="15">IF($C$179=0,"",IF(C178="[for completion]","",C178/$C$179))</f>
        <v>0</v>
      </c>
      <c r="G178" s="77"/>
      <c r="H178" s="49"/>
      <c r="L178" s="49"/>
      <c r="M178" s="49"/>
      <c r="N178" s="81"/>
    </row>
    <row r="179" spans="1:14" x14ac:dyDescent="0.35">
      <c r="A179" s="51" t="s">
        <v>10</v>
      </c>
      <c r="B179" s="85" t="s">
        <v>141</v>
      </c>
      <c r="C179" s="135">
        <f>SUM(C174:C178)</f>
        <v>42973.17</v>
      </c>
      <c r="E179" s="79"/>
      <c r="F179" s="141">
        <f>SUM(F174:F178)</f>
        <v>1</v>
      </c>
      <c r="G179" s="77"/>
      <c r="H179" s="49"/>
      <c r="L179" s="49"/>
      <c r="M179" s="49"/>
      <c r="N179" s="81"/>
    </row>
    <row r="180" spans="1:14" outlineLevel="1" x14ac:dyDescent="0.35">
      <c r="A180" s="51" t="s">
        <v>281</v>
      </c>
      <c r="B180" s="91" t="s">
        <v>282</v>
      </c>
      <c r="C180" s="133"/>
      <c r="E180" s="79"/>
      <c r="F180" s="140">
        <f t="shared" si="15"/>
        <v>0</v>
      </c>
      <c r="G180" s="77"/>
      <c r="H180" s="49"/>
      <c r="L180" s="49"/>
      <c r="M180" s="49"/>
      <c r="N180" s="81"/>
    </row>
    <row r="181" spans="1:14" s="91" customFormat="1" ht="29" outlineLevel="1" x14ac:dyDescent="0.35">
      <c r="A181" s="51" t="s">
        <v>283</v>
      </c>
      <c r="B181" s="91" t="s">
        <v>284</v>
      </c>
      <c r="C181" s="144"/>
      <c r="F181" s="140">
        <f t="shared" si="15"/>
        <v>0</v>
      </c>
    </row>
    <row r="182" spans="1:14" ht="29" outlineLevel="1" x14ac:dyDescent="0.35">
      <c r="A182" s="51" t="s">
        <v>285</v>
      </c>
      <c r="B182" s="91" t="s">
        <v>286</v>
      </c>
      <c r="C182" s="133"/>
      <c r="E182" s="79"/>
      <c r="F182" s="140">
        <f t="shared" si="15"/>
        <v>0</v>
      </c>
      <c r="G182" s="77"/>
      <c r="H182" s="49"/>
      <c r="L182" s="49"/>
      <c r="M182" s="49"/>
      <c r="N182" s="81"/>
    </row>
    <row r="183" spans="1:14" outlineLevel="1" x14ac:dyDescent="0.35">
      <c r="A183" s="51" t="s">
        <v>287</v>
      </c>
      <c r="B183" s="91" t="s">
        <v>288</v>
      </c>
      <c r="C183" s="133"/>
      <c r="E183" s="79"/>
      <c r="F183" s="140">
        <f t="shared" si="15"/>
        <v>0</v>
      </c>
      <c r="G183" s="77"/>
      <c r="H183" s="49"/>
      <c r="L183" s="49"/>
      <c r="M183" s="49"/>
      <c r="N183" s="81"/>
    </row>
    <row r="184" spans="1:14" s="91" customFormat="1" outlineLevel="1" x14ac:dyDescent="0.35">
      <c r="A184" s="51" t="s">
        <v>289</v>
      </c>
      <c r="B184" s="91" t="s">
        <v>290</v>
      </c>
      <c r="C184" s="144"/>
      <c r="F184" s="140">
        <f t="shared" si="15"/>
        <v>0</v>
      </c>
    </row>
    <row r="185" spans="1:14" outlineLevel="1" x14ac:dyDescent="0.35">
      <c r="A185" s="51" t="s">
        <v>291</v>
      </c>
      <c r="B185" s="91" t="s">
        <v>292</v>
      </c>
      <c r="C185" s="133"/>
      <c r="E185" s="79"/>
      <c r="F185" s="140">
        <f t="shared" si="15"/>
        <v>0</v>
      </c>
      <c r="G185" s="77"/>
      <c r="H185" s="49"/>
      <c r="L185" s="49"/>
      <c r="M185" s="49"/>
      <c r="N185" s="81"/>
    </row>
    <row r="186" spans="1:14" outlineLevel="1" x14ac:dyDescent="0.35">
      <c r="A186" s="51" t="s">
        <v>293</v>
      </c>
      <c r="B186" s="91" t="s">
        <v>294</v>
      </c>
      <c r="C186" s="133"/>
      <c r="E186" s="79"/>
      <c r="F186" s="140">
        <f t="shared" si="15"/>
        <v>0</v>
      </c>
      <c r="G186" s="77"/>
      <c r="H186" s="49"/>
      <c r="L186" s="49"/>
      <c r="M186" s="49"/>
      <c r="N186" s="81"/>
    </row>
    <row r="187" spans="1:14" outlineLevel="1" x14ac:dyDescent="0.35">
      <c r="A187" s="51" t="s">
        <v>295</v>
      </c>
      <c r="B187" s="91" t="s">
        <v>296</v>
      </c>
      <c r="C187" s="133"/>
      <c r="E187" s="79"/>
      <c r="F187" s="140">
        <f t="shared" si="15"/>
        <v>0</v>
      </c>
      <c r="G187" s="77"/>
      <c r="H187" s="49"/>
      <c r="L187" s="49"/>
      <c r="M187" s="49"/>
      <c r="N187" s="81"/>
    </row>
    <row r="188" spans="1:14" outlineLevel="1" x14ac:dyDescent="0.35">
      <c r="A188" s="51" t="s">
        <v>297</v>
      </c>
      <c r="B188" s="91"/>
      <c r="E188" s="79"/>
      <c r="F188" s="77"/>
      <c r="G188" s="77"/>
      <c r="H188" s="49"/>
      <c r="L188" s="49"/>
      <c r="M188" s="49"/>
      <c r="N188" s="81"/>
    </row>
    <row r="189" spans="1:14" outlineLevel="1" x14ac:dyDescent="0.35">
      <c r="A189" s="51" t="s">
        <v>298</v>
      </c>
      <c r="B189" s="91"/>
      <c r="E189" s="79"/>
      <c r="F189" s="77"/>
      <c r="G189" s="77"/>
      <c r="H189" s="49"/>
      <c r="L189" s="49"/>
      <c r="M189" s="49"/>
      <c r="N189" s="81"/>
    </row>
    <row r="190" spans="1:14" outlineLevel="1" x14ac:dyDescent="0.35">
      <c r="A190" s="51" t="s">
        <v>299</v>
      </c>
      <c r="B190" s="91"/>
      <c r="E190" s="79"/>
      <c r="F190" s="77"/>
      <c r="G190" s="77"/>
      <c r="H190" s="49"/>
      <c r="L190" s="49"/>
      <c r="M190" s="49"/>
      <c r="N190" s="81"/>
    </row>
    <row r="191" spans="1:14" outlineLevel="1" x14ac:dyDescent="0.35">
      <c r="A191" s="51" t="s">
        <v>300</v>
      </c>
      <c r="B191" s="80"/>
      <c r="E191" s="79"/>
      <c r="F191" s="77"/>
      <c r="G191" s="77"/>
      <c r="H191" s="49"/>
      <c r="L191" s="49"/>
      <c r="M191" s="49"/>
      <c r="N191" s="81"/>
    </row>
    <row r="192" spans="1:14" ht="15" customHeight="1" x14ac:dyDescent="0.35">
      <c r="A192" s="70"/>
      <c r="B192" s="71" t="s">
        <v>301</v>
      </c>
      <c r="C192" s="70" t="s">
        <v>110</v>
      </c>
      <c r="D192" s="70"/>
      <c r="E192" s="72"/>
      <c r="F192" s="73" t="s">
        <v>273</v>
      </c>
      <c r="G192" s="73"/>
      <c r="H192" s="49"/>
      <c r="L192" s="49"/>
      <c r="M192" s="49"/>
      <c r="N192" s="81"/>
    </row>
    <row r="193" spans="1:14" x14ac:dyDescent="0.35">
      <c r="A193" s="51" t="s">
        <v>302</v>
      </c>
      <c r="B193" s="68" t="s">
        <v>303</v>
      </c>
      <c r="C193" s="133">
        <f>faneA!C193</f>
        <v>42973.18</v>
      </c>
      <c r="E193" s="76"/>
      <c r="F193" s="140">
        <f t="shared" ref="F193:F206" si="16">IF($C$208=0,"",IF(C193="[for completion]","",C193/$C$208))</f>
        <v>1</v>
      </c>
      <c r="G193" s="77"/>
      <c r="H193" s="49"/>
      <c r="L193" s="49"/>
      <c r="M193" s="49"/>
      <c r="N193" s="81"/>
    </row>
    <row r="194" spans="1:14" x14ac:dyDescent="0.35">
      <c r="A194" s="51" t="s">
        <v>304</v>
      </c>
      <c r="B194" s="68" t="s">
        <v>305</v>
      </c>
      <c r="C194" s="133"/>
      <c r="E194" s="79"/>
      <c r="F194" s="140">
        <f t="shared" si="16"/>
        <v>0</v>
      </c>
      <c r="G194" s="79"/>
      <c r="H194" s="49"/>
      <c r="L194" s="49"/>
      <c r="M194" s="49"/>
      <c r="N194" s="81"/>
    </row>
    <row r="195" spans="1:14" x14ac:dyDescent="0.35">
      <c r="A195" s="51" t="s">
        <v>306</v>
      </c>
      <c r="B195" s="68" t="s">
        <v>307</v>
      </c>
      <c r="C195" s="133"/>
      <c r="E195" s="79"/>
      <c r="F195" s="140">
        <f t="shared" si="16"/>
        <v>0</v>
      </c>
      <c r="G195" s="79"/>
      <c r="H195" s="49"/>
      <c r="L195" s="49"/>
      <c r="M195" s="49"/>
      <c r="N195" s="81"/>
    </row>
    <row r="196" spans="1:14" x14ac:dyDescent="0.35">
      <c r="A196" s="51" t="s">
        <v>308</v>
      </c>
      <c r="B196" s="68" t="s">
        <v>309</v>
      </c>
      <c r="C196" s="133"/>
      <c r="E196" s="79"/>
      <c r="F196" s="140">
        <f t="shared" si="16"/>
        <v>0</v>
      </c>
      <c r="G196" s="79"/>
      <c r="H196" s="49"/>
      <c r="L196" s="49"/>
      <c r="M196" s="49"/>
      <c r="N196" s="81"/>
    </row>
    <row r="197" spans="1:14" x14ac:dyDescent="0.35">
      <c r="A197" s="51" t="s">
        <v>310</v>
      </c>
      <c r="B197" s="68" t="s">
        <v>311</v>
      </c>
      <c r="C197" s="133"/>
      <c r="E197" s="79"/>
      <c r="F197" s="140">
        <f t="shared" si="16"/>
        <v>0</v>
      </c>
      <c r="G197" s="79"/>
      <c r="H197" s="49"/>
      <c r="L197" s="49"/>
      <c r="M197" s="49"/>
      <c r="N197" s="81"/>
    </row>
    <row r="198" spans="1:14" x14ac:dyDescent="0.35">
      <c r="A198" s="51" t="s">
        <v>312</v>
      </c>
      <c r="B198" s="68" t="s">
        <v>313</v>
      </c>
      <c r="C198" s="133"/>
      <c r="E198" s="79"/>
      <c r="F198" s="140">
        <f t="shared" si="16"/>
        <v>0</v>
      </c>
      <c r="G198" s="79"/>
      <c r="H198" s="49"/>
      <c r="L198" s="49"/>
      <c r="M198" s="49"/>
      <c r="N198" s="81"/>
    </row>
    <row r="199" spans="1:14" x14ac:dyDescent="0.35">
      <c r="A199" s="51" t="s">
        <v>314</v>
      </c>
      <c r="B199" s="68" t="s">
        <v>315</v>
      </c>
      <c r="C199" s="133"/>
      <c r="E199" s="79"/>
      <c r="F199" s="140">
        <f t="shared" si="16"/>
        <v>0</v>
      </c>
      <c r="G199" s="79"/>
      <c r="H199" s="49"/>
      <c r="L199" s="49"/>
      <c r="M199" s="49"/>
      <c r="N199" s="81"/>
    </row>
    <row r="200" spans="1:14" x14ac:dyDescent="0.35">
      <c r="A200" s="51" t="s">
        <v>316</v>
      </c>
      <c r="B200" s="68" t="s">
        <v>12</v>
      </c>
      <c r="C200" s="133"/>
      <c r="E200" s="79"/>
      <c r="F200" s="140">
        <f t="shared" si="16"/>
        <v>0</v>
      </c>
      <c r="G200" s="79"/>
      <c r="H200" s="49"/>
      <c r="L200" s="49"/>
      <c r="M200" s="49"/>
      <c r="N200" s="81"/>
    </row>
    <row r="201" spans="1:14" x14ac:dyDescent="0.35">
      <c r="A201" s="51" t="s">
        <v>317</v>
      </c>
      <c r="B201" s="68" t="s">
        <v>318</v>
      </c>
      <c r="C201" s="133"/>
      <c r="E201" s="79"/>
      <c r="F201" s="140">
        <f t="shared" si="16"/>
        <v>0</v>
      </c>
      <c r="G201" s="79"/>
      <c r="H201" s="49"/>
      <c r="L201" s="49"/>
      <c r="M201" s="49"/>
      <c r="N201" s="81"/>
    </row>
    <row r="202" spans="1:14" x14ac:dyDescent="0.35">
      <c r="A202" s="51" t="s">
        <v>319</v>
      </c>
      <c r="B202" s="68" t="s">
        <v>320</v>
      </c>
      <c r="C202" s="133"/>
      <c r="E202" s="79"/>
      <c r="F202" s="140">
        <f t="shared" si="16"/>
        <v>0</v>
      </c>
      <c r="G202" s="79"/>
      <c r="H202" s="49"/>
      <c r="L202" s="49"/>
      <c r="M202" s="49"/>
      <c r="N202" s="81"/>
    </row>
    <row r="203" spans="1:14" x14ac:dyDescent="0.35">
      <c r="A203" s="51" t="s">
        <v>321</v>
      </c>
      <c r="B203" s="68" t="s">
        <v>322</v>
      </c>
      <c r="C203" s="133"/>
      <c r="E203" s="79"/>
      <c r="F203" s="140">
        <f t="shared" si="16"/>
        <v>0</v>
      </c>
      <c r="G203" s="79"/>
      <c r="H203" s="49"/>
      <c r="L203" s="49"/>
      <c r="M203" s="49"/>
      <c r="N203" s="81"/>
    </row>
    <row r="204" spans="1:14" x14ac:dyDescent="0.35">
      <c r="A204" s="51" t="s">
        <v>323</v>
      </c>
      <c r="B204" s="68" t="s">
        <v>324</v>
      </c>
      <c r="C204" s="133"/>
      <c r="E204" s="79"/>
      <c r="F204" s="140">
        <f t="shared" si="16"/>
        <v>0</v>
      </c>
      <c r="G204" s="79"/>
      <c r="H204" s="49"/>
      <c r="L204" s="49"/>
      <c r="M204" s="49"/>
      <c r="N204" s="81"/>
    </row>
    <row r="205" spans="1:14" x14ac:dyDescent="0.35">
      <c r="A205" s="51" t="s">
        <v>325</v>
      </c>
      <c r="B205" s="68" t="s">
        <v>326</v>
      </c>
      <c r="C205" s="133"/>
      <c r="E205" s="79"/>
      <c r="F205" s="140">
        <f t="shared" si="16"/>
        <v>0</v>
      </c>
      <c r="G205" s="79"/>
      <c r="H205" s="49"/>
      <c r="L205" s="49"/>
      <c r="M205" s="49"/>
      <c r="N205" s="81"/>
    </row>
    <row r="206" spans="1:14" x14ac:dyDescent="0.35">
      <c r="A206" s="51" t="s">
        <v>327</v>
      </c>
      <c r="B206" s="68" t="s">
        <v>139</v>
      </c>
      <c r="C206" s="133"/>
      <c r="E206" s="79"/>
      <c r="F206" s="140">
        <f t="shared" si="16"/>
        <v>0</v>
      </c>
      <c r="G206" s="79"/>
      <c r="H206" s="49"/>
      <c r="L206" s="49"/>
      <c r="M206" s="49"/>
      <c r="N206" s="81"/>
    </row>
    <row r="207" spans="1:14" x14ac:dyDescent="0.35">
      <c r="A207" s="51" t="s">
        <v>328</v>
      </c>
      <c r="B207" s="78" t="s">
        <v>329</v>
      </c>
      <c r="C207" s="133"/>
      <c r="E207" s="79"/>
      <c r="F207" s="140"/>
      <c r="G207" s="79"/>
      <c r="H207" s="49"/>
      <c r="L207" s="49"/>
      <c r="M207" s="49"/>
      <c r="N207" s="81"/>
    </row>
    <row r="208" spans="1:14" x14ac:dyDescent="0.35">
      <c r="A208" s="51" t="s">
        <v>330</v>
      </c>
      <c r="B208" s="85" t="s">
        <v>141</v>
      </c>
      <c r="C208" s="135">
        <f>SUM(C193:C206)</f>
        <v>42973.18</v>
      </c>
      <c r="D208" s="68"/>
      <c r="E208" s="79"/>
      <c r="F208" s="141">
        <f>SUM(F193:F206)</f>
        <v>1</v>
      </c>
      <c r="G208" s="79"/>
      <c r="H208" s="49"/>
      <c r="L208" s="49"/>
      <c r="M208" s="49"/>
      <c r="N208" s="81"/>
    </row>
    <row r="209" spans="1:14" outlineLevel="1" x14ac:dyDescent="0.35">
      <c r="A209" s="51" t="s">
        <v>331</v>
      </c>
      <c r="B209" s="80" t="s">
        <v>143</v>
      </c>
      <c r="C209" s="133"/>
      <c r="E209" s="79"/>
      <c r="F209" s="140">
        <f>IF($C$208=0,"",IF(C209="[for completion]","",C209/$C$208))</f>
        <v>0</v>
      </c>
      <c r="G209" s="79"/>
      <c r="H209" s="49"/>
      <c r="L209" s="49"/>
      <c r="M209" s="49"/>
      <c r="N209" s="81"/>
    </row>
    <row r="210" spans="1:14" outlineLevel="1" x14ac:dyDescent="0.35">
      <c r="A210" s="51" t="s">
        <v>332</v>
      </c>
      <c r="B210" s="80" t="s">
        <v>143</v>
      </c>
      <c r="C210" s="133"/>
      <c r="E210" s="79"/>
      <c r="F210" s="140">
        <f t="shared" ref="F210:F215" si="17">IF($C$208=0,"",IF(C210="[for completion]","",C210/$C$208))</f>
        <v>0</v>
      </c>
      <c r="G210" s="79"/>
      <c r="H210" s="49"/>
      <c r="L210" s="49"/>
      <c r="M210" s="49"/>
      <c r="N210" s="81"/>
    </row>
    <row r="211" spans="1:14" outlineLevel="1" x14ac:dyDescent="0.35">
      <c r="A211" s="51" t="s">
        <v>333</v>
      </c>
      <c r="B211" s="80" t="s">
        <v>143</v>
      </c>
      <c r="C211" s="133"/>
      <c r="E211" s="79"/>
      <c r="F211" s="140">
        <f t="shared" si="17"/>
        <v>0</v>
      </c>
      <c r="G211" s="79"/>
      <c r="H211" s="49"/>
      <c r="L211" s="49"/>
      <c r="M211" s="49"/>
      <c r="N211" s="81"/>
    </row>
    <row r="212" spans="1:14" outlineLevel="1" x14ac:dyDescent="0.35">
      <c r="A212" s="51" t="s">
        <v>334</v>
      </c>
      <c r="B212" s="80" t="s">
        <v>143</v>
      </c>
      <c r="C212" s="133"/>
      <c r="E212" s="79"/>
      <c r="F212" s="140">
        <f t="shared" si="17"/>
        <v>0</v>
      </c>
      <c r="G212" s="79"/>
      <c r="H212" s="49"/>
      <c r="L212" s="49"/>
      <c r="M212" s="49"/>
      <c r="N212" s="81"/>
    </row>
    <row r="213" spans="1:14" outlineLevel="1" x14ac:dyDescent="0.35">
      <c r="A213" s="51" t="s">
        <v>335</v>
      </c>
      <c r="B213" s="80" t="s">
        <v>143</v>
      </c>
      <c r="C213" s="133"/>
      <c r="E213" s="79"/>
      <c r="F213" s="140">
        <f t="shared" si="17"/>
        <v>0</v>
      </c>
      <c r="G213" s="79"/>
      <c r="H213" s="49"/>
      <c r="L213" s="49"/>
      <c r="M213" s="49"/>
      <c r="N213" s="81"/>
    </row>
    <row r="214" spans="1:14" outlineLevel="1" x14ac:dyDescent="0.35">
      <c r="A214" s="51" t="s">
        <v>336</v>
      </c>
      <c r="B214" s="80" t="s">
        <v>143</v>
      </c>
      <c r="C214" s="133"/>
      <c r="E214" s="79"/>
      <c r="F214" s="140">
        <f t="shared" si="17"/>
        <v>0</v>
      </c>
      <c r="G214" s="79"/>
      <c r="H214" s="49"/>
      <c r="L214" s="49"/>
      <c r="M214" s="49"/>
      <c r="N214" s="81"/>
    </row>
    <row r="215" spans="1:14" outlineLevel="1" x14ac:dyDescent="0.35">
      <c r="A215" s="51" t="s">
        <v>337</v>
      </c>
      <c r="B215" s="80" t="s">
        <v>143</v>
      </c>
      <c r="C215" s="133"/>
      <c r="E215" s="79"/>
      <c r="F215" s="140">
        <f t="shared" si="17"/>
        <v>0</v>
      </c>
      <c r="G215" s="79"/>
      <c r="H215" s="49"/>
      <c r="L215" s="49"/>
      <c r="M215" s="49"/>
      <c r="N215" s="81"/>
    </row>
    <row r="216" spans="1:14" ht="15" customHeight="1" x14ac:dyDescent="0.35">
      <c r="A216" s="70"/>
      <c r="B216" s="71" t="s">
        <v>338</v>
      </c>
      <c r="C216" s="70" t="s">
        <v>110</v>
      </c>
      <c r="D216" s="70"/>
      <c r="E216" s="72"/>
      <c r="F216" s="73" t="s">
        <v>129</v>
      </c>
      <c r="G216" s="73" t="s">
        <v>260</v>
      </c>
      <c r="H216" s="49"/>
      <c r="L216" s="49"/>
      <c r="M216" s="49"/>
      <c r="N216" s="81"/>
    </row>
    <row r="217" spans="1:14" x14ac:dyDescent="0.35">
      <c r="A217" s="51" t="s">
        <v>339</v>
      </c>
      <c r="B217" s="47" t="s">
        <v>340</v>
      </c>
      <c r="C217" s="133">
        <f>faneA!C217</f>
        <v>42973.18</v>
      </c>
      <c r="E217" s="89"/>
      <c r="F217" s="140">
        <f>IF($C$38=0,"",IF(C217="[for completion]","",IF(C217="","",C217/$C$38)))</f>
        <v>9.3284319093856691E-2</v>
      </c>
      <c r="G217" s="140">
        <f>IF($C$39=0,"",IF(C217="[for completion]","",IF(C217="","",C217/$C$39)))</f>
        <v>9.967813789687642E-2</v>
      </c>
      <c r="H217" s="49"/>
      <c r="L217" s="49"/>
      <c r="M217" s="49"/>
      <c r="N217" s="81"/>
    </row>
    <row r="218" spans="1:14" x14ac:dyDescent="0.35">
      <c r="A218" s="51" t="s">
        <v>341</v>
      </c>
      <c r="B218" s="47" t="s">
        <v>342</v>
      </c>
      <c r="C218" s="133">
        <f>faneA!C218</f>
        <v>0</v>
      </c>
      <c r="E218" s="89"/>
      <c r="F218" s="140">
        <f>IF($C$38=0,"",IF(C218="[for completion]","",IF(C218="","",C218/$C$38)))</f>
        <v>0</v>
      </c>
      <c r="G218" s="140">
        <f>IF($C$39=0,"",IF(C218="[for completion]","",IF(C218="","",C218/$C$39)))</f>
        <v>0</v>
      </c>
      <c r="H218" s="49"/>
      <c r="L218" s="49"/>
      <c r="M218" s="49"/>
      <c r="N218" s="81"/>
    </row>
    <row r="219" spans="1:14" x14ac:dyDescent="0.35">
      <c r="A219" s="51" t="s">
        <v>343</v>
      </c>
      <c r="B219" s="47" t="s">
        <v>139</v>
      </c>
      <c r="C219" s="133"/>
      <c r="E219" s="89"/>
      <c r="F219" s="140" t="str">
        <f>IF($C$38=0,"",IF(C219="[for completion]","",IF(C219="","",C219/$C$38)))</f>
        <v/>
      </c>
      <c r="G219" s="140" t="str">
        <f>IF($C$39=0,"",IF(C219="[for completion]","",IF(C219="","",C219/$C$39)))</f>
        <v/>
      </c>
      <c r="H219" s="49"/>
      <c r="L219" s="49"/>
      <c r="M219" s="49"/>
      <c r="N219" s="81"/>
    </row>
    <row r="220" spans="1:14" x14ac:dyDescent="0.35">
      <c r="A220" s="51" t="s">
        <v>344</v>
      </c>
      <c r="B220" s="85" t="s">
        <v>141</v>
      </c>
      <c r="C220" s="133">
        <f>SUM(C217:C219)</f>
        <v>42973.18</v>
      </c>
      <c r="E220" s="89"/>
      <c r="F220" s="130">
        <f>SUM(F217:F219)</f>
        <v>9.3284319093856691E-2</v>
      </c>
      <c r="G220" s="130">
        <f>SUM(G217:G219)</f>
        <v>9.967813789687642E-2</v>
      </c>
      <c r="H220" s="49"/>
      <c r="L220" s="49"/>
      <c r="M220" s="49"/>
      <c r="N220" s="81"/>
    </row>
    <row r="221" spans="1:14" outlineLevel="1" x14ac:dyDescent="0.35">
      <c r="A221" s="51" t="s">
        <v>345</v>
      </c>
      <c r="B221" s="80" t="s">
        <v>143</v>
      </c>
      <c r="C221" s="133"/>
      <c r="E221" s="89"/>
      <c r="F221" s="140" t="str">
        <f t="shared" ref="F221:F227" si="18">IF($C$38=0,"",IF(C221="[for completion]","",IF(C221="","",C221/$C$38)))</f>
        <v/>
      </c>
      <c r="G221" s="140" t="str">
        <f t="shared" ref="G221:G227" si="19">IF($C$39=0,"",IF(C221="[for completion]","",IF(C221="","",C221/$C$39)))</f>
        <v/>
      </c>
      <c r="H221" s="49"/>
      <c r="L221" s="49"/>
      <c r="M221" s="49"/>
      <c r="N221" s="81"/>
    </row>
    <row r="222" spans="1:14" outlineLevel="1" x14ac:dyDescent="0.35">
      <c r="A222" s="51" t="s">
        <v>346</v>
      </c>
      <c r="B222" s="80" t="s">
        <v>143</v>
      </c>
      <c r="C222" s="133"/>
      <c r="E222" s="89"/>
      <c r="F222" s="140" t="str">
        <f t="shared" si="18"/>
        <v/>
      </c>
      <c r="G222" s="140" t="str">
        <f t="shared" si="19"/>
        <v/>
      </c>
      <c r="H222" s="49"/>
      <c r="L222" s="49"/>
      <c r="M222" s="49"/>
      <c r="N222" s="81"/>
    </row>
    <row r="223" spans="1:14" outlineLevel="1" x14ac:dyDescent="0.35">
      <c r="A223" s="51" t="s">
        <v>347</v>
      </c>
      <c r="B223" s="80" t="s">
        <v>143</v>
      </c>
      <c r="C223" s="133"/>
      <c r="E223" s="89"/>
      <c r="F223" s="140" t="str">
        <f t="shared" si="18"/>
        <v/>
      </c>
      <c r="G223" s="140" t="str">
        <f t="shared" si="19"/>
        <v/>
      </c>
      <c r="H223" s="49"/>
      <c r="L223" s="49"/>
      <c r="M223" s="49"/>
      <c r="N223" s="81"/>
    </row>
    <row r="224" spans="1:14" outlineLevel="1" x14ac:dyDescent="0.35">
      <c r="A224" s="51" t="s">
        <v>348</v>
      </c>
      <c r="B224" s="80" t="s">
        <v>143</v>
      </c>
      <c r="C224" s="133"/>
      <c r="E224" s="89"/>
      <c r="F224" s="140" t="str">
        <f t="shared" si="18"/>
        <v/>
      </c>
      <c r="G224" s="140" t="str">
        <f t="shared" si="19"/>
        <v/>
      </c>
      <c r="H224" s="49"/>
      <c r="L224" s="49"/>
      <c r="M224" s="49"/>
      <c r="N224" s="81"/>
    </row>
    <row r="225" spans="1:14" outlineLevel="1" x14ac:dyDescent="0.35">
      <c r="A225" s="51" t="s">
        <v>349</v>
      </c>
      <c r="B225" s="80" t="s">
        <v>143</v>
      </c>
      <c r="C225" s="133"/>
      <c r="E225" s="89"/>
      <c r="F225" s="140" t="str">
        <f t="shared" si="18"/>
        <v/>
      </c>
      <c r="G225" s="140" t="str">
        <f t="shared" si="19"/>
        <v/>
      </c>
      <c r="H225" s="49"/>
      <c r="L225" s="49"/>
      <c r="M225" s="49"/>
    </row>
    <row r="226" spans="1:14" outlineLevel="1" x14ac:dyDescent="0.35">
      <c r="A226" s="51" t="s">
        <v>350</v>
      </c>
      <c r="B226" s="80" t="s">
        <v>143</v>
      </c>
      <c r="C226" s="133"/>
      <c r="E226" s="68"/>
      <c r="F226" s="140" t="str">
        <f t="shared" si="18"/>
        <v/>
      </c>
      <c r="G226" s="140" t="str">
        <f t="shared" si="19"/>
        <v/>
      </c>
      <c r="H226" s="49"/>
      <c r="L226" s="49"/>
      <c r="M226" s="49"/>
    </row>
    <row r="227" spans="1:14" outlineLevel="1" x14ac:dyDescent="0.35">
      <c r="A227" s="51" t="s">
        <v>351</v>
      </c>
      <c r="B227" s="80" t="s">
        <v>143</v>
      </c>
      <c r="C227" s="133"/>
      <c r="E227" s="89"/>
      <c r="F227" s="140" t="str">
        <f t="shared" si="18"/>
        <v/>
      </c>
      <c r="G227" s="140" t="str">
        <f t="shared" si="19"/>
        <v/>
      </c>
      <c r="H227" s="49"/>
      <c r="L227" s="49"/>
      <c r="M227" s="49"/>
    </row>
    <row r="228" spans="1:14" ht="15" customHeight="1" x14ac:dyDescent="0.35">
      <c r="A228" s="70"/>
      <c r="B228" s="71" t="s">
        <v>352</v>
      </c>
      <c r="C228" s="70"/>
      <c r="D228" s="70"/>
      <c r="E228" s="72"/>
      <c r="F228" s="73"/>
      <c r="G228" s="73"/>
      <c r="H228" s="49"/>
      <c r="L228" s="49"/>
      <c r="M228" s="49"/>
    </row>
    <row r="229" spans="1:14" x14ac:dyDescent="0.35">
      <c r="A229" s="51" t="s">
        <v>353</v>
      </c>
      <c r="B229" s="68" t="s">
        <v>354</v>
      </c>
      <c r="C229" s="227" t="s">
        <v>3100</v>
      </c>
      <c r="H229" s="49"/>
      <c r="L229" s="49"/>
      <c r="M229" s="49"/>
    </row>
    <row r="230" spans="1:14" ht="15" customHeight="1" x14ac:dyDescent="0.35">
      <c r="A230" s="70"/>
      <c r="B230" s="71" t="s">
        <v>355</v>
      </c>
      <c r="C230" s="70"/>
      <c r="D230" s="70"/>
      <c r="E230" s="72"/>
      <c r="F230" s="73"/>
      <c r="G230" s="73"/>
      <c r="H230" s="49"/>
      <c r="L230" s="49"/>
      <c r="M230" s="49"/>
    </row>
    <row r="231" spans="1:14" x14ac:dyDescent="0.35">
      <c r="A231" s="51" t="s">
        <v>11</v>
      </c>
      <c r="B231" s="51" t="s">
        <v>1379</v>
      </c>
      <c r="C231" s="133" t="s">
        <v>1205</v>
      </c>
      <c r="E231" s="68"/>
      <c r="H231" s="49"/>
      <c r="L231" s="49"/>
      <c r="M231" s="49"/>
    </row>
    <row r="232" spans="1:14" x14ac:dyDescent="0.35">
      <c r="A232" s="51" t="s">
        <v>356</v>
      </c>
      <c r="B232" s="1" t="s">
        <v>357</v>
      </c>
      <c r="C232" s="133" t="s">
        <v>1205</v>
      </c>
      <c r="E232" s="68"/>
      <c r="H232" s="49"/>
      <c r="L232" s="49"/>
      <c r="M232" s="49"/>
    </row>
    <row r="233" spans="1:14" x14ac:dyDescent="0.35">
      <c r="A233" s="51" t="s">
        <v>358</v>
      </c>
      <c r="B233" s="1" t="s">
        <v>359</v>
      </c>
      <c r="C233" s="133" t="s">
        <v>1205</v>
      </c>
      <c r="E233" s="68"/>
      <c r="H233" s="49"/>
      <c r="L233" s="49"/>
      <c r="M233" s="49"/>
    </row>
    <row r="234" spans="1:14" outlineLevel="1" x14ac:dyDescent="0.35">
      <c r="A234" s="51" t="s">
        <v>360</v>
      </c>
      <c r="B234" s="66" t="s">
        <v>361</v>
      </c>
      <c r="C234" s="135"/>
      <c r="D234" s="68"/>
      <c r="E234" s="68"/>
      <c r="H234" s="49"/>
      <c r="L234" s="49"/>
      <c r="M234" s="49"/>
    </row>
    <row r="235" spans="1:14" outlineLevel="1" x14ac:dyDescent="0.35">
      <c r="A235" s="51" t="s">
        <v>362</v>
      </c>
      <c r="B235" s="66" t="s">
        <v>363</v>
      </c>
      <c r="C235" s="135"/>
      <c r="D235" s="68"/>
      <c r="E235" s="68"/>
      <c r="H235" s="49"/>
      <c r="L235" s="49"/>
      <c r="M235" s="49"/>
    </row>
    <row r="236" spans="1:14" outlineLevel="1" x14ac:dyDescent="0.35">
      <c r="A236" s="51" t="s">
        <v>364</v>
      </c>
      <c r="B236" s="66" t="s">
        <v>365</v>
      </c>
      <c r="C236" s="68"/>
      <c r="D236" s="68"/>
      <c r="E236" s="68"/>
      <c r="H236" s="49"/>
      <c r="L236" s="49"/>
      <c r="M236" s="49"/>
    </row>
    <row r="237" spans="1:14" outlineLevel="1" x14ac:dyDescent="0.35">
      <c r="A237" s="51" t="s">
        <v>366</v>
      </c>
      <c r="C237" s="68"/>
      <c r="D237" s="68"/>
      <c r="E237" s="68"/>
      <c r="H237" s="49"/>
      <c r="L237" s="49"/>
      <c r="M237" s="49"/>
    </row>
    <row r="238" spans="1:14" outlineLevel="1" x14ac:dyDescent="0.35">
      <c r="A238" s="51" t="s">
        <v>367</v>
      </c>
      <c r="C238" s="68"/>
      <c r="D238" s="68"/>
      <c r="E238" s="68"/>
      <c r="H238" s="49"/>
      <c r="L238" s="49"/>
      <c r="M238" s="49"/>
    </row>
    <row r="239" spans="1:14" outlineLevel="1" x14ac:dyDescent="0.35">
      <c r="A239" s="70"/>
      <c r="B239" s="71" t="s">
        <v>2780</v>
      </c>
      <c r="C239" s="70"/>
      <c r="D239" s="70"/>
      <c r="E239" s="70"/>
      <c r="F239" s="70"/>
      <c r="G239" s="70"/>
      <c r="H239" s="49"/>
      <c r="K239"/>
      <c r="L239"/>
      <c r="M239"/>
      <c r="N239"/>
    </row>
    <row r="240" spans="1:14" ht="29" outlineLevel="1" x14ac:dyDescent="0.35">
      <c r="A240" s="51" t="s">
        <v>1602</v>
      </c>
      <c r="B240" s="51" t="s">
        <v>2779</v>
      </c>
      <c r="C240" s="51" t="s">
        <v>3160</v>
      </c>
      <c r="G240"/>
      <c r="H240" s="49"/>
      <c r="K240"/>
      <c r="L240"/>
      <c r="M240"/>
      <c r="N240"/>
    </row>
    <row r="241" spans="1:14" outlineLevel="1" x14ac:dyDescent="0.35">
      <c r="A241" s="51" t="s">
        <v>1603</v>
      </c>
      <c r="B241" s="51" t="s">
        <v>3049</v>
      </c>
      <c r="C241" s="227" t="s">
        <v>3161</v>
      </c>
      <c r="G241"/>
      <c r="H241" s="49"/>
      <c r="K241"/>
      <c r="L241"/>
      <c r="M241"/>
      <c r="N241"/>
    </row>
    <row r="242" spans="1:14" outlineLevel="1" x14ac:dyDescent="0.35">
      <c r="A242" s="51" t="s">
        <v>2226</v>
      </c>
      <c r="B242" s="51" t="s">
        <v>2771</v>
      </c>
      <c r="C242" s="227" t="s">
        <v>3162</v>
      </c>
      <c r="G242"/>
      <c r="H242" s="49"/>
      <c r="K242"/>
      <c r="L242"/>
      <c r="M242"/>
      <c r="N242"/>
    </row>
    <row r="243" spans="1:14" ht="29" outlineLevel="1" x14ac:dyDescent="0.35">
      <c r="A243" s="51" t="s">
        <v>2227</v>
      </c>
      <c r="B243" s="51" t="s">
        <v>2778</v>
      </c>
      <c r="C243" s="51" t="s">
        <v>3163</v>
      </c>
      <c r="G243"/>
      <c r="H243" s="49"/>
      <c r="K243"/>
      <c r="L243"/>
      <c r="M243"/>
      <c r="N243"/>
    </row>
    <row r="244" spans="1:14" outlineLevel="1" x14ac:dyDescent="0.35">
      <c r="A244" s="51" t="s">
        <v>2775</v>
      </c>
      <c r="B244" s="51" t="s">
        <v>2772</v>
      </c>
      <c r="C244" s="219" t="s">
        <v>2773</v>
      </c>
      <c r="D244" s="219" t="s">
        <v>3058</v>
      </c>
      <c r="G244"/>
      <c r="H244" s="49"/>
      <c r="K244"/>
      <c r="L244"/>
      <c r="M244"/>
      <c r="N244"/>
    </row>
    <row r="245" spans="1:14" outlineLevel="1" x14ac:dyDescent="0.35">
      <c r="A245" s="51" t="s">
        <v>2776</v>
      </c>
      <c r="B245" s="51" t="s">
        <v>2774</v>
      </c>
      <c r="C245" s="165" t="s">
        <v>3160</v>
      </c>
      <c r="G245"/>
      <c r="H245" s="49"/>
      <c r="K245"/>
      <c r="L245"/>
      <c r="M245"/>
      <c r="N245"/>
    </row>
    <row r="246" spans="1:14" outlineLevel="1" x14ac:dyDescent="0.35">
      <c r="A246" s="51" t="s">
        <v>2777</v>
      </c>
      <c r="B246" s="51" t="s">
        <v>3050</v>
      </c>
      <c r="G246"/>
      <c r="H246" s="49"/>
      <c r="K246"/>
      <c r="L246"/>
      <c r="M246"/>
      <c r="N246"/>
    </row>
    <row r="247" spans="1:14" outlineLevel="1" x14ac:dyDescent="0.35">
      <c r="A247" s="51" t="s">
        <v>1605</v>
      </c>
      <c r="D247"/>
      <c r="E247"/>
      <c r="F247"/>
      <c r="G247"/>
      <c r="H247" s="49"/>
      <c r="K247"/>
      <c r="L247"/>
      <c r="M247"/>
      <c r="N247"/>
    </row>
    <row r="248" spans="1:14" outlineLevel="1" x14ac:dyDescent="0.35">
      <c r="A248" s="51" t="s">
        <v>1606</v>
      </c>
      <c r="D248"/>
      <c r="E248"/>
      <c r="F248"/>
      <c r="G248"/>
      <c r="H248" s="49"/>
      <c r="K248"/>
      <c r="L248"/>
      <c r="M248"/>
      <c r="N248"/>
    </row>
    <row r="249" spans="1:14" outlineLevel="1" x14ac:dyDescent="0.35">
      <c r="A249" s="51" t="s">
        <v>1604</v>
      </c>
      <c r="D249"/>
      <c r="E249"/>
      <c r="F249"/>
      <c r="G249"/>
      <c r="H249" s="49"/>
      <c r="K249"/>
      <c r="L249"/>
      <c r="M249"/>
      <c r="N249"/>
    </row>
    <row r="250" spans="1:14" outlineLevel="1" x14ac:dyDescent="0.35">
      <c r="A250" s="51" t="s">
        <v>1607</v>
      </c>
      <c r="D250"/>
      <c r="E250"/>
      <c r="F250"/>
      <c r="G250"/>
      <c r="H250" s="49"/>
      <c r="K250"/>
      <c r="L250"/>
      <c r="M250"/>
      <c r="N250"/>
    </row>
    <row r="251" spans="1:14" outlineLevel="1" x14ac:dyDescent="0.35">
      <c r="A251" s="51" t="s">
        <v>1608</v>
      </c>
      <c r="D251"/>
      <c r="E251"/>
      <c r="F251"/>
      <c r="G251"/>
      <c r="H251" s="49"/>
      <c r="K251"/>
      <c r="L251"/>
      <c r="M251"/>
      <c r="N251"/>
    </row>
    <row r="252" spans="1:14" outlineLevel="1" x14ac:dyDescent="0.35">
      <c r="A252" s="51" t="s">
        <v>1609</v>
      </c>
      <c r="D252"/>
      <c r="E252"/>
      <c r="F252"/>
      <c r="G252"/>
      <c r="H252" s="49"/>
      <c r="K252"/>
      <c r="L252"/>
      <c r="M252"/>
      <c r="N252"/>
    </row>
    <row r="253" spans="1:14" outlineLevel="1" x14ac:dyDescent="0.35">
      <c r="A253" s="51" t="s">
        <v>1610</v>
      </c>
      <c r="D253"/>
      <c r="E253"/>
      <c r="F253"/>
      <c r="G253"/>
      <c r="H253" s="49"/>
      <c r="K253"/>
      <c r="L253"/>
      <c r="M253"/>
      <c r="N253"/>
    </row>
    <row r="254" spans="1:14" outlineLevel="1" x14ac:dyDescent="0.35">
      <c r="A254" s="51" t="s">
        <v>1611</v>
      </c>
      <c r="D254"/>
      <c r="E254"/>
      <c r="F254"/>
      <c r="G254"/>
      <c r="H254" s="49"/>
      <c r="K254"/>
      <c r="L254"/>
      <c r="M254"/>
      <c r="N254"/>
    </row>
    <row r="255" spans="1:14" outlineLevel="1" x14ac:dyDescent="0.35">
      <c r="A255" s="51" t="s">
        <v>1612</v>
      </c>
      <c r="D255"/>
      <c r="E255"/>
      <c r="F255"/>
      <c r="G255"/>
      <c r="H255" s="49"/>
      <c r="K255"/>
      <c r="L255"/>
      <c r="M255"/>
      <c r="N255"/>
    </row>
    <row r="256" spans="1:14" outlineLevel="1" x14ac:dyDescent="0.35">
      <c r="A256" s="51" t="s">
        <v>1613</v>
      </c>
      <c r="D256"/>
      <c r="E256"/>
      <c r="F256"/>
      <c r="G256"/>
      <c r="H256" s="49"/>
      <c r="K256"/>
      <c r="L256"/>
      <c r="M256"/>
      <c r="N256"/>
    </row>
    <row r="257" spans="1:14" outlineLevel="1" x14ac:dyDescent="0.35">
      <c r="A257" s="51" t="s">
        <v>1614</v>
      </c>
      <c r="D257"/>
      <c r="E257"/>
      <c r="F257"/>
      <c r="G257"/>
      <c r="H257" s="49"/>
      <c r="K257"/>
      <c r="L257"/>
      <c r="M257"/>
      <c r="N257"/>
    </row>
    <row r="258" spans="1:14" outlineLevel="1" x14ac:dyDescent="0.35">
      <c r="A258" s="51" t="s">
        <v>1615</v>
      </c>
      <c r="D258"/>
      <c r="E258"/>
      <c r="F258"/>
      <c r="G258"/>
      <c r="H258" s="49"/>
      <c r="K258"/>
      <c r="L258"/>
      <c r="M258"/>
      <c r="N258"/>
    </row>
    <row r="259" spans="1:14" outlineLevel="1" x14ac:dyDescent="0.35">
      <c r="A259" s="51" t="s">
        <v>1616</v>
      </c>
      <c r="D259"/>
      <c r="E259"/>
      <c r="F259"/>
      <c r="G259"/>
      <c r="H259" s="49"/>
      <c r="K259"/>
      <c r="L259"/>
      <c r="M259"/>
      <c r="N259"/>
    </row>
    <row r="260" spans="1:14" outlineLevel="1" x14ac:dyDescent="0.35">
      <c r="A260" s="51" t="s">
        <v>1617</v>
      </c>
      <c r="D260"/>
      <c r="E260"/>
      <c r="F260"/>
      <c r="G260"/>
      <c r="H260" s="49"/>
      <c r="K260"/>
      <c r="L260"/>
      <c r="M260"/>
      <c r="N260"/>
    </row>
    <row r="261" spans="1:14" outlineLevel="1" x14ac:dyDescent="0.35">
      <c r="A261" s="51" t="s">
        <v>1618</v>
      </c>
      <c r="D261"/>
      <c r="E261"/>
      <c r="F261"/>
      <c r="G261"/>
      <c r="H261" s="49"/>
      <c r="K261"/>
      <c r="L261"/>
      <c r="M261"/>
      <c r="N261"/>
    </row>
    <row r="262" spans="1:14" outlineLevel="1" x14ac:dyDescent="0.35">
      <c r="A262" s="51" t="s">
        <v>1619</v>
      </c>
      <c r="D262"/>
      <c r="E262"/>
      <c r="F262"/>
      <c r="G262"/>
      <c r="H262" s="49"/>
      <c r="K262"/>
      <c r="L262"/>
      <c r="M262"/>
      <c r="N262"/>
    </row>
    <row r="263" spans="1:14" outlineLevel="1" x14ac:dyDescent="0.35">
      <c r="A263" s="51" t="s">
        <v>1620</v>
      </c>
      <c r="D263"/>
      <c r="E263"/>
      <c r="F263"/>
      <c r="G263"/>
      <c r="H263" s="49"/>
      <c r="K263"/>
      <c r="L263"/>
      <c r="M263"/>
      <c r="N263"/>
    </row>
    <row r="264" spans="1:14" outlineLevel="1" x14ac:dyDescent="0.35">
      <c r="A264" s="51" t="s">
        <v>1621</v>
      </c>
      <c r="D264"/>
      <c r="E264"/>
      <c r="F264"/>
      <c r="G264"/>
      <c r="H264" s="49"/>
      <c r="K264"/>
      <c r="L264"/>
      <c r="M264"/>
      <c r="N264"/>
    </row>
    <row r="265" spans="1:14" outlineLevel="1" x14ac:dyDescent="0.35">
      <c r="A265" s="51" t="s">
        <v>1622</v>
      </c>
      <c r="D265"/>
      <c r="E265"/>
      <c r="F265"/>
      <c r="G265"/>
      <c r="H265" s="49"/>
      <c r="K265"/>
      <c r="L265"/>
      <c r="M265"/>
      <c r="N265"/>
    </row>
    <row r="266" spans="1:14" outlineLevel="1" x14ac:dyDescent="0.35">
      <c r="A266" s="51" t="s">
        <v>1623</v>
      </c>
      <c r="D266"/>
      <c r="E266"/>
      <c r="F266"/>
      <c r="G266"/>
      <c r="H266" s="49"/>
      <c r="K266"/>
      <c r="L266"/>
      <c r="M266"/>
      <c r="N266"/>
    </row>
    <row r="267" spans="1:14" outlineLevel="1" x14ac:dyDescent="0.35">
      <c r="A267" s="51" t="s">
        <v>1624</v>
      </c>
      <c r="D267"/>
      <c r="E267"/>
      <c r="F267"/>
      <c r="G267"/>
      <c r="H267" s="49"/>
      <c r="K267"/>
      <c r="L267"/>
      <c r="M267"/>
      <c r="N267"/>
    </row>
    <row r="268" spans="1:14" outlineLevel="1" x14ac:dyDescent="0.35">
      <c r="A268" s="51" t="s">
        <v>1625</v>
      </c>
      <c r="D268"/>
      <c r="E268"/>
      <c r="F268"/>
      <c r="G268"/>
      <c r="H268" s="49"/>
      <c r="K268"/>
      <c r="L268"/>
      <c r="M268"/>
      <c r="N268"/>
    </row>
    <row r="269" spans="1:14" outlineLevel="1" x14ac:dyDescent="0.35">
      <c r="A269" s="51" t="s">
        <v>1626</v>
      </c>
      <c r="D269"/>
      <c r="E269"/>
      <c r="F269"/>
      <c r="G269"/>
      <c r="H269" s="49"/>
      <c r="K269"/>
      <c r="L269"/>
      <c r="M269"/>
      <c r="N269"/>
    </row>
    <row r="270" spans="1:14" outlineLevel="1" x14ac:dyDescent="0.35">
      <c r="A270" s="51" t="s">
        <v>1627</v>
      </c>
      <c r="D270"/>
      <c r="E270"/>
      <c r="F270"/>
      <c r="G270"/>
      <c r="H270" s="49"/>
      <c r="K270"/>
      <c r="L270"/>
      <c r="M270"/>
      <c r="N270"/>
    </row>
    <row r="271" spans="1:14" outlineLevel="1" x14ac:dyDescent="0.35">
      <c r="A271" s="51" t="s">
        <v>1628</v>
      </c>
      <c r="D271"/>
      <c r="E271"/>
      <c r="F271"/>
      <c r="G271"/>
      <c r="H271" s="49"/>
      <c r="K271"/>
      <c r="L271"/>
      <c r="M271"/>
      <c r="N271"/>
    </row>
    <row r="272" spans="1:14" outlineLevel="1" x14ac:dyDescent="0.35">
      <c r="A272" s="51" t="s">
        <v>1629</v>
      </c>
      <c r="D272"/>
      <c r="E272"/>
      <c r="F272"/>
      <c r="G272"/>
      <c r="H272" s="49"/>
      <c r="K272"/>
      <c r="L272"/>
      <c r="M272"/>
      <c r="N272"/>
    </row>
    <row r="273" spans="1:14" outlineLevel="1" x14ac:dyDescent="0.35">
      <c r="A273" s="51" t="s">
        <v>1630</v>
      </c>
      <c r="D273"/>
      <c r="E273"/>
      <c r="F273"/>
      <c r="G273"/>
      <c r="H273" s="49"/>
      <c r="K273"/>
      <c r="L273"/>
      <c r="M273"/>
      <c r="N273"/>
    </row>
    <row r="274" spans="1:14" outlineLevel="1" x14ac:dyDescent="0.35">
      <c r="A274" s="51" t="s">
        <v>1631</v>
      </c>
      <c r="D274"/>
      <c r="E274"/>
      <c r="F274"/>
      <c r="G274"/>
      <c r="H274" s="49"/>
      <c r="K274"/>
      <c r="L274"/>
      <c r="M274"/>
      <c r="N274"/>
    </row>
    <row r="275" spans="1:14" outlineLevel="1" x14ac:dyDescent="0.35">
      <c r="A275" s="51" t="s">
        <v>1632</v>
      </c>
      <c r="D275"/>
      <c r="E275"/>
      <c r="F275"/>
      <c r="G275"/>
      <c r="H275" s="49"/>
      <c r="K275"/>
      <c r="L275"/>
      <c r="M275"/>
      <c r="N275"/>
    </row>
    <row r="276" spans="1:14" outlineLevel="1" x14ac:dyDescent="0.35">
      <c r="A276" s="51" t="s">
        <v>1633</v>
      </c>
      <c r="D276"/>
      <c r="E276"/>
      <c r="F276"/>
      <c r="G276"/>
      <c r="H276" s="49"/>
      <c r="K276"/>
      <c r="L276"/>
      <c r="M276"/>
      <c r="N276"/>
    </row>
    <row r="277" spans="1:14" outlineLevel="1" x14ac:dyDescent="0.35">
      <c r="A277" s="51" t="s">
        <v>1634</v>
      </c>
      <c r="D277"/>
      <c r="E277"/>
      <c r="F277"/>
      <c r="G277"/>
      <c r="H277" s="49"/>
      <c r="K277"/>
      <c r="L277"/>
      <c r="M277"/>
      <c r="N277"/>
    </row>
    <row r="278" spans="1:14" outlineLevel="1" x14ac:dyDescent="0.35">
      <c r="A278" s="51" t="s">
        <v>1635</v>
      </c>
      <c r="D278"/>
      <c r="E278"/>
      <c r="F278"/>
      <c r="G278"/>
      <c r="H278" s="49"/>
      <c r="K278"/>
      <c r="L278"/>
      <c r="M278"/>
      <c r="N278"/>
    </row>
    <row r="279" spans="1:14" outlineLevel="1" x14ac:dyDescent="0.35">
      <c r="A279" s="51" t="s">
        <v>1636</v>
      </c>
      <c r="D279"/>
      <c r="E279"/>
      <c r="F279"/>
      <c r="G279"/>
      <c r="H279" s="49"/>
      <c r="K279"/>
      <c r="L279"/>
      <c r="M279"/>
      <c r="N279"/>
    </row>
    <row r="280" spans="1:14" outlineLevel="1" x14ac:dyDescent="0.35">
      <c r="A280" s="51" t="s">
        <v>1637</v>
      </c>
      <c r="D280"/>
      <c r="E280"/>
      <c r="F280"/>
      <c r="G280"/>
      <c r="H280" s="49"/>
      <c r="K280"/>
      <c r="L280"/>
      <c r="M280"/>
      <c r="N280"/>
    </row>
    <row r="281" spans="1:14" outlineLevel="1" x14ac:dyDescent="0.35">
      <c r="A281" s="51" t="s">
        <v>1638</v>
      </c>
      <c r="D281"/>
      <c r="E281"/>
      <c r="F281"/>
      <c r="G281"/>
      <c r="H281" s="49"/>
      <c r="K281"/>
      <c r="L281"/>
      <c r="M281"/>
      <c r="N281"/>
    </row>
    <row r="282" spans="1:14" outlineLevel="1" x14ac:dyDescent="0.35">
      <c r="A282" s="51" t="s">
        <v>1639</v>
      </c>
      <c r="D282"/>
      <c r="E282"/>
      <c r="F282"/>
      <c r="G282"/>
      <c r="H282" s="49"/>
      <c r="K282"/>
      <c r="L282"/>
      <c r="M282"/>
      <c r="N282"/>
    </row>
    <row r="283" spans="1:14" outlineLevel="1" x14ac:dyDescent="0.35">
      <c r="A283" s="51" t="s">
        <v>1640</v>
      </c>
      <c r="D283"/>
      <c r="E283"/>
      <c r="F283"/>
      <c r="G283"/>
      <c r="H283" s="49"/>
      <c r="K283"/>
      <c r="L283"/>
      <c r="M283"/>
      <c r="N283"/>
    </row>
    <row r="284" spans="1:14" outlineLevel="1" x14ac:dyDescent="0.35">
      <c r="A284" s="51" t="s">
        <v>1641</v>
      </c>
      <c r="D284"/>
      <c r="E284"/>
      <c r="F284"/>
      <c r="G284"/>
      <c r="H284" s="49"/>
      <c r="K284"/>
      <c r="L284"/>
      <c r="M284"/>
      <c r="N284"/>
    </row>
    <row r="285" spans="1:14" ht="18.5" x14ac:dyDescent="0.35">
      <c r="A285" s="62"/>
      <c r="B285" s="62" t="s">
        <v>2641</v>
      </c>
      <c r="C285" s="62" t="s">
        <v>1</v>
      </c>
      <c r="D285" s="62" t="s">
        <v>1</v>
      </c>
      <c r="E285" s="62"/>
      <c r="F285" s="63"/>
      <c r="G285" s="64"/>
      <c r="H285" s="49"/>
      <c r="I285" s="55"/>
      <c r="J285" s="55"/>
      <c r="K285" s="55"/>
      <c r="L285" s="55"/>
      <c r="M285" s="57"/>
    </row>
    <row r="286" spans="1:14" ht="18.5" x14ac:dyDescent="0.35">
      <c r="A286" s="200" t="s">
        <v>2642</v>
      </c>
      <c r="B286" s="201"/>
      <c r="C286" s="201"/>
      <c r="D286" s="201"/>
      <c r="E286" s="201"/>
      <c r="F286" s="202"/>
      <c r="G286" s="201"/>
      <c r="H286" s="49"/>
      <c r="I286" s="55"/>
      <c r="J286" s="55"/>
      <c r="K286" s="55"/>
      <c r="L286" s="55"/>
      <c r="M286" s="57"/>
    </row>
    <row r="287" spans="1:14" ht="18.5" x14ac:dyDescent="0.35">
      <c r="A287" s="200" t="s">
        <v>2305</v>
      </c>
      <c r="B287" s="201"/>
      <c r="C287" s="201"/>
      <c r="D287" s="201"/>
      <c r="E287" s="201"/>
      <c r="F287" s="202"/>
      <c r="G287" s="201"/>
      <c r="H287" s="49"/>
      <c r="I287" s="55"/>
      <c r="J287" s="55"/>
      <c r="K287" s="55"/>
      <c r="L287" s="55"/>
      <c r="M287" s="57"/>
    </row>
    <row r="288" spans="1:14" x14ac:dyDescent="0.35">
      <c r="A288" s="51" t="s">
        <v>368</v>
      </c>
      <c r="B288" s="66" t="s">
        <v>2643</v>
      </c>
      <c r="C288" s="92">
        <f>ROW(B38)</f>
        <v>38</v>
      </c>
      <c r="D288" s="88"/>
      <c r="E288" s="88"/>
      <c r="F288" s="88"/>
      <c r="G288" s="88"/>
      <c r="H288" s="49"/>
      <c r="I288" s="66"/>
      <c r="J288" s="92"/>
      <c r="L288" s="88"/>
      <c r="M288" s="88"/>
      <c r="N288" s="88"/>
    </row>
    <row r="289" spans="1:14" x14ac:dyDescent="0.35">
      <c r="A289" s="51" t="s">
        <v>369</v>
      </c>
      <c r="B289" s="66" t="s">
        <v>2644</v>
      </c>
      <c r="C289" s="92">
        <f>ROW(B39)</f>
        <v>39</v>
      </c>
      <c r="E289" s="88"/>
      <c r="F289" s="88"/>
      <c r="H289" s="49"/>
      <c r="I289" s="66"/>
      <c r="J289" s="92"/>
      <c r="L289" s="88"/>
      <c r="M289" s="88"/>
    </row>
    <row r="290" spans="1:14" ht="29" x14ac:dyDescent="0.35">
      <c r="A290" s="51" t="s">
        <v>370</v>
      </c>
      <c r="B290" s="66" t="s">
        <v>2645</v>
      </c>
      <c r="C290" s="165" t="s">
        <v>2646</v>
      </c>
      <c r="G290" s="93"/>
      <c r="H290" s="49"/>
      <c r="I290" s="66"/>
      <c r="J290" s="92"/>
      <c r="K290" s="92"/>
      <c r="L290" s="93"/>
      <c r="M290" s="88"/>
      <c r="N290" s="93"/>
    </row>
    <row r="291" spans="1:14" x14ac:dyDescent="0.35">
      <c r="A291" s="51" t="s">
        <v>371</v>
      </c>
      <c r="B291" s="66" t="s">
        <v>2647</v>
      </c>
      <c r="C291" s="92" t="str">
        <f ca="1">IF(ISREF(INDIRECT("'B1. HTT Mortgage Assets'!A1")),ROW('B1. HTT Mortgage Assets'!B43)&amp;" for Mortgage Assets","")</f>
        <v>43 for Mortgage Assets</v>
      </c>
      <c r="D291" s="92" t="str">
        <f ca="1">IF(ISREF(INDIRECT("'B2. HTT Public Sector Assets'!A1")),ROW('B2. HTT Public Sector Assets'!B48)&amp; " for Public Sector Assets","")</f>
        <v>48 for Public Sector Assets</v>
      </c>
      <c r="E291" s="93"/>
      <c r="F291" s="88"/>
      <c r="H291" s="49"/>
      <c r="I291" s="66"/>
      <c r="J291" s="92"/>
    </row>
    <row r="292" spans="1:14" x14ac:dyDescent="0.35">
      <c r="A292" s="51" t="s">
        <v>372</v>
      </c>
      <c r="B292" s="66" t="s">
        <v>2648</v>
      </c>
      <c r="C292" s="92">
        <f>ROW(B52)</f>
        <v>52</v>
      </c>
      <c r="G292" s="93"/>
      <c r="H292" s="49"/>
      <c r="I292" s="66"/>
      <c r="J292"/>
      <c r="K292" s="92"/>
      <c r="L292" s="93"/>
      <c r="N292" s="93"/>
    </row>
    <row r="293" spans="1:14" x14ac:dyDescent="0.35">
      <c r="A293" s="51" t="s">
        <v>373</v>
      </c>
      <c r="B293" s="66" t="s">
        <v>2649</v>
      </c>
      <c r="C293" s="203" t="str">
        <f ca="1">IF(ISREF(INDIRECT("'B1. HTT Mortgage Assets'!A1")),ROW('B1. HTT Mortgage Assets'!B186)&amp;" for Residential Mortgage Assets","")</f>
        <v>186 for Residential Mortgage Assets</v>
      </c>
      <c r="D293" s="92" t="str">
        <f ca="1">IF(ISREF(INDIRECT("'B1. HTT Mortgage Assets'!A1")),ROW('B1. HTT Mortgage Assets'!B424 )&amp; " for Commercial Mortgage Assets","")</f>
        <v>424 for Commercial Mortgage Assets</v>
      </c>
      <c r="E293" s="93"/>
      <c r="F293" s="92" t="str">
        <f ca="1">IF(ISREF(INDIRECT("'B2. HTT Public Sector Assets'!A1")),ROW('B2. HTT Public Sector Assets'!B18)&amp; " for Public Sector Assets","")</f>
        <v>18 for Public Sector Assets</v>
      </c>
      <c r="G293" s="92" t="str">
        <f ca="1">IF(ISREF(INDIRECT("'B3. HTT Shipping Assets'!A1")),ROW('B3. HTT Shipping Assets'!B116)&amp; " for Shipping Assets","")</f>
        <v>116 for Shipping Assets</v>
      </c>
      <c r="H293" s="49"/>
      <c r="I293" s="66"/>
      <c r="M293" s="93"/>
    </row>
    <row r="294" spans="1:14" x14ac:dyDescent="0.35">
      <c r="A294" s="51" t="s">
        <v>374</v>
      </c>
      <c r="B294" s="66" t="s">
        <v>2650</v>
      </c>
      <c r="C294" s="203" t="s">
        <v>2761</v>
      </c>
      <c r="H294" s="49"/>
      <c r="I294" s="66"/>
      <c r="J294" s="92"/>
      <c r="M294" s="93"/>
    </row>
    <row r="295" spans="1:14" x14ac:dyDescent="0.35">
      <c r="A295" s="51" t="s">
        <v>375</v>
      </c>
      <c r="B295" s="66" t="s">
        <v>2651</v>
      </c>
      <c r="C295" s="92" t="str">
        <f ca="1">IF(ISREF(INDIRECT("'B1. HTT Mortgage Assets'!A1")),ROW('B1. HTT Mortgage Assets'!B149)&amp;" for Mortgage Assets","")</f>
        <v>149 for Mortgage Assets</v>
      </c>
      <c r="D295" s="92" t="str">
        <f ca="1">IF(ISREF(INDIRECT("'B2. HTT Public Sector Assets'!A1")),ROW('B2. HTT Public Sector Assets'!B129)&amp;" for Public Sector Assets","")</f>
        <v>129 for Public Sector Assets</v>
      </c>
      <c r="F295" s="92" t="str">
        <f ca="1">IF(ISREF(INDIRECT("'B3. HTT Shipping Assets'!A1")),ROW('B3. HTT Shipping Assets'!D80)&amp;" for Shipping Assets","")</f>
        <v>80 for Shipping Assets</v>
      </c>
      <c r="H295" s="49"/>
      <c r="I295" s="66"/>
      <c r="J295" s="92"/>
      <c r="L295" s="93"/>
      <c r="M295" s="93"/>
    </row>
    <row r="296" spans="1:14" x14ac:dyDescent="0.35">
      <c r="A296" s="51" t="s">
        <v>376</v>
      </c>
      <c r="B296" s="66" t="s">
        <v>2652</v>
      </c>
      <c r="C296" s="92">
        <f>ROW(B111)</f>
        <v>111</v>
      </c>
      <c r="F296" s="93"/>
      <c r="H296" s="49"/>
      <c r="I296" s="66"/>
      <c r="J296" s="92"/>
      <c r="L296" s="93"/>
      <c r="M296" s="93"/>
    </row>
    <row r="297" spans="1:14" x14ac:dyDescent="0.35">
      <c r="A297" s="51" t="s">
        <v>377</v>
      </c>
      <c r="B297" s="66" t="s">
        <v>2653</v>
      </c>
      <c r="C297" s="92">
        <f>ROW(B163)</f>
        <v>163</v>
      </c>
      <c r="E297" s="93"/>
      <c r="F297" s="93"/>
      <c r="H297" s="49"/>
      <c r="J297" s="92"/>
      <c r="L297" s="93"/>
    </row>
    <row r="298" spans="1:14" x14ac:dyDescent="0.35">
      <c r="A298" s="51" t="s">
        <v>378</v>
      </c>
      <c r="B298" s="66" t="s">
        <v>2654</v>
      </c>
      <c r="C298" s="92">
        <f>ROW(B137)</f>
        <v>137</v>
      </c>
      <c r="E298" s="93"/>
      <c r="F298" s="93"/>
      <c r="H298" s="49"/>
      <c r="I298" s="66"/>
      <c r="J298" s="92"/>
      <c r="L298" s="93"/>
    </row>
    <row r="299" spans="1:14" x14ac:dyDescent="0.35">
      <c r="A299" s="51" t="s">
        <v>379</v>
      </c>
      <c r="B299" s="66" t="s">
        <v>2655</v>
      </c>
      <c r="C299" s="165"/>
      <c r="E299" s="93"/>
      <c r="H299" s="49"/>
      <c r="I299" s="66"/>
      <c r="J299" s="51" t="s">
        <v>2663</v>
      </c>
      <c r="L299" s="93"/>
    </row>
    <row r="300" spans="1:14" x14ac:dyDescent="0.35">
      <c r="A300" s="51" t="s">
        <v>380</v>
      </c>
      <c r="B300" s="66" t="s">
        <v>2656</v>
      </c>
      <c r="C300" s="92" t="s">
        <v>2666</v>
      </c>
      <c r="D300" s="92" t="s">
        <v>2665</v>
      </c>
      <c r="E300" s="93"/>
      <c r="F300" s="219" t="s">
        <v>3001</v>
      </c>
      <c r="H300" s="49"/>
      <c r="I300" s="66"/>
      <c r="J300" s="51" t="s">
        <v>2664</v>
      </c>
      <c r="K300" s="92"/>
      <c r="L300" s="93"/>
    </row>
    <row r="301" spans="1:14" outlineLevel="1" x14ac:dyDescent="0.35">
      <c r="A301" s="51" t="s">
        <v>2754</v>
      </c>
      <c r="B301" s="66" t="s">
        <v>2657</v>
      </c>
      <c r="C301" s="92" t="s">
        <v>2667</v>
      </c>
      <c r="H301" s="49"/>
      <c r="I301" s="66"/>
      <c r="J301" s="51" t="s">
        <v>2687</v>
      </c>
      <c r="K301" s="92"/>
      <c r="L301" s="93"/>
    </row>
    <row r="302" spans="1:14" outlineLevel="1" x14ac:dyDescent="0.35">
      <c r="A302" s="51" t="s">
        <v>2755</v>
      </c>
      <c r="B302" s="66" t="s">
        <v>2661</v>
      </c>
      <c r="C302" s="92" t="str">
        <f>ROW('C. HTT Harmonised Glossary'!B18)&amp;" for Harmonised Glossary"</f>
        <v>18 for Harmonised Glossary</v>
      </c>
      <c r="H302" s="49"/>
      <c r="I302" s="66"/>
      <c r="J302" s="51" t="s">
        <v>1650</v>
      </c>
      <c r="K302" s="92"/>
      <c r="L302" s="93"/>
    </row>
    <row r="303" spans="1:14" outlineLevel="1" x14ac:dyDescent="0.35">
      <c r="A303" s="51" t="s">
        <v>2756</v>
      </c>
      <c r="B303" s="66" t="s">
        <v>2658</v>
      </c>
      <c r="C303" s="92">
        <f>ROW(B65)</f>
        <v>65</v>
      </c>
      <c r="H303" s="49"/>
      <c r="I303" s="66"/>
      <c r="J303" s="92"/>
      <c r="K303" s="92"/>
      <c r="L303" s="93"/>
    </row>
    <row r="304" spans="1:14" outlineLevel="1" x14ac:dyDescent="0.35">
      <c r="A304" s="51" t="s">
        <v>2757</v>
      </c>
      <c r="B304" s="66" t="s">
        <v>2659</v>
      </c>
      <c r="C304" s="92">
        <f>ROW(B88)</f>
        <v>88</v>
      </c>
      <c r="H304" s="49"/>
      <c r="I304" s="66"/>
      <c r="J304" s="92"/>
      <c r="K304" s="92"/>
      <c r="L304" s="93"/>
    </row>
    <row r="305" spans="1:14" outlineLevel="1" x14ac:dyDescent="0.35">
      <c r="A305" s="51" t="s">
        <v>2758</v>
      </c>
      <c r="B305" s="66" t="s">
        <v>2660</v>
      </c>
      <c r="C305" s="92" t="s">
        <v>2689</v>
      </c>
      <c r="E305" s="93"/>
      <c r="H305" s="49"/>
      <c r="I305" s="66"/>
      <c r="J305" s="92"/>
      <c r="K305" s="92"/>
      <c r="L305" s="93"/>
      <c r="N305" s="81"/>
    </row>
    <row r="306" spans="1:14" outlineLevel="1" x14ac:dyDescent="0.35">
      <c r="A306" s="51" t="s">
        <v>2759</v>
      </c>
      <c r="B306" s="66" t="s">
        <v>2662</v>
      </c>
      <c r="C306" s="92">
        <v>44</v>
      </c>
      <c r="E306" s="93"/>
      <c r="H306" s="49"/>
      <c r="I306" s="66"/>
      <c r="J306" s="92"/>
      <c r="K306" s="92"/>
      <c r="L306" s="93"/>
      <c r="N306" s="81"/>
    </row>
    <row r="307" spans="1:14" outlineLevel="1" x14ac:dyDescent="0.35">
      <c r="A307" s="51" t="s">
        <v>2760</v>
      </c>
      <c r="B307" s="66" t="s">
        <v>2688</v>
      </c>
      <c r="C307" s="92" t="str">
        <f ca="1">IF(ISREF(INDIRECT("'B1. HTT Mortgage Assets'!A1")),ROW('B1. HTT Mortgage Assets'!B179)&amp; " for Mortgage Assets","")</f>
        <v>179 for Mortgage Assets</v>
      </c>
      <c r="D307" s="92" t="str">
        <f ca="1">IF(ISREF(INDIRECT("'B2. HTT Public Sector Assets'!A1")),ROW('B2. HTT Public Sector Assets'!B166)&amp; " for Public Sector Assets","")</f>
        <v>166 for Public Sector Assets</v>
      </c>
      <c r="E307" s="93"/>
      <c r="F307" s="92" t="str">
        <f ca="1">IF(ISREF(INDIRECT("'B3. HTT Shipping Assets'!A1")),ROW('B3. HTT Shipping Assets'!D110)&amp; " for Shipping Assets","")</f>
        <v>110 for Shipping Assets</v>
      </c>
      <c r="H307" s="49"/>
      <c r="I307" s="66"/>
      <c r="J307" s="92"/>
      <c r="K307" s="92"/>
      <c r="L307" s="93"/>
      <c r="N307" s="81"/>
    </row>
    <row r="308" spans="1:14" outlineLevel="1" x14ac:dyDescent="0.35">
      <c r="A308" s="51" t="s">
        <v>381</v>
      </c>
      <c r="B308" s="66"/>
      <c r="E308" s="93"/>
      <c r="H308" s="49"/>
      <c r="I308" s="66"/>
      <c r="J308" s="92"/>
      <c r="K308" s="92"/>
      <c r="L308" s="93"/>
      <c r="N308" s="81"/>
    </row>
    <row r="309" spans="1:14" outlineLevel="1" x14ac:dyDescent="0.35">
      <c r="A309" s="51" t="s">
        <v>382</v>
      </c>
      <c r="E309" s="93"/>
      <c r="H309" s="49"/>
      <c r="I309" s="66"/>
      <c r="J309" s="92"/>
      <c r="K309" s="92"/>
      <c r="L309" s="93"/>
      <c r="N309" s="81"/>
    </row>
    <row r="310" spans="1:14" outlineLevel="1" x14ac:dyDescent="0.35">
      <c r="A310" s="51" t="s">
        <v>383</v>
      </c>
      <c r="H310" s="49"/>
      <c r="N310" s="81"/>
    </row>
    <row r="311" spans="1:14" ht="37" x14ac:dyDescent="0.35">
      <c r="A311" s="63"/>
      <c r="B311" s="62" t="s">
        <v>78</v>
      </c>
      <c r="C311" s="63"/>
      <c r="D311" s="63"/>
      <c r="E311" s="63"/>
      <c r="F311" s="63"/>
      <c r="G311" s="64"/>
      <c r="H311" s="49"/>
      <c r="I311" s="55"/>
      <c r="J311" s="57"/>
      <c r="K311" s="57"/>
      <c r="L311" s="57"/>
      <c r="M311" s="57"/>
      <c r="N311" s="81"/>
    </row>
    <row r="312" spans="1:14" x14ac:dyDescent="0.35">
      <c r="A312" s="51" t="s">
        <v>5</v>
      </c>
      <c r="B312" s="74" t="s">
        <v>2668</v>
      </c>
      <c r="H312" s="49"/>
      <c r="I312" s="74"/>
      <c r="J312" s="92"/>
      <c r="N312" s="81"/>
    </row>
    <row r="313" spans="1:14" outlineLevel="1" x14ac:dyDescent="0.35">
      <c r="A313" s="51" t="s">
        <v>2752</v>
      </c>
      <c r="B313" s="74" t="s">
        <v>2669</v>
      </c>
      <c r="H313" s="49"/>
      <c r="I313" s="74"/>
      <c r="J313" s="92"/>
      <c r="N313" s="81"/>
    </row>
    <row r="314" spans="1:14" outlineLevel="1" x14ac:dyDescent="0.35">
      <c r="A314" s="51" t="s">
        <v>2753</v>
      </c>
      <c r="B314" s="74" t="s">
        <v>2670</v>
      </c>
      <c r="H314" s="49"/>
      <c r="I314" s="74"/>
      <c r="J314" s="92"/>
      <c r="N314" s="81"/>
    </row>
    <row r="315" spans="1:14" outlineLevel="1" x14ac:dyDescent="0.35">
      <c r="A315" s="51" t="s">
        <v>384</v>
      </c>
      <c r="B315" s="74"/>
      <c r="C315" s="92"/>
      <c r="H315" s="49"/>
      <c r="I315" s="74"/>
      <c r="J315" s="92"/>
      <c r="N315" s="81"/>
    </row>
    <row r="316" spans="1:14" outlineLevel="1" x14ac:dyDescent="0.35">
      <c r="A316" s="51" t="s">
        <v>385</v>
      </c>
      <c r="B316" s="74"/>
      <c r="C316" s="92"/>
      <c r="H316" s="49"/>
      <c r="I316" s="74"/>
      <c r="J316" s="92"/>
      <c r="N316" s="81"/>
    </row>
    <row r="317" spans="1:14" outlineLevel="1" x14ac:dyDescent="0.35">
      <c r="A317" s="51" t="s">
        <v>386</v>
      </c>
      <c r="B317" s="74"/>
      <c r="C317" s="92"/>
      <c r="H317" s="49"/>
      <c r="I317" s="74"/>
      <c r="J317" s="92"/>
      <c r="N317" s="81"/>
    </row>
    <row r="318" spans="1:14" outlineLevel="1" x14ac:dyDescent="0.35">
      <c r="A318" s="51" t="s">
        <v>387</v>
      </c>
      <c r="B318" s="74"/>
      <c r="C318" s="92"/>
      <c r="H318" s="49"/>
      <c r="I318" s="74"/>
      <c r="J318" s="92"/>
      <c r="N318" s="81"/>
    </row>
    <row r="319" spans="1:14" ht="18.5" x14ac:dyDescent="0.35">
      <c r="A319" s="63"/>
      <c r="B319" s="62" t="s">
        <v>79</v>
      </c>
      <c r="C319" s="63"/>
      <c r="D319" s="63"/>
      <c r="E319" s="63"/>
      <c r="F319" s="63"/>
      <c r="G319" s="64"/>
      <c r="H319" s="49"/>
      <c r="I319" s="55"/>
      <c r="J319" s="57"/>
      <c r="K319" s="57"/>
      <c r="L319" s="57"/>
      <c r="M319" s="57"/>
      <c r="N319" s="81"/>
    </row>
    <row r="320" spans="1:14" ht="15" customHeight="1" outlineLevel="1" x14ac:dyDescent="0.35">
      <c r="A320" s="70"/>
      <c r="B320" s="71" t="s">
        <v>388</v>
      </c>
      <c r="C320" s="70"/>
      <c r="D320" s="70"/>
      <c r="E320" s="72"/>
      <c r="F320" s="73"/>
      <c r="G320" s="73"/>
      <c r="H320" s="49"/>
      <c r="L320" s="49"/>
      <c r="M320" s="49"/>
      <c r="N320" s="81"/>
    </row>
    <row r="321" spans="1:14" outlineLevel="1" x14ac:dyDescent="0.35">
      <c r="A321" s="51" t="s">
        <v>389</v>
      </c>
      <c r="B321" s="66" t="s">
        <v>390</v>
      </c>
      <c r="C321" s="66"/>
      <c r="H321" s="49"/>
      <c r="I321" s="81"/>
      <c r="J321" s="81"/>
      <c r="K321" s="81"/>
      <c r="L321" s="81"/>
      <c r="M321" s="81"/>
      <c r="N321" s="81"/>
    </row>
    <row r="322" spans="1:14" outlineLevel="1" x14ac:dyDescent="0.35">
      <c r="A322" s="51" t="s">
        <v>391</v>
      </c>
      <c r="B322" s="66" t="s">
        <v>392</v>
      </c>
      <c r="C322" s="66"/>
      <c r="H322" s="49"/>
      <c r="I322" s="81"/>
      <c r="J322" s="81"/>
      <c r="K322" s="81"/>
      <c r="L322" s="81"/>
      <c r="M322" s="81"/>
      <c r="N322" s="81"/>
    </row>
    <row r="323" spans="1:14" outlineLevel="1" x14ac:dyDescent="0.35">
      <c r="A323" s="51" t="s">
        <v>393</v>
      </c>
      <c r="B323" s="66" t="s">
        <v>394</v>
      </c>
      <c r="C323" s="66"/>
      <c r="H323" s="49"/>
      <c r="I323" s="81"/>
      <c r="J323" s="81"/>
      <c r="K323" s="81"/>
      <c r="L323" s="81"/>
      <c r="M323" s="81"/>
      <c r="N323" s="81"/>
    </row>
    <row r="324" spans="1:14" outlineLevel="1" x14ac:dyDescent="0.35">
      <c r="A324" s="51" t="s">
        <v>395</v>
      </c>
      <c r="B324" s="66" t="s">
        <v>396</v>
      </c>
      <c r="H324" s="49"/>
      <c r="I324" s="81"/>
      <c r="J324" s="81"/>
      <c r="K324" s="81"/>
      <c r="L324" s="81"/>
      <c r="M324" s="81"/>
      <c r="N324" s="81"/>
    </row>
    <row r="325" spans="1:14" outlineLevel="1" x14ac:dyDescent="0.35">
      <c r="A325" s="51" t="s">
        <v>397</v>
      </c>
      <c r="B325" s="66" t="s">
        <v>398</v>
      </c>
      <c r="H325" s="49"/>
      <c r="I325" s="81"/>
      <c r="J325" s="81"/>
      <c r="K325" s="81"/>
      <c r="L325" s="81"/>
      <c r="M325" s="81"/>
      <c r="N325" s="81"/>
    </row>
    <row r="326" spans="1:14" outlineLevel="1" x14ac:dyDescent="0.35">
      <c r="A326" s="51" t="s">
        <v>399</v>
      </c>
      <c r="B326" s="66" t="s">
        <v>400</v>
      </c>
      <c r="H326" s="49"/>
      <c r="I326" s="81"/>
      <c r="J326" s="81"/>
      <c r="K326" s="81"/>
      <c r="L326" s="81"/>
      <c r="M326" s="81"/>
      <c r="N326" s="81"/>
    </row>
    <row r="327" spans="1:14" outlineLevel="1" x14ac:dyDescent="0.35">
      <c r="A327" s="51" t="s">
        <v>401</v>
      </c>
      <c r="B327" s="66" t="s">
        <v>402</v>
      </c>
      <c r="H327" s="49"/>
      <c r="I327" s="81"/>
      <c r="J327" s="81"/>
      <c r="K327" s="81"/>
      <c r="L327" s="81"/>
      <c r="M327" s="81"/>
      <c r="N327" s="81"/>
    </row>
    <row r="328" spans="1:14" outlineLevel="1" x14ac:dyDescent="0.35">
      <c r="A328" s="51" t="s">
        <v>403</v>
      </c>
      <c r="B328" s="66" t="s">
        <v>404</v>
      </c>
      <c r="H328" s="49"/>
      <c r="I328" s="81"/>
      <c r="J328" s="81"/>
      <c r="K328" s="81"/>
      <c r="L328" s="81"/>
      <c r="M328" s="81"/>
      <c r="N328" s="81"/>
    </row>
    <row r="329" spans="1:14" outlineLevel="1" x14ac:dyDescent="0.35">
      <c r="A329" s="51" t="s">
        <v>405</v>
      </c>
      <c r="B329" s="66" t="s">
        <v>406</v>
      </c>
      <c r="H329" s="49"/>
      <c r="I329" s="81"/>
      <c r="J329" s="81"/>
      <c r="K329" s="81"/>
      <c r="L329" s="81"/>
      <c r="M329" s="81"/>
      <c r="N329" s="81"/>
    </row>
    <row r="330" spans="1:14" outlineLevel="1" x14ac:dyDescent="0.35">
      <c r="A330" s="51" t="s">
        <v>407</v>
      </c>
      <c r="B330" s="80" t="s">
        <v>408</v>
      </c>
      <c r="H330" s="49"/>
      <c r="I330" s="81"/>
      <c r="J330" s="81"/>
      <c r="K330" s="81"/>
      <c r="L330" s="81"/>
      <c r="M330" s="81"/>
      <c r="N330" s="81"/>
    </row>
    <row r="331" spans="1:14" outlineLevel="1" x14ac:dyDescent="0.35">
      <c r="A331" s="51" t="s">
        <v>409</v>
      </c>
      <c r="B331" s="80" t="s">
        <v>408</v>
      </c>
      <c r="H331" s="49"/>
      <c r="I331" s="81"/>
      <c r="J331" s="81"/>
      <c r="K331" s="81"/>
      <c r="L331" s="81"/>
      <c r="M331" s="81"/>
      <c r="N331" s="81"/>
    </row>
    <row r="332" spans="1:14" outlineLevel="1" x14ac:dyDescent="0.35">
      <c r="A332" s="51" t="s">
        <v>410</v>
      </c>
      <c r="B332" s="80" t="s">
        <v>408</v>
      </c>
      <c r="H332" s="49"/>
      <c r="I332" s="81"/>
      <c r="J332" s="81"/>
      <c r="K332" s="81"/>
      <c r="L332" s="81"/>
      <c r="M332" s="81"/>
      <c r="N332" s="81"/>
    </row>
    <row r="333" spans="1:14" outlineLevel="1" x14ac:dyDescent="0.35">
      <c r="A333" s="51" t="s">
        <v>411</v>
      </c>
      <c r="B333" s="80" t="s">
        <v>408</v>
      </c>
      <c r="H333" s="49"/>
      <c r="I333" s="81"/>
      <c r="J333" s="81"/>
      <c r="K333" s="81"/>
      <c r="L333" s="81"/>
      <c r="M333" s="81"/>
      <c r="N333" s="81"/>
    </row>
    <row r="334" spans="1:14" outlineLevel="1" x14ac:dyDescent="0.35">
      <c r="A334" s="51" t="s">
        <v>412</v>
      </c>
      <c r="B334" s="80" t="s">
        <v>408</v>
      </c>
      <c r="H334" s="49"/>
      <c r="I334" s="81"/>
      <c r="J334" s="81"/>
      <c r="K334" s="81"/>
      <c r="L334" s="81"/>
      <c r="M334" s="81"/>
      <c r="N334" s="81"/>
    </row>
    <row r="335" spans="1:14" outlineLevel="1" x14ac:dyDescent="0.35">
      <c r="A335" s="51" t="s">
        <v>413</v>
      </c>
      <c r="B335" s="80" t="s">
        <v>408</v>
      </c>
      <c r="H335" s="49"/>
      <c r="I335" s="81"/>
      <c r="J335" s="81"/>
      <c r="K335" s="81"/>
      <c r="L335" s="81"/>
      <c r="M335" s="81"/>
      <c r="N335" s="81"/>
    </row>
    <row r="336" spans="1:14" outlineLevel="1" x14ac:dyDescent="0.35">
      <c r="A336" s="51" t="s">
        <v>414</v>
      </c>
      <c r="B336" s="80" t="s">
        <v>408</v>
      </c>
      <c r="H336" s="49"/>
      <c r="I336" s="81"/>
      <c r="J336" s="81"/>
      <c r="K336" s="81"/>
      <c r="L336" s="81"/>
      <c r="M336" s="81"/>
      <c r="N336" s="81"/>
    </row>
    <row r="337" spans="1:14" outlineLevel="1" x14ac:dyDescent="0.35">
      <c r="A337" s="51" t="s">
        <v>415</v>
      </c>
      <c r="B337" s="80" t="s">
        <v>408</v>
      </c>
      <c r="H337" s="49"/>
      <c r="I337" s="81"/>
      <c r="J337" s="81"/>
      <c r="K337" s="81"/>
      <c r="L337" s="81"/>
      <c r="M337" s="81"/>
      <c r="N337" s="81"/>
    </row>
    <row r="338" spans="1:14" outlineLevel="1" x14ac:dyDescent="0.35">
      <c r="A338" s="51" t="s">
        <v>416</v>
      </c>
      <c r="B338" s="80" t="s">
        <v>408</v>
      </c>
      <c r="H338" s="49"/>
      <c r="I338" s="81"/>
      <c r="J338" s="81"/>
      <c r="K338" s="81"/>
      <c r="L338" s="81"/>
      <c r="M338" s="81"/>
      <c r="N338" s="81"/>
    </row>
    <row r="339" spans="1:14" outlineLevel="1" x14ac:dyDescent="0.35">
      <c r="A339" s="51" t="s">
        <v>417</v>
      </c>
      <c r="B339" s="80" t="s">
        <v>408</v>
      </c>
      <c r="H339" s="49"/>
      <c r="I339" s="81"/>
      <c r="J339" s="81"/>
      <c r="K339" s="81"/>
      <c r="L339" s="81"/>
      <c r="M339" s="81"/>
      <c r="N339" s="81"/>
    </row>
    <row r="340" spans="1:14" outlineLevel="1" x14ac:dyDescent="0.35">
      <c r="A340" s="51" t="s">
        <v>418</v>
      </c>
      <c r="B340" s="80" t="s">
        <v>408</v>
      </c>
      <c r="H340" s="49"/>
      <c r="I340" s="81"/>
      <c r="J340" s="81"/>
      <c r="K340" s="81"/>
      <c r="L340" s="81"/>
      <c r="M340" s="81"/>
      <c r="N340" s="81"/>
    </row>
    <row r="341" spans="1:14" outlineLevel="1" x14ac:dyDescent="0.35">
      <c r="A341" s="51" t="s">
        <v>419</v>
      </c>
      <c r="B341" s="80" t="s">
        <v>408</v>
      </c>
      <c r="H341" s="49"/>
      <c r="I341" s="81"/>
      <c r="J341" s="81"/>
      <c r="K341" s="81"/>
      <c r="L341" s="81"/>
      <c r="M341" s="81"/>
      <c r="N341" s="81"/>
    </row>
    <row r="342" spans="1:14" outlineLevel="1" x14ac:dyDescent="0.35">
      <c r="A342" s="51" t="s">
        <v>420</v>
      </c>
      <c r="B342" s="80" t="s">
        <v>408</v>
      </c>
      <c r="H342" s="49"/>
      <c r="I342" s="81"/>
      <c r="J342" s="81"/>
      <c r="K342" s="81"/>
      <c r="L342" s="81"/>
      <c r="M342" s="81"/>
      <c r="N342" s="81"/>
    </row>
    <row r="343" spans="1:14" outlineLevel="1" x14ac:dyDescent="0.35">
      <c r="A343" s="51" t="s">
        <v>421</v>
      </c>
      <c r="B343" s="80" t="s">
        <v>408</v>
      </c>
      <c r="H343" s="49"/>
      <c r="I343" s="81"/>
      <c r="J343" s="81"/>
      <c r="K343" s="81"/>
      <c r="L343" s="81"/>
      <c r="M343" s="81"/>
      <c r="N343" s="81"/>
    </row>
    <row r="344" spans="1:14" outlineLevel="1" x14ac:dyDescent="0.35">
      <c r="A344" s="51" t="s">
        <v>422</v>
      </c>
      <c r="B344" s="80" t="s">
        <v>408</v>
      </c>
      <c r="H344" s="49"/>
      <c r="I344" s="81"/>
      <c r="J344" s="81"/>
      <c r="K344" s="81"/>
      <c r="L344" s="81"/>
      <c r="M344" s="81"/>
      <c r="N344" s="81"/>
    </row>
    <row r="345" spans="1:14" outlineLevel="1" x14ac:dyDescent="0.35">
      <c r="A345" s="51" t="s">
        <v>423</v>
      </c>
      <c r="B345" s="80" t="s">
        <v>408</v>
      </c>
      <c r="H345" s="49"/>
      <c r="I345" s="81"/>
      <c r="J345" s="81"/>
      <c r="K345" s="81"/>
      <c r="L345" s="81"/>
      <c r="M345" s="81"/>
      <c r="N345" s="81"/>
    </row>
    <row r="346" spans="1:14" outlineLevel="1" x14ac:dyDescent="0.35">
      <c r="A346" s="51" t="s">
        <v>424</v>
      </c>
      <c r="B346" s="80" t="s">
        <v>408</v>
      </c>
      <c r="H346" s="49"/>
      <c r="I346" s="81"/>
      <c r="J346" s="81"/>
      <c r="K346" s="81"/>
      <c r="L346" s="81"/>
      <c r="M346" s="81"/>
      <c r="N346" s="81"/>
    </row>
    <row r="347" spans="1:14" outlineLevel="1" x14ac:dyDescent="0.35">
      <c r="A347" s="51" t="s">
        <v>425</v>
      </c>
      <c r="B347" s="80" t="s">
        <v>408</v>
      </c>
      <c r="H347" s="49"/>
      <c r="I347" s="81"/>
      <c r="J347" s="81"/>
      <c r="K347" s="81"/>
      <c r="L347" s="81"/>
      <c r="M347" s="81"/>
      <c r="N347" s="81"/>
    </row>
    <row r="348" spans="1:14" outlineLevel="1" x14ac:dyDescent="0.35">
      <c r="A348" s="51" t="s">
        <v>426</v>
      </c>
      <c r="B348" s="80" t="s">
        <v>408</v>
      </c>
      <c r="H348" s="49"/>
      <c r="I348" s="81"/>
      <c r="J348" s="81"/>
      <c r="K348" s="81"/>
      <c r="L348" s="81"/>
      <c r="M348" s="81"/>
      <c r="N348" s="81"/>
    </row>
    <row r="349" spans="1:14" outlineLevel="1" x14ac:dyDescent="0.35">
      <c r="A349" s="51" t="s">
        <v>427</v>
      </c>
      <c r="B349" s="80" t="s">
        <v>408</v>
      </c>
      <c r="H349" s="49"/>
      <c r="I349" s="81"/>
      <c r="J349" s="81"/>
      <c r="K349" s="81"/>
      <c r="L349" s="81"/>
      <c r="M349" s="81"/>
      <c r="N349" s="81"/>
    </row>
    <row r="350" spans="1:14" outlineLevel="1" x14ac:dyDescent="0.35">
      <c r="A350" s="51" t="s">
        <v>428</v>
      </c>
      <c r="B350" s="80" t="s">
        <v>408</v>
      </c>
      <c r="H350" s="49"/>
      <c r="I350" s="81"/>
      <c r="J350" s="81"/>
      <c r="K350" s="81"/>
      <c r="L350" s="81"/>
      <c r="M350" s="81"/>
      <c r="N350" s="81"/>
    </row>
    <row r="351" spans="1:14" outlineLevel="1" x14ac:dyDescent="0.35">
      <c r="A351" s="51" t="s">
        <v>429</v>
      </c>
      <c r="B351" s="80" t="s">
        <v>408</v>
      </c>
      <c r="H351" s="49"/>
      <c r="I351" s="81"/>
      <c r="J351" s="81"/>
      <c r="K351" s="81"/>
      <c r="L351" s="81"/>
      <c r="M351" s="81"/>
      <c r="N351" s="81"/>
    </row>
    <row r="352" spans="1:14" outlineLevel="1" x14ac:dyDescent="0.35">
      <c r="A352" s="51" t="s">
        <v>430</v>
      </c>
      <c r="B352" s="80" t="s">
        <v>408</v>
      </c>
      <c r="H352" s="49"/>
      <c r="I352" s="81"/>
      <c r="J352" s="81"/>
      <c r="K352" s="81"/>
      <c r="L352" s="81"/>
      <c r="M352" s="81"/>
      <c r="N352" s="81"/>
    </row>
    <row r="353" spans="1:14" outlineLevel="1" x14ac:dyDescent="0.35">
      <c r="A353" s="51" t="s">
        <v>431</v>
      </c>
      <c r="B353" s="80" t="s">
        <v>408</v>
      </c>
      <c r="H353" s="49"/>
      <c r="I353" s="81"/>
      <c r="J353" s="81"/>
      <c r="K353" s="81"/>
      <c r="L353" s="81"/>
      <c r="M353" s="81"/>
      <c r="N353" s="81"/>
    </row>
    <row r="354" spans="1:14" outlineLevel="1" x14ac:dyDescent="0.35">
      <c r="A354" s="51" t="s">
        <v>432</v>
      </c>
      <c r="B354" s="80" t="s">
        <v>408</v>
      </c>
      <c r="H354" s="49"/>
      <c r="I354" s="81"/>
      <c r="J354" s="81"/>
      <c r="K354" s="81"/>
      <c r="L354" s="81"/>
      <c r="M354" s="81"/>
      <c r="N354" s="81"/>
    </row>
    <row r="355" spans="1:14" outlineLevel="1" x14ac:dyDescent="0.35">
      <c r="A355" s="51" t="s">
        <v>433</v>
      </c>
      <c r="B355" s="80" t="s">
        <v>408</v>
      </c>
      <c r="H355" s="49"/>
      <c r="I355" s="81"/>
      <c r="J355" s="81"/>
      <c r="K355" s="81"/>
      <c r="L355" s="81"/>
      <c r="M355" s="81"/>
      <c r="N355" s="81"/>
    </row>
    <row r="356" spans="1:14" outlineLevel="1" x14ac:dyDescent="0.35">
      <c r="A356" s="51" t="s">
        <v>434</v>
      </c>
      <c r="B356" s="80" t="s">
        <v>408</v>
      </c>
      <c r="H356" s="49"/>
      <c r="I356" s="81"/>
      <c r="J356" s="81"/>
      <c r="K356" s="81"/>
      <c r="L356" s="81"/>
      <c r="M356" s="81"/>
      <c r="N356" s="81"/>
    </row>
    <row r="357" spans="1:14" outlineLevel="1" x14ac:dyDescent="0.35">
      <c r="A357" s="51" t="s">
        <v>435</v>
      </c>
      <c r="B357" s="80" t="s">
        <v>408</v>
      </c>
      <c r="H357" s="49"/>
      <c r="I357" s="81"/>
      <c r="J357" s="81"/>
      <c r="K357" s="81"/>
      <c r="L357" s="81"/>
      <c r="M357" s="81"/>
      <c r="N357" s="81"/>
    </row>
    <row r="358" spans="1:14" outlineLevel="1" x14ac:dyDescent="0.35">
      <c r="A358" s="51" t="s">
        <v>436</v>
      </c>
      <c r="B358" s="80" t="s">
        <v>408</v>
      </c>
      <c r="H358" s="49"/>
      <c r="I358" s="81"/>
      <c r="J358" s="81"/>
      <c r="K358" s="81"/>
      <c r="L358" s="81"/>
      <c r="M358" s="81"/>
      <c r="N358" s="81"/>
    </row>
    <row r="359" spans="1:14" outlineLevel="1" x14ac:dyDescent="0.35">
      <c r="A359" s="51" t="s">
        <v>437</v>
      </c>
      <c r="B359" s="80" t="s">
        <v>408</v>
      </c>
      <c r="H359" s="49"/>
      <c r="I359" s="81"/>
      <c r="J359" s="81"/>
      <c r="K359" s="81"/>
      <c r="L359" s="81"/>
      <c r="M359" s="81"/>
      <c r="N359" s="81"/>
    </row>
    <row r="360" spans="1:14" outlineLevel="1" x14ac:dyDescent="0.35">
      <c r="A360" s="51" t="s">
        <v>438</v>
      </c>
      <c r="B360" s="80" t="s">
        <v>408</v>
      </c>
      <c r="H360" s="49"/>
      <c r="I360" s="81"/>
      <c r="J360" s="81"/>
      <c r="K360" s="81"/>
      <c r="L360" s="81"/>
      <c r="M360" s="81"/>
      <c r="N360" s="81"/>
    </row>
    <row r="361" spans="1:14" outlineLevel="1" x14ac:dyDescent="0.35">
      <c r="A361" s="51" t="s">
        <v>439</v>
      </c>
      <c r="B361" s="80" t="s">
        <v>408</v>
      </c>
      <c r="H361" s="49"/>
      <c r="I361" s="81"/>
      <c r="J361" s="81"/>
      <c r="K361" s="81"/>
      <c r="L361" s="81"/>
      <c r="M361" s="81"/>
      <c r="N361" s="81"/>
    </row>
    <row r="362" spans="1:14" outlineLevel="1" x14ac:dyDescent="0.35">
      <c r="A362" s="51" t="s">
        <v>440</v>
      </c>
      <c r="B362" s="80" t="s">
        <v>408</v>
      </c>
      <c r="H362" s="49"/>
      <c r="I362" s="81"/>
      <c r="J362" s="81"/>
      <c r="K362" s="81"/>
      <c r="L362" s="81"/>
      <c r="M362" s="81"/>
      <c r="N362" s="81"/>
    </row>
    <row r="363" spans="1:14" outlineLevel="1" x14ac:dyDescent="0.35">
      <c r="A363" s="51" t="s">
        <v>441</v>
      </c>
      <c r="B363" s="80" t="s">
        <v>408</v>
      </c>
      <c r="H363" s="49"/>
      <c r="I363" s="81"/>
      <c r="J363" s="81"/>
      <c r="K363" s="81"/>
      <c r="L363" s="81"/>
      <c r="M363" s="81"/>
      <c r="N363" s="81"/>
    </row>
    <row r="364" spans="1:14" outlineLevel="1" x14ac:dyDescent="0.35">
      <c r="A364" s="51" t="s">
        <v>442</v>
      </c>
      <c r="B364" s="80" t="s">
        <v>408</v>
      </c>
      <c r="H364" s="49"/>
      <c r="I364" s="81"/>
      <c r="J364" s="81"/>
      <c r="K364" s="81"/>
      <c r="L364" s="81"/>
      <c r="M364" s="81"/>
      <c r="N364" s="81"/>
    </row>
    <row r="365" spans="1:14" outlineLevel="1" x14ac:dyDescent="0.35">
      <c r="A365" s="51" t="s">
        <v>443</v>
      </c>
      <c r="B365" s="80" t="s">
        <v>408</v>
      </c>
      <c r="H365" s="49"/>
      <c r="I365" s="81"/>
      <c r="J365" s="81"/>
      <c r="K365" s="81"/>
      <c r="L365" s="81"/>
      <c r="M365" s="81"/>
      <c r="N365" s="81"/>
    </row>
    <row r="366" spans="1:14" x14ac:dyDescent="0.35">
      <c r="H366" s="49"/>
      <c r="I366" s="81"/>
      <c r="J366" s="81"/>
      <c r="K366" s="81"/>
      <c r="L366" s="81"/>
      <c r="M366" s="81"/>
      <c r="N366" s="81"/>
    </row>
    <row r="367" spans="1:14" x14ac:dyDescent="0.35">
      <c r="H367" s="49"/>
      <c r="I367" s="81"/>
      <c r="J367" s="81"/>
      <c r="K367" s="81"/>
      <c r="L367" s="81"/>
      <c r="M367" s="81"/>
      <c r="N367" s="81"/>
    </row>
    <row r="368" spans="1:14" x14ac:dyDescent="0.35">
      <c r="H368" s="49"/>
      <c r="I368" s="81"/>
      <c r="J368" s="81"/>
      <c r="K368" s="81"/>
      <c r="L368" s="81"/>
      <c r="M368" s="81"/>
      <c r="N368" s="81"/>
    </row>
    <row r="369" spans="8:8" s="81" customFormat="1" x14ac:dyDescent="0.35">
      <c r="H369" s="49"/>
    </row>
    <row r="370" spans="8:8" s="81" customFormat="1" x14ac:dyDescent="0.35">
      <c r="H370" s="49"/>
    </row>
    <row r="371" spans="8:8" s="81" customFormat="1" x14ac:dyDescent="0.35">
      <c r="H371" s="49"/>
    </row>
    <row r="372" spans="8:8" s="81" customFormat="1" x14ac:dyDescent="0.35">
      <c r="H372" s="49"/>
    </row>
    <row r="373" spans="8:8" s="81" customFormat="1" x14ac:dyDescent="0.35">
      <c r="H373" s="49"/>
    </row>
    <row r="374" spans="8:8" s="81" customFormat="1" x14ac:dyDescent="0.35">
      <c r="H374" s="49"/>
    </row>
    <row r="375" spans="8:8" s="81" customFormat="1" x14ac:dyDescent="0.35">
      <c r="H375" s="49"/>
    </row>
    <row r="376" spans="8:8" s="81" customFormat="1" x14ac:dyDescent="0.35">
      <c r="H376" s="49"/>
    </row>
    <row r="377" spans="8:8" s="81" customFormat="1" x14ac:dyDescent="0.35">
      <c r="H377" s="49"/>
    </row>
    <row r="378" spans="8:8" s="81" customFormat="1" x14ac:dyDescent="0.35">
      <c r="H378" s="49"/>
    </row>
    <row r="379" spans="8:8" s="81" customFormat="1" x14ac:dyDescent="0.35">
      <c r="H379" s="49"/>
    </row>
    <row r="380" spans="8:8" s="81" customFormat="1" x14ac:dyDescent="0.35">
      <c r="H380" s="49"/>
    </row>
    <row r="381" spans="8:8" s="81" customFormat="1" x14ac:dyDescent="0.35">
      <c r="H381" s="49"/>
    </row>
    <row r="382" spans="8:8" s="81" customFormat="1" x14ac:dyDescent="0.35">
      <c r="H382" s="49"/>
    </row>
    <row r="383" spans="8:8" s="81" customFormat="1" x14ac:dyDescent="0.35">
      <c r="H383" s="49"/>
    </row>
    <row r="384" spans="8:8" s="81" customFormat="1" x14ac:dyDescent="0.35">
      <c r="H384" s="49"/>
    </row>
    <row r="385" spans="8:8" s="81" customFormat="1" x14ac:dyDescent="0.35">
      <c r="H385" s="49"/>
    </row>
    <row r="386" spans="8:8" s="81" customFormat="1" x14ac:dyDescent="0.35">
      <c r="H386" s="49"/>
    </row>
    <row r="387" spans="8:8" s="81" customFormat="1" x14ac:dyDescent="0.35">
      <c r="H387" s="49"/>
    </row>
    <row r="388" spans="8:8" s="81" customFormat="1" x14ac:dyDescent="0.35">
      <c r="H388" s="49"/>
    </row>
    <row r="389" spans="8:8" s="81" customFormat="1" x14ac:dyDescent="0.35">
      <c r="H389" s="49"/>
    </row>
    <row r="390" spans="8:8" s="81" customFormat="1" x14ac:dyDescent="0.35">
      <c r="H390" s="49"/>
    </row>
    <row r="391" spans="8:8" s="81" customFormat="1" x14ac:dyDescent="0.35">
      <c r="H391" s="49"/>
    </row>
    <row r="392" spans="8:8" s="81" customFormat="1" x14ac:dyDescent="0.35">
      <c r="H392" s="49"/>
    </row>
    <row r="393" spans="8:8" s="81" customFormat="1" x14ac:dyDescent="0.35">
      <c r="H393" s="49"/>
    </row>
    <row r="394" spans="8:8" s="81" customFormat="1" x14ac:dyDescent="0.35">
      <c r="H394" s="49"/>
    </row>
    <row r="395" spans="8:8" s="81" customFormat="1" x14ac:dyDescent="0.35">
      <c r="H395" s="49"/>
    </row>
    <row r="396" spans="8:8" s="81" customFormat="1" x14ac:dyDescent="0.35">
      <c r="H396" s="49"/>
    </row>
    <row r="397" spans="8:8" s="81" customFormat="1" x14ac:dyDescent="0.35">
      <c r="H397" s="49"/>
    </row>
    <row r="398" spans="8:8" s="81" customFormat="1" x14ac:dyDescent="0.35">
      <c r="H398" s="49"/>
    </row>
    <row r="399" spans="8:8" s="81" customFormat="1" x14ac:dyDescent="0.35">
      <c r="H399" s="49"/>
    </row>
    <row r="400" spans="8:8" s="81" customFormat="1" x14ac:dyDescent="0.35">
      <c r="H400" s="49"/>
    </row>
    <row r="401" spans="8:8" s="81" customFormat="1" x14ac:dyDescent="0.35">
      <c r="H401" s="49"/>
    </row>
    <row r="402" spans="8:8" s="81" customFormat="1" x14ac:dyDescent="0.35">
      <c r="H402" s="49"/>
    </row>
    <row r="403" spans="8:8" s="81" customFormat="1" x14ac:dyDescent="0.35">
      <c r="H403" s="49"/>
    </row>
    <row r="404" spans="8:8" s="81" customFormat="1" x14ac:dyDescent="0.35">
      <c r="H404" s="49"/>
    </row>
    <row r="405" spans="8:8" s="81" customFormat="1" x14ac:dyDescent="0.35">
      <c r="H405" s="49"/>
    </row>
    <row r="406" spans="8:8" s="81" customFormat="1" x14ac:dyDescent="0.35">
      <c r="H406" s="49"/>
    </row>
    <row r="407" spans="8:8" s="81" customFormat="1" x14ac:dyDescent="0.35">
      <c r="H407" s="49"/>
    </row>
    <row r="408" spans="8:8" s="81" customFormat="1" x14ac:dyDescent="0.35">
      <c r="H408" s="49"/>
    </row>
    <row r="409" spans="8:8" s="81" customFormat="1" x14ac:dyDescent="0.35">
      <c r="H409" s="49"/>
    </row>
    <row r="410" spans="8:8" s="81" customFormat="1" x14ac:dyDescent="0.35">
      <c r="H410" s="49"/>
    </row>
    <row r="411" spans="8:8" s="81" customFormat="1" x14ac:dyDescent="0.35">
      <c r="H411" s="49"/>
    </row>
    <row r="412" spans="8:8" s="81" customFormat="1" x14ac:dyDescent="0.35">
      <c r="H412" s="49"/>
    </row>
    <row r="413" spans="8:8" s="81" customFormat="1" x14ac:dyDescent="0.35">
      <c r="H413" s="49"/>
    </row>
  </sheetData>
  <sheetProtection algorithmName="SHA-512" hashValue="9cZGm97rCJEQlYxxufaXlqIjDrdhGwmdLviLupSGEsTx8tFHQmWjGz0U3LJ+Nl2+ekWMEntzL/AkQD9xmPApiQ==" saltValue="Cu2DHZKwCBrvGMxxBRopeA==" spinCount="100000" sheet="1" formatColumns="0" formatRows="0" insertHyperlinks="0" sort="0" autoFilter="0" pivotTables="0"/>
  <protectedRanges>
    <protectedRange sqref="B315:D318 F313:G318 D313:D314" name="Range12"/>
    <protectedRange sqref="C193:C207 B209:C215 F209:G215 B221:C227 C229 C231:C238 B234:B238 C217:C219 B243:B284 C246:C284 C240:C244" name="Range10"/>
    <protectedRange sqref="B168:D172 F168:G172 D138 C164:D166" name="Range8"/>
    <protectedRange sqref="C89:D89 C93:D99 B101:D110 F101:G110 F157:G162 C112:D129 F131:G136 B131:D136 C147:D147" name="Range6"/>
    <protectedRange sqref="B19:B25" name="Basic Facts 2"/>
    <protectedRange sqref="C14:C25" name="Basic facts"/>
    <protectedRange sqref="C29:C30 C27 B31:C35 C38:C39" name="Regulatory Sumary"/>
    <protectedRange sqref="C3 B19:B20 C29:C30 C45:C51 D46:D51 F45:G51 C53:D57 B59:D64 F53:G57 F59:G64 C66:D66 C70:D76 B78:D87 F66:G76 F78:G87 C93:D99 B40:B43 C27 B31:C35 B21:C25 C14:C20 B49:B51 C38:C43" name="HTT General"/>
    <protectedRange sqref="C139:D146 B157:D162 C138 C148:D155" name="Range7"/>
    <protectedRange sqref="C174:C178 B180:D191 F180:G191" name="Range9"/>
    <protectedRange sqref="B321:G365 C312:C314" name="Range11"/>
    <protectedRange sqref="C45:C51 D46:G51 F45:G45 B49:B51" name="Range13"/>
  </protectedRanges>
  <phoneticPr fontId="48" type="noConversion"/>
  <dataValidations count="2">
    <dataValidation type="list" allowBlank="1" showInputMessage="1" showErrorMessage="1" sqref="C299" xr:uid="{4170D199-69B1-4C36-ADE3-FA3FC3E21F21}">
      <formula1>J299:J302</formula1>
    </dataValidation>
    <dataValidation type="list" allowBlank="1" showInputMessage="1" showErrorMessage="1" sqref="C28" xr:uid="{4F9DFA44-CD04-406A-81EC-EEFCAD950917}">
      <formula1>$M$28:$M$30</formula1>
    </dataValidation>
  </dataValidations>
  <hyperlinks>
    <hyperlink ref="B6" location="'A. HTT General'!B13" display="1. Basic Facts" xr:uid="{00000000-0004-0000-0400-000000000000}"/>
    <hyperlink ref="B7" location="'A. HTT General'!B26" display="2. Regulatory Summary" xr:uid="{00000000-0004-0000-0400-000001000000}"/>
    <hyperlink ref="B8" location="'A. HTT General'!B36" display="3. General Cover Pool / Covered Bond Information" xr:uid="{00000000-0004-0000-0400-000002000000}"/>
    <hyperlink ref="B9" location="'A. HTT General'!B285" display="4. References to Capital Requirements Regulation (CRR) 129(7)" xr:uid="{00000000-0004-0000-0400-000003000000}"/>
    <hyperlink ref="B11" location="'A. HTT General'!B319" display="6. Other relevant information" xr:uid="{00000000-0004-0000-0400-000004000000}"/>
    <hyperlink ref="C289" location="'A. HTT General'!A39" display="'A. HTT General'!A39" xr:uid="{00000000-0004-0000-0400-000005000000}"/>
    <hyperlink ref="C291" location="'B1. HTT Mortgage Assets'!B43" display="'B1. HTT Mortgage Assets'!B43" xr:uid="{00000000-0004-0000-0400-000006000000}"/>
    <hyperlink ref="D291" location="'B2. HTT Public Sector Assets'!B48" display="'B2. HTT Public Sector Assets'!B48" xr:uid="{00000000-0004-0000-0400-000007000000}"/>
    <hyperlink ref="C292" location="'A. HTT General'!A52" display="'A. HTT General'!A52" xr:uid="{00000000-0004-0000-0400-000008000000}"/>
    <hyperlink ref="C297" location="'A. HTT General'!B163" display="'A. HTT General'!B163" xr:uid="{00000000-0004-0000-0400-000009000000}"/>
    <hyperlink ref="C298" location="'A. HTT General'!B137" display="'A. HTT General'!B137" xr:uid="{00000000-0004-0000-0400-00000A000000}"/>
    <hyperlink ref="C302" location="'C. HTT Harmonised Glossary'!B18" display="'C. HTT Harmonised Glossary'!B18" xr:uid="{00000000-0004-0000-0400-00000B000000}"/>
    <hyperlink ref="C303" location="'A. HTT General'!B65" display="'A. HTT General'!B65" xr:uid="{00000000-0004-0000-0400-00000C000000}"/>
    <hyperlink ref="C304" location="'A. HTT General'!B88" display="'A. HTT General'!B88" xr:uid="{00000000-0004-0000-0400-00000D000000}"/>
    <hyperlink ref="C307" location="'B1. HTT Mortgage Assets'!B179" display="'B1. HTT Mortgage Assets'!B179" xr:uid="{00000000-0004-0000-0400-00000E000000}"/>
    <hyperlink ref="D307" location="'B2. HTT Public Sector Assets'!B166" display="'B2. HTT Public Sector Assets'!B166" xr:uid="{00000000-0004-0000-0400-00000F000000}"/>
    <hyperlink ref="B27" r:id="rId1" display="Basel Compliance (Y/N)" xr:uid="{00000000-0004-0000-0400-000010000000}"/>
    <hyperlink ref="B29" r:id="rId2" xr:uid="{00000000-0004-0000-0400-000011000000}"/>
    <hyperlink ref="B30" r:id="rId3" xr:uid="{00000000-0004-0000-0400-000012000000}"/>
    <hyperlink ref="B10" location="'A. HTT General'!B311" display="5. References to Capital Requirements Regulation (CRR) 129(1)" xr:uid="{00000000-0004-0000-0400-000013000000}"/>
    <hyperlink ref="D293" location="'B1. HTT Mortgage Assets'!B424" display="'B1. HTT Mortgage Assets'!B424" xr:uid="{00000000-0004-0000-0400-000014000000}"/>
    <hyperlink ref="C293" location="'B1. HTT Mortgage Assets'!B186" display="'B1. HTT Mortgage Assets'!B186" xr:uid="{00000000-0004-0000-0400-000015000000}"/>
    <hyperlink ref="C288" location="'A. HTT General'!A38" display="'A. HTT General'!A38" xr:uid="{00000000-0004-0000-0400-000016000000}"/>
    <hyperlink ref="C296" location="'A. HTT General'!B111" display="'A. HTT General'!B111" xr:uid="{00000000-0004-0000-0400-000017000000}"/>
    <hyperlink ref="D295" location="'B2. HTT Public Sector Assets'!B129" display="'B2. HTT Public Sector Assets'!B129" xr:uid="{00000000-0004-0000-0400-000019000000}"/>
    <hyperlink ref="C295" location="'B1. HTT Mortgage Assets'!B149" display="'B1. HTT Mortgage Assets'!B149" xr:uid="{00000000-0004-0000-0400-00001A000000}"/>
    <hyperlink ref="C294" location="'C. HTT Harmonised Glossary'!B20" display="link to Glossary HG.1.15" xr:uid="{70A8261C-53E5-46F9-B161-336AE24567A1}"/>
    <hyperlink ref="C306" location="'A. HTT General'!B44" display="'A. HTT General'!B44" xr:uid="{22A93FFC-FFD8-46EC-B5A8-26FB6ACCFC83}"/>
    <hyperlink ref="C300" location="'B1. HTT Mortgage Assets'!B215" display="215 LTV residential mortgage" xr:uid="{98548F2A-57E6-4371-8561-2713EA2627FE}"/>
    <hyperlink ref="D300" location="'B1. HTT Mortgage Assets'!B453" display="441 LTV Commercial Mortgage" xr:uid="{5800A913-907A-4153-9140-4F4694708A09}"/>
    <hyperlink ref="C301" location="'A. HTT General'!B230" display="230 Derivatives and Swaps" xr:uid="{77F0E612-51EF-4057-94E1-E16688149A91}"/>
    <hyperlink ref="B28" r:id="rId4" display="CBD Compliance (Y/N)" xr:uid="{3C8E45B7-61FB-45A4-ACB2-0C2226575A66}"/>
    <hyperlink ref="F293" location="'B2. HTT Public Sector Assets'!A18" display="'B2. HTT Public Sector Assets'!A18" xr:uid="{00000000-0004-0000-0400-000018000000}"/>
    <hyperlink ref="G293" location="'B3. HTT Shipping Assets'!B116" display="'B3. HTT Shipping Assets'!B116" xr:uid="{AD021156-21CA-4734-961B-2C774A7531C9}"/>
    <hyperlink ref="F295" location="'B3. HTT Shipping Assets'!B80" display="'B3. HTT Shipping Assets'!B80" xr:uid="{30079AD2-C796-49F2-BFB1-0DCCB1D2AA07}"/>
    <hyperlink ref="C305" location="'C. HTT Harmonised Glossary'!B12" display="link to Glossary HG 1.7" xr:uid="{9BB09716-6675-42A0-BD7F-6367756A2C59}"/>
    <hyperlink ref="F307" location="'B3. HTT Shipping Assets'!B110" display="'B3. HTT Shipping Assets'!B110" xr:uid="{7AEEDC51-220C-44D5-B2BD-8CC3BB0653FD}"/>
    <hyperlink ref="B44" location="'C. HTT Harmonised Glossary'!B6" display="2. Over-collateralisation (OC) " xr:uid="{127A2DD0-EA6F-4DE1-A280-29469B922A79}"/>
    <hyperlink ref="F300" location="'B2. HTT Public Sector Assets'!B147" display="147 for Public Sector Asset - type of debtor" xr:uid="{0068EC8C-36FC-446E-BA0F-9D2D84D823F3}"/>
    <hyperlink ref="C244" location="'F1. Sustainable M data'!A1" display="F1. Tab" xr:uid="{B50CE88F-4E7E-4722-A46C-C8E6253C91B8}"/>
    <hyperlink ref="D244" location="'F2. Sustainable PS data'!A1" display="F2. Tab" xr:uid="{230C129E-9BBE-405E-BAA2-4C0F5B70E2D4}"/>
    <hyperlink ref="C229" r:id="rId5" xr:uid="{0012C94B-1BB5-4E00-BDF8-73C0BCFC0549}"/>
    <hyperlink ref="C17" r:id="rId6" xr:uid="{C054F8E5-5EE9-4679-BE27-FEAF7E64B5CD}"/>
    <hyperlink ref="C19" r:id="rId7" xr:uid="{A0211BEC-35B1-42E3-BAF7-097F4CAC4CF7}"/>
    <hyperlink ref="C241" r:id="rId8" xr:uid="{88692C9A-15CA-43C6-BB39-8BBC69F7A329}"/>
    <hyperlink ref="C242" r:id="rId9" xr:uid="{19181EAC-1B04-4D18-BB17-2AA110ED4D76}"/>
  </hyperlinks>
  <pageMargins left="0.70866141732283472" right="0.70866141732283472" top="0.74803149606299213" bottom="0.74803149606299213" header="0.31496062992125984" footer="0.31496062992125984"/>
  <pageSetup paperSize="9" fitToHeight="0" orientation="landscape" r:id="rId10"/>
  <headerFooter>
    <oddHeader>&amp;R&amp;G</oddHeader>
  </headerFooter>
  <ignoredErrors>
    <ignoredError sqref="F58 F77" formula="1"/>
  </ignoredErrors>
  <legacyDrawing r:id="rId11"/>
  <legacyDrawingHF r:id="rId1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1C92CB1-0A06-44F6-9B21-BB52D7259CD2}">
  <sheetPr>
    <tabColor rgb="FF0070C0"/>
  </sheetPr>
  <dimension ref="A1:J413"/>
  <sheetViews>
    <sheetView workbookViewId="0">
      <selection activeCell="C29" sqref="C29"/>
    </sheetView>
  </sheetViews>
  <sheetFormatPr defaultRowHeight="14.5" x14ac:dyDescent="0.35"/>
  <cols>
    <col min="1" max="1" width="14.81640625" customWidth="1"/>
    <col min="2" max="2" width="74" bestFit="1" customWidth="1"/>
    <col min="3" max="3" width="37.453125" style="225" bestFit="1" customWidth="1"/>
    <col min="5" max="6" width="16" bestFit="1" customWidth="1"/>
    <col min="10" max="10" width="27" bestFit="1" customWidth="1"/>
  </cols>
  <sheetData>
    <row r="1" spans="1:10" x14ac:dyDescent="0.35">
      <c r="A1" t="s">
        <v>3166</v>
      </c>
      <c r="B1" t="s">
        <v>1662</v>
      </c>
      <c r="J1" t="s">
        <v>3102</v>
      </c>
    </row>
    <row r="2" spans="1:10" x14ac:dyDescent="0.35">
      <c r="A2" t="s">
        <v>1662</v>
      </c>
      <c r="B2" t="s">
        <v>1662</v>
      </c>
    </row>
    <row r="3" spans="1:10" x14ac:dyDescent="0.35">
      <c r="A3" t="s">
        <v>1662</v>
      </c>
      <c r="B3" t="s">
        <v>1662</v>
      </c>
    </row>
    <row r="4" spans="1:10" x14ac:dyDescent="0.35">
      <c r="A4" t="s">
        <v>1662</v>
      </c>
      <c r="B4" t="s">
        <v>1662</v>
      </c>
    </row>
    <row r="5" spans="1:10" x14ac:dyDescent="0.35">
      <c r="A5" t="s">
        <v>1662</v>
      </c>
      <c r="B5" t="s">
        <v>1662</v>
      </c>
    </row>
    <row r="6" spans="1:10" x14ac:dyDescent="0.35">
      <c r="A6" t="s">
        <v>1662</v>
      </c>
      <c r="B6" t="s">
        <v>1662</v>
      </c>
    </row>
    <row r="7" spans="1:10" x14ac:dyDescent="0.35">
      <c r="A7" t="s">
        <v>1662</v>
      </c>
      <c r="B7" t="s">
        <v>1662</v>
      </c>
    </row>
    <row r="8" spans="1:10" x14ac:dyDescent="0.35">
      <c r="A8" t="s">
        <v>1662</v>
      </c>
      <c r="B8" t="s">
        <v>1662</v>
      </c>
    </row>
    <row r="9" spans="1:10" x14ac:dyDescent="0.35">
      <c r="A9" t="s">
        <v>1662</v>
      </c>
      <c r="B9" t="s">
        <v>1662</v>
      </c>
    </row>
    <row r="10" spans="1:10" x14ac:dyDescent="0.35">
      <c r="A10" t="s">
        <v>1662</v>
      </c>
      <c r="B10" t="s">
        <v>1662</v>
      </c>
    </row>
    <row r="11" spans="1:10" x14ac:dyDescent="0.35">
      <c r="A11" t="s">
        <v>1662</v>
      </c>
      <c r="B11" t="s">
        <v>1662</v>
      </c>
    </row>
    <row r="12" spans="1:10" x14ac:dyDescent="0.35">
      <c r="A12" t="s">
        <v>1662</v>
      </c>
      <c r="B12" t="s">
        <v>1662</v>
      </c>
    </row>
    <row r="13" spans="1:10" x14ac:dyDescent="0.35">
      <c r="A13" t="s">
        <v>80</v>
      </c>
      <c r="B13" t="s">
        <v>1662</v>
      </c>
    </row>
    <row r="14" spans="1:10" x14ac:dyDescent="0.35">
      <c r="A14" t="s">
        <v>81</v>
      </c>
      <c r="B14" t="s">
        <v>1662</v>
      </c>
    </row>
    <row r="15" spans="1:10" x14ac:dyDescent="0.35">
      <c r="A15" t="s">
        <v>83</v>
      </c>
      <c r="B15" t="s">
        <v>84</v>
      </c>
      <c r="C15" s="225" t="s">
        <v>3174</v>
      </c>
    </row>
    <row r="16" spans="1:10" x14ac:dyDescent="0.35">
      <c r="A16" t="s">
        <v>85</v>
      </c>
      <c r="B16" t="s">
        <v>3175</v>
      </c>
      <c r="C16" s="225" t="s">
        <v>3176</v>
      </c>
    </row>
    <row r="17" spans="1:3" x14ac:dyDescent="0.35">
      <c r="A17" t="s">
        <v>87</v>
      </c>
      <c r="B17" t="s">
        <v>1662</v>
      </c>
      <c r="C17" s="121" t="s">
        <v>1662</v>
      </c>
    </row>
    <row r="18" spans="1:3" x14ac:dyDescent="0.35">
      <c r="A18" t="s">
        <v>3005</v>
      </c>
      <c r="B18" t="s">
        <v>3177</v>
      </c>
      <c r="C18" s="225" t="s">
        <v>3178</v>
      </c>
    </row>
    <row r="19" spans="1:3" x14ac:dyDescent="0.35">
      <c r="A19" t="s">
        <v>90</v>
      </c>
      <c r="B19" t="s">
        <v>1662</v>
      </c>
      <c r="C19" s="226"/>
    </row>
    <row r="20" spans="1:3" x14ac:dyDescent="0.35">
      <c r="A20" t="s">
        <v>92</v>
      </c>
      <c r="B20" t="s">
        <v>1662</v>
      </c>
      <c r="C20" s="121"/>
    </row>
    <row r="21" spans="1:3" x14ac:dyDescent="0.35">
      <c r="A21" t="s">
        <v>93</v>
      </c>
      <c r="B21" t="s">
        <v>1662</v>
      </c>
    </row>
    <row r="22" spans="1:3" x14ac:dyDescent="0.35">
      <c r="A22" t="s">
        <v>94</v>
      </c>
      <c r="B22" t="s">
        <v>1662</v>
      </c>
    </row>
    <row r="23" spans="1:3" x14ac:dyDescent="0.35">
      <c r="A23" t="s">
        <v>95</v>
      </c>
      <c r="B23" t="s">
        <v>1662</v>
      </c>
    </row>
    <row r="24" spans="1:3" x14ac:dyDescent="0.35">
      <c r="A24" t="s">
        <v>96</v>
      </c>
      <c r="B24" t="s">
        <v>1662</v>
      </c>
    </row>
    <row r="25" spans="1:3" x14ac:dyDescent="0.35">
      <c r="A25" t="s">
        <v>97</v>
      </c>
      <c r="B25" t="s">
        <v>1662</v>
      </c>
    </row>
    <row r="26" spans="1:3" x14ac:dyDescent="0.35">
      <c r="A26" t="s">
        <v>1662</v>
      </c>
      <c r="B26" t="s">
        <v>1662</v>
      </c>
    </row>
    <row r="27" spans="1:3" x14ac:dyDescent="0.35">
      <c r="A27" t="s">
        <v>98</v>
      </c>
      <c r="B27" t="s">
        <v>1662</v>
      </c>
    </row>
    <row r="28" spans="1:3" x14ac:dyDescent="0.35">
      <c r="A28" t="s">
        <v>99</v>
      </c>
      <c r="B28" t="s">
        <v>1662</v>
      </c>
    </row>
    <row r="29" spans="1:3" x14ac:dyDescent="0.35">
      <c r="A29" t="s">
        <v>101</v>
      </c>
      <c r="B29" t="s">
        <v>1662</v>
      </c>
      <c r="C29" s="225" t="s">
        <v>2763</v>
      </c>
    </row>
    <row r="30" spans="1:3" x14ac:dyDescent="0.35">
      <c r="A30" t="s">
        <v>103</v>
      </c>
      <c r="B30" t="s">
        <v>1662</v>
      </c>
    </row>
    <row r="31" spans="1:3" x14ac:dyDescent="0.35">
      <c r="A31" t="s">
        <v>104</v>
      </c>
      <c r="B31" t="s">
        <v>1662</v>
      </c>
    </row>
    <row r="32" spans="1:3" x14ac:dyDescent="0.35">
      <c r="A32" t="s">
        <v>105</v>
      </c>
      <c r="B32" t="s">
        <v>1662</v>
      </c>
    </row>
    <row r="33" spans="1:10" x14ac:dyDescent="0.35">
      <c r="A33" t="s">
        <v>106</v>
      </c>
      <c r="B33" t="s">
        <v>1662</v>
      </c>
    </row>
    <row r="34" spans="1:10" x14ac:dyDescent="0.35">
      <c r="A34" t="s">
        <v>107</v>
      </c>
      <c r="B34" t="s">
        <v>1662</v>
      </c>
    </row>
    <row r="35" spans="1:10" x14ac:dyDescent="0.35">
      <c r="A35" t="s">
        <v>108</v>
      </c>
      <c r="B35" t="s">
        <v>1662</v>
      </c>
    </row>
    <row r="36" spans="1:10" x14ac:dyDescent="0.35">
      <c r="A36" t="s">
        <v>1662</v>
      </c>
      <c r="B36" t="s">
        <v>1662</v>
      </c>
    </row>
    <row r="37" spans="1:10" x14ac:dyDescent="0.35">
      <c r="A37" t="s">
        <v>1662</v>
      </c>
      <c r="B37" t="s">
        <v>1662</v>
      </c>
    </row>
    <row r="38" spans="1:10" x14ac:dyDescent="0.35">
      <c r="A38" t="s">
        <v>4</v>
      </c>
      <c r="B38" t="s">
        <v>1375</v>
      </c>
      <c r="C38" s="225">
        <v>460668.85</v>
      </c>
    </row>
    <row r="39" spans="1:10" x14ac:dyDescent="0.35">
      <c r="A39" t="s">
        <v>111</v>
      </c>
      <c r="B39" t="s">
        <v>112</v>
      </c>
      <c r="C39" s="225">
        <v>431119.41</v>
      </c>
    </row>
    <row r="40" spans="1:10" x14ac:dyDescent="0.35">
      <c r="A40" t="s">
        <v>113</v>
      </c>
      <c r="B40" t="s">
        <v>1662</v>
      </c>
    </row>
    <row r="41" spans="1:10" x14ac:dyDescent="0.35">
      <c r="A41" t="s">
        <v>116</v>
      </c>
      <c r="B41" t="s">
        <v>1662</v>
      </c>
    </row>
    <row r="42" spans="1:10" x14ac:dyDescent="0.35">
      <c r="A42" t="s">
        <v>118</v>
      </c>
      <c r="B42" t="s">
        <v>1662</v>
      </c>
    </row>
    <row r="43" spans="1:10" x14ac:dyDescent="0.35">
      <c r="A43" t="s">
        <v>1599</v>
      </c>
      <c r="B43" t="s">
        <v>1662</v>
      </c>
    </row>
    <row r="44" spans="1:10" x14ac:dyDescent="0.35">
      <c r="A44" t="s">
        <v>1662</v>
      </c>
      <c r="B44" t="s">
        <v>1662</v>
      </c>
    </row>
    <row r="45" spans="1:10" x14ac:dyDescent="0.35">
      <c r="A45" t="s">
        <v>8</v>
      </c>
      <c r="B45" t="s">
        <v>121</v>
      </c>
      <c r="C45" s="225">
        <v>0.02</v>
      </c>
      <c r="F45" s="225">
        <v>2.5000000000000001E-2</v>
      </c>
    </row>
    <row r="46" spans="1:10" x14ac:dyDescent="0.35">
      <c r="A46" t="s">
        <v>1662</v>
      </c>
      <c r="B46" t="s">
        <v>1662</v>
      </c>
    </row>
    <row r="47" spans="1:10" x14ac:dyDescent="0.35">
      <c r="A47" t="s">
        <v>3007</v>
      </c>
      <c r="B47" t="s">
        <v>3008</v>
      </c>
      <c r="C47" s="225">
        <v>29234.04</v>
      </c>
      <c r="J47" s="228" t="s">
        <v>3101</v>
      </c>
    </row>
    <row r="48" spans="1:10" x14ac:dyDescent="0.35">
      <c r="A48" t="s">
        <v>122</v>
      </c>
      <c r="B48" t="s">
        <v>1662</v>
      </c>
    </row>
    <row r="49" spans="1:3" x14ac:dyDescent="0.35">
      <c r="A49" t="s">
        <v>124</v>
      </c>
      <c r="B49" t="s">
        <v>1662</v>
      </c>
    </row>
    <row r="50" spans="1:3" x14ac:dyDescent="0.35">
      <c r="A50" t="s">
        <v>126</v>
      </c>
      <c r="B50" t="s">
        <v>1662</v>
      </c>
    </row>
    <row r="51" spans="1:3" x14ac:dyDescent="0.35">
      <c r="A51" t="s">
        <v>127</v>
      </c>
      <c r="B51" t="s">
        <v>1662</v>
      </c>
    </row>
    <row r="52" spans="1:3" x14ac:dyDescent="0.35">
      <c r="A52" t="s">
        <v>1662</v>
      </c>
      <c r="B52" t="s">
        <v>1662</v>
      </c>
    </row>
    <row r="53" spans="1:3" x14ac:dyDescent="0.35">
      <c r="A53" t="s">
        <v>130</v>
      </c>
      <c r="B53" t="s">
        <v>131</v>
      </c>
      <c r="C53" s="225">
        <v>417695.67</v>
      </c>
    </row>
    <row r="54" spans="1:3" x14ac:dyDescent="0.35">
      <c r="A54" t="s">
        <v>132</v>
      </c>
      <c r="B54" t="s">
        <v>1662</v>
      </c>
    </row>
    <row r="55" spans="1:3" x14ac:dyDescent="0.35">
      <c r="A55" t="s">
        <v>134</v>
      </c>
      <c r="B55" t="s">
        <v>1662</v>
      </c>
    </row>
    <row r="56" spans="1:3" x14ac:dyDescent="0.35">
      <c r="A56" t="s">
        <v>136</v>
      </c>
      <c r="B56" t="s">
        <v>137</v>
      </c>
      <c r="C56" s="225">
        <v>42973.18</v>
      </c>
    </row>
    <row r="57" spans="1:3" x14ac:dyDescent="0.35">
      <c r="A57" t="s">
        <v>138</v>
      </c>
      <c r="B57" t="s">
        <v>1662</v>
      </c>
    </row>
    <row r="58" spans="1:3" x14ac:dyDescent="0.35">
      <c r="A58" t="s">
        <v>140</v>
      </c>
      <c r="B58" t="s">
        <v>1662</v>
      </c>
    </row>
    <row r="59" spans="1:3" x14ac:dyDescent="0.35">
      <c r="A59" t="s">
        <v>142</v>
      </c>
      <c r="B59" t="s">
        <v>1662</v>
      </c>
    </row>
    <row r="60" spans="1:3" x14ac:dyDescent="0.35">
      <c r="A60" t="s">
        <v>144</v>
      </c>
      <c r="B60" t="s">
        <v>1662</v>
      </c>
    </row>
    <row r="61" spans="1:3" x14ac:dyDescent="0.35">
      <c r="A61" t="s">
        <v>145</v>
      </c>
      <c r="B61" t="s">
        <v>1662</v>
      </c>
    </row>
    <row r="62" spans="1:3" x14ac:dyDescent="0.35">
      <c r="A62" t="s">
        <v>146</v>
      </c>
      <c r="B62" t="s">
        <v>1662</v>
      </c>
    </row>
    <row r="63" spans="1:3" x14ac:dyDescent="0.35">
      <c r="A63" t="s">
        <v>147</v>
      </c>
      <c r="B63" t="s">
        <v>1662</v>
      </c>
    </row>
    <row r="64" spans="1:3" x14ac:dyDescent="0.35">
      <c r="A64" t="s">
        <v>148</v>
      </c>
      <c r="B64" t="s">
        <v>1662</v>
      </c>
    </row>
    <row r="65" spans="1:3" x14ac:dyDescent="0.35">
      <c r="A65" t="s">
        <v>1662</v>
      </c>
      <c r="B65" t="s">
        <v>1662</v>
      </c>
    </row>
    <row r="66" spans="1:3" x14ac:dyDescent="0.35">
      <c r="A66" t="s">
        <v>152</v>
      </c>
      <c r="B66" t="s">
        <v>1459</v>
      </c>
      <c r="C66" s="225">
        <v>14.51</v>
      </c>
    </row>
    <row r="67" spans="1:3" x14ac:dyDescent="0.35">
      <c r="A67" t="s">
        <v>1662</v>
      </c>
      <c r="B67" t="s">
        <v>1662</v>
      </c>
    </row>
    <row r="68" spans="1:3" x14ac:dyDescent="0.35">
      <c r="A68" t="s">
        <v>1662</v>
      </c>
      <c r="B68" t="s">
        <v>1662</v>
      </c>
    </row>
    <row r="69" spans="1:3" x14ac:dyDescent="0.35">
      <c r="A69" t="s">
        <v>1662</v>
      </c>
      <c r="B69" t="s">
        <v>1662</v>
      </c>
    </row>
    <row r="70" spans="1:3" x14ac:dyDescent="0.35">
      <c r="A70" t="s">
        <v>155</v>
      </c>
      <c r="B70" t="s">
        <v>3167</v>
      </c>
      <c r="C70" s="225">
        <v>25497.49</v>
      </c>
    </row>
    <row r="71" spans="1:3" x14ac:dyDescent="0.35">
      <c r="A71" t="s">
        <v>156</v>
      </c>
      <c r="B71" t="s">
        <v>3168</v>
      </c>
      <c r="C71" s="225">
        <v>14406.51</v>
      </c>
    </row>
    <row r="72" spans="1:3" x14ac:dyDescent="0.35">
      <c r="A72" t="s">
        <v>157</v>
      </c>
      <c r="B72" t="s">
        <v>3169</v>
      </c>
      <c r="C72" s="225">
        <v>15188.82</v>
      </c>
    </row>
    <row r="73" spans="1:3" x14ac:dyDescent="0.35">
      <c r="A73" t="s">
        <v>158</v>
      </c>
      <c r="B73" t="s">
        <v>3170</v>
      </c>
      <c r="C73" s="225">
        <v>21150.09</v>
      </c>
    </row>
    <row r="74" spans="1:3" x14ac:dyDescent="0.35">
      <c r="A74" t="s">
        <v>159</v>
      </c>
      <c r="B74" t="s">
        <v>3171</v>
      </c>
      <c r="C74" s="225">
        <v>11476.07</v>
      </c>
    </row>
    <row r="75" spans="1:3" x14ac:dyDescent="0.35">
      <c r="A75" t="s">
        <v>160</v>
      </c>
      <c r="B75" t="s">
        <v>3172</v>
      </c>
      <c r="C75" s="225">
        <v>68739.58</v>
      </c>
    </row>
    <row r="76" spans="1:3" x14ac:dyDescent="0.35">
      <c r="A76" t="s">
        <v>161</v>
      </c>
      <c r="B76" t="s">
        <v>3173</v>
      </c>
      <c r="C76" s="225">
        <v>304210.28999999998</v>
      </c>
    </row>
    <row r="77" spans="1:3" x14ac:dyDescent="0.35">
      <c r="A77" t="s">
        <v>162</v>
      </c>
      <c r="B77" t="s">
        <v>1662</v>
      </c>
    </row>
    <row r="78" spans="1:3" x14ac:dyDescent="0.35">
      <c r="A78" t="s">
        <v>163</v>
      </c>
      <c r="B78" t="s">
        <v>1662</v>
      </c>
    </row>
    <row r="79" spans="1:3" x14ac:dyDescent="0.35">
      <c r="A79" t="s">
        <v>165</v>
      </c>
      <c r="B79" t="s">
        <v>1662</v>
      </c>
    </row>
    <row r="80" spans="1:3" x14ac:dyDescent="0.35">
      <c r="A80" t="s">
        <v>167</v>
      </c>
      <c r="B80" t="s">
        <v>1662</v>
      </c>
    </row>
    <row r="81" spans="1:3" x14ac:dyDescent="0.35">
      <c r="A81" t="s">
        <v>169</v>
      </c>
      <c r="B81" t="s">
        <v>1662</v>
      </c>
    </row>
    <row r="82" spans="1:3" x14ac:dyDescent="0.35">
      <c r="A82" t="s">
        <v>171</v>
      </c>
      <c r="B82" t="s">
        <v>1662</v>
      </c>
    </row>
    <row r="83" spans="1:3" x14ac:dyDescent="0.35">
      <c r="A83" t="s">
        <v>173</v>
      </c>
      <c r="B83" t="s">
        <v>1662</v>
      </c>
    </row>
    <row r="84" spans="1:3" x14ac:dyDescent="0.35">
      <c r="A84" t="s">
        <v>174</v>
      </c>
      <c r="B84" t="s">
        <v>1662</v>
      </c>
    </row>
    <row r="85" spans="1:3" x14ac:dyDescent="0.35">
      <c r="A85" t="s">
        <v>175</v>
      </c>
      <c r="B85" t="s">
        <v>1662</v>
      </c>
    </row>
    <row r="86" spans="1:3" x14ac:dyDescent="0.35">
      <c r="A86" t="s">
        <v>176</v>
      </c>
      <c r="B86" t="s">
        <v>1662</v>
      </c>
    </row>
    <row r="87" spans="1:3" x14ac:dyDescent="0.35">
      <c r="A87" t="s">
        <v>177</v>
      </c>
      <c r="B87" t="s">
        <v>1662</v>
      </c>
    </row>
    <row r="88" spans="1:3" x14ac:dyDescent="0.35">
      <c r="A88" t="s">
        <v>1662</v>
      </c>
      <c r="B88" t="s">
        <v>1662</v>
      </c>
    </row>
    <row r="89" spans="1:3" x14ac:dyDescent="0.35">
      <c r="A89" t="s">
        <v>181</v>
      </c>
      <c r="B89" t="s">
        <v>153</v>
      </c>
      <c r="C89" s="225">
        <v>11.77</v>
      </c>
    </row>
    <row r="90" spans="1:3" x14ac:dyDescent="0.35">
      <c r="A90" t="s">
        <v>1662</v>
      </c>
      <c r="B90" t="s">
        <v>1662</v>
      </c>
    </row>
    <row r="91" spans="1:3" x14ac:dyDescent="0.35">
      <c r="A91" t="s">
        <v>1662</v>
      </c>
      <c r="B91" t="s">
        <v>1662</v>
      </c>
    </row>
    <row r="92" spans="1:3" x14ac:dyDescent="0.35">
      <c r="A92" t="s">
        <v>182</v>
      </c>
      <c r="B92" t="s">
        <v>1662</v>
      </c>
    </row>
    <row r="93" spans="1:3" x14ac:dyDescent="0.35">
      <c r="A93" t="s">
        <v>183</v>
      </c>
      <c r="B93" t="s">
        <v>1548</v>
      </c>
      <c r="C93" s="225">
        <v>64087.93</v>
      </c>
    </row>
    <row r="94" spans="1:3" x14ac:dyDescent="0.35">
      <c r="A94" t="s">
        <v>184</v>
      </c>
      <c r="B94" t="s">
        <v>1549</v>
      </c>
      <c r="C94" s="225">
        <v>96737.11</v>
      </c>
    </row>
    <row r="95" spans="1:3" x14ac:dyDescent="0.35">
      <c r="A95" t="s">
        <v>185</v>
      </c>
      <c r="B95" t="s">
        <v>1550</v>
      </c>
      <c r="C95" s="225">
        <v>76731.789999999994</v>
      </c>
    </row>
    <row r="96" spans="1:3" x14ac:dyDescent="0.35">
      <c r="A96" t="s">
        <v>186</v>
      </c>
      <c r="B96" t="s">
        <v>1551</v>
      </c>
      <c r="C96" s="225">
        <v>12470.7</v>
      </c>
    </row>
    <row r="97" spans="1:3" x14ac:dyDescent="0.35">
      <c r="A97" t="s">
        <v>187</v>
      </c>
      <c r="B97" t="s">
        <v>1552</v>
      </c>
      <c r="C97" s="225">
        <v>5778.49</v>
      </c>
    </row>
    <row r="98" spans="1:3" x14ac:dyDescent="0.35">
      <c r="A98" t="s">
        <v>188</v>
      </c>
      <c r="B98" t="s">
        <v>1553</v>
      </c>
      <c r="C98" s="225">
        <v>2425.37</v>
      </c>
    </row>
    <row r="99" spans="1:3" x14ac:dyDescent="0.35">
      <c r="A99" t="s">
        <v>189</v>
      </c>
      <c r="B99" t="s">
        <v>1554</v>
      </c>
      <c r="C99" s="225">
        <v>172888.03</v>
      </c>
    </row>
    <row r="100" spans="1:3" x14ac:dyDescent="0.35">
      <c r="A100" t="s">
        <v>190</v>
      </c>
      <c r="B100" t="s">
        <v>1662</v>
      </c>
    </row>
    <row r="101" spans="1:3" x14ac:dyDescent="0.35">
      <c r="A101" t="s">
        <v>191</v>
      </c>
      <c r="B101" t="s">
        <v>1662</v>
      </c>
    </row>
    <row r="102" spans="1:3" x14ac:dyDescent="0.35">
      <c r="A102" t="s">
        <v>192</v>
      </c>
      <c r="B102" t="s">
        <v>1662</v>
      </c>
    </row>
    <row r="103" spans="1:3" x14ac:dyDescent="0.35">
      <c r="A103" t="s">
        <v>193</v>
      </c>
      <c r="B103" t="s">
        <v>1662</v>
      </c>
    </row>
    <row r="104" spans="1:3" x14ac:dyDescent="0.35">
      <c r="A104" t="s">
        <v>194</v>
      </c>
      <c r="B104" t="s">
        <v>1662</v>
      </c>
    </row>
    <row r="105" spans="1:3" x14ac:dyDescent="0.35">
      <c r="A105" t="s">
        <v>195</v>
      </c>
      <c r="B105" t="s">
        <v>1662</v>
      </c>
    </row>
    <row r="106" spans="1:3" x14ac:dyDescent="0.35">
      <c r="A106" t="s">
        <v>196</v>
      </c>
      <c r="B106" t="s">
        <v>1662</v>
      </c>
    </row>
    <row r="107" spans="1:3" x14ac:dyDescent="0.35">
      <c r="A107" t="s">
        <v>197</v>
      </c>
      <c r="B107" t="s">
        <v>1662</v>
      </c>
    </row>
    <row r="108" spans="1:3" x14ac:dyDescent="0.35">
      <c r="A108" t="s">
        <v>198</v>
      </c>
      <c r="B108" t="s">
        <v>1662</v>
      </c>
    </row>
    <row r="109" spans="1:3" x14ac:dyDescent="0.35">
      <c r="A109" t="s">
        <v>199</v>
      </c>
      <c r="B109" t="s">
        <v>1662</v>
      </c>
    </row>
    <row r="110" spans="1:3" x14ac:dyDescent="0.35">
      <c r="A110" t="s">
        <v>200</v>
      </c>
      <c r="B110" t="s">
        <v>1662</v>
      </c>
    </row>
    <row r="111" spans="1:3" x14ac:dyDescent="0.35">
      <c r="A111" t="s">
        <v>1662</v>
      </c>
      <c r="B111" t="s">
        <v>1662</v>
      </c>
    </row>
    <row r="112" spans="1:3" x14ac:dyDescent="0.35">
      <c r="A112" t="s">
        <v>205</v>
      </c>
      <c r="B112" t="s">
        <v>206</v>
      </c>
      <c r="C112" s="225">
        <v>2443.9499999999998</v>
      </c>
    </row>
    <row r="113" spans="1:3" x14ac:dyDescent="0.35">
      <c r="A113" t="s">
        <v>207</v>
      </c>
      <c r="B113" t="s">
        <v>1662</v>
      </c>
    </row>
    <row r="114" spans="1:3" x14ac:dyDescent="0.35">
      <c r="A114" t="s">
        <v>208</v>
      </c>
      <c r="B114" t="s">
        <v>1662</v>
      </c>
    </row>
    <row r="115" spans="1:3" x14ac:dyDescent="0.35">
      <c r="A115" t="s">
        <v>209</v>
      </c>
      <c r="B115" t="s">
        <v>1662</v>
      </c>
    </row>
    <row r="116" spans="1:3" x14ac:dyDescent="0.35">
      <c r="A116" t="s">
        <v>211</v>
      </c>
      <c r="B116" t="s">
        <v>1662</v>
      </c>
    </row>
    <row r="117" spans="1:3" x14ac:dyDescent="0.35">
      <c r="A117" t="s">
        <v>212</v>
      </c>
      <c r="B117" t="s">
        <v>1662</v>
      </c>
    </row>
    <row r="118" spans="1:3" x14ac:dyDescent="0.35">
      <c r="A118" t="s">
        <v>213</v>
      </c>
      <c r="B118" t="s">
        <v>219</v>
      </c>
      <c r="C118" s="225">
        <v>415251.73</v>
      </c>
    </row>
    <row r="119" spans="1:3" x14ac:dyDescent="0.35">
      <c r="A119" t="s">
        <v>214</v>
      </c>
      <c r="B119" t="s">
        <v>1662</v>
      </c>
    </row>
    <row r="120" spans="1:3" x14ac:dyDescent="0.35">
      <c r="A120" t="s">
        <v>216</v>
      </c>
      <c r="B120" t="s">
        <v>1662</v>
      </c>
    </row>
    <row r="121" spans="1:3" x14ac:dyDescent="0.35">
      <c r="A121" t="s">
        <v>218</v>
      </c>
      <c r="B121" t="s">
        <v>1662</v>
      </c>
    </row>
    <row r="122" spans="1:3" x14ac:dyDescent="0.35">
      <c r="A122" t="s">
        <v>220</v>
      </c>
      <c r="B122" t="s">
        <v>1662</v>
      </c>
    </row>
    <row r="123" spans="1:3" x14ac:dyDescent="0.35">
      <c r="A123" t="s">
        <v>222</v>
      </c>
      <c r="B123" t="s">
        <v>1662</v>
      </c>
    </row>
    <row r="124" spans="1:3" x14ac:dyDescent="0.35">
      <c r="A124" t="s">
        <v>224</v>
      </c>
      <c r="B124" t="s">
        <v>1662</v>
      </c>
    </row>
    <row r="125" spans="1:3" x14ac:dyDescent="0.35">
      <c r="A125" t="s">
        <v>226</v>
      </c>
      <c r="B125" t="s">
        <v>1662</v>
      </c>
    </row>
    <row r="126" spans="1:3" x14ac:dyDescent="0.35">
      <c r="A126" t="s">
        <v>228</v>
      </c>
      <c r="B126" t="s">
        <v>1662</v>
      </c>
    </row>
    <row r="127" spans="1:3" x14ac:dyDescent="0.35">
      <c r="A127" t="s">
        <v>229</v>
      </c>
      <c r="B127" t="s">
        <v>1662</v>
      </c>
    </row>
    <row r="128" spans="1:3" x14ac:dyDescent="0.35">
      <c r="A128" t="s">
        <v>1564</v>
      </c>
      <c r="B128" t="s">
        <v>1662</v>
      </c>
    </row>
    <row r="129" spans="1:3" x14ac:dyDescent="0.35">
      <c r="A129" t="s">
        <v>1567</v>
      </c>
      <c r="B129" t="s">
        <v>1662</v>
      </c>
    </row>
    <row r="130" spans="1:3" x14ac:dyDescent="0.35">
      <c r="A130" t="s">
        <v>2674</v>
      </c>
      <c r="B130" t="s">
        <v>1662</v>
      </c>
    </row>
    <row r="131" spans="1:3" x14ac:dyDescent="0.35">
      <c r="A131" t="s">
        <v>230</v>
      </c>
      <c r="B131" t="s">
        <v>1662</v>
      </c>
    </row>
    <row r="132" spans="1:3" x14ac:dyDescent="0.35">
      <c r="A132" t="s">
        <v>231</v>
      </c>
      <c r="B132" t="s">
        <v>1662</v>
      </c>
    </row>
    <row r="133" spans="1:3" x14ac:dyDescent="0.35">
      <c r="A133" t="s">
        <v>232</v>
      </c>
      <c r="B133" t="s">
        <v>1662</v>
      </c>
    </row>
    <row r="134" spans="1:3" x14ac:dyDescent="0.35">
      <c r="A134" t="s">
        <v>233</v>
      </c>
      <c r="B134" t="s">
        <v>1662</v>
      </c>
    </row>
    <row r="135" spans="1:3" x14ac:dyDescent="0.35">
      <c r="A135" t="s">
        <v>234</v>
      </c>
      <c r="B135" t="s">
        <v>1662</v>
      </c>
    </row>
    <row r="136" spans="1:3" x14ac:dyDescent="0.35">
      <c r="A136" t="s">
        <v>235</v>
      </c>
      <c r="B136" t="s">
        <v>1662</v>
      </c>
    </row>
    <row r="137" spans="1:3" x14ac:dyDescent="0.35">
      <c r="A137" t="s">
        <v>1662</v>
      </c>
      <c r="B137" t="s">
        <v>1662</v>
      </c>
    </row>
    <row r="138" spans="1:3" x14ac:dyDescent="0.35">
      <c r="A138" t="s">
        <v>237</v>
      </c>
      <c r="B138" t="s">
        <v>206</v>
      </c>
      <c r="C138" s="225">
        <v>2491.37</v>
      </c>
    </row>
    <row r="139" spans="1:3" x14ac:dyDescent="0.35">
      <c r="A139" t="s">
        <v>238</v>
      </c>
      <c r="B139" t="s">
        <v>1662</v>
      </c>
    </row>
    <row r="140" spans="1:3" x14ac:dyDescent="0.35">
      <c r="A140" t="s">
        <v>239</v>
      </c>
      <c r="B140" t="s">
        <v>1662</v>
      </c>
    </row>
    <row r="141" spans="1:3" x14ac:dyDescent="0.35">
      <c r="A141" t="s">
        <v>240</v>
      </c>
      <c r="B141" t="s">
        <v>1662</v>
      </c>
    </row>
    <row r="142" spans="1:3" x14ac:dyDescent="0.35">
      <c r="A142" t="s">
        <v>241</v>
      </c>
      <c r="B142" t="s">
        <v>1662</v>
      </c>
    </row>
    <row r="143" spans="1:3" x14ac:dyDescent="0.35">
      <c r="A143" t="s">
        <v>242</v>
      </c>
      <c r="B143" t="s">
        <v>1662</v>
      </c>
    </row>
    <row r="144" spans="1:3" x14ac:dyDescent="0.35">
      <c r="A144" t="s">
        <v>243</v>
      </c>
      <c r="B144" t="s">
        <v>219</v>
      </c>
      <c r="C144" s="225">
        <v>428628.05</v>
      </c>
    </row>
    <row r="145" spans="1:2" x14ac:dyDescent="0.35">
      <c r="A145" t="s">
        <v>244</v>
      </c>
      <c r="B145" t="s">
        <v>1662</v>
      </c>
    </row>
    <row r="146" spans="1:2" x14ac:dyDescent="0.35">
      <c r="A146" t="s">
        <v>245</v>
      </c>
      <c r="B146" t="s">
        <v>1662</v>
      </c>
    </row>
    <row r="147" spans="1:2" x14ac:dyDescent="0.35">
      <c r="A147" t="s">
        <v>246</v>
      </c>
      <c r="B147" t="s">
        <v>1662</v>
      </c>
    </row>
    <row r="148" spans="1:2" x14ac:dyDescent="0.35">
      <c r="A148" t="s">
        <v>247</v>
      </c>
      <c r="B148" t="s">
        <v>1662</v>
      </c>
    </row>
    <row r="149" spans="1:2" x14ac:dyDescent="0.35">
      <c r="A149" t="s">
        <v>248</v>
      </c>
      <c r="B149" t="s">
        <v>1662</v>
      </c>
    </row>
    <row r="150" spans="1:2" x14ac:dyDescent="0.35">
      <c r="A150" t="s">
        <v>249</v>
      </c>
      <c r="B150" t="s">
        <v>1662</v>
      </c>
    </row>
    <row r="151" spans="1:2" x14ac:dyDescent="0.35">
      <c r="A151" t="s">
        <v>250</v>
      </c>
      <c r="B151" t="s">
        <v>1662</v>
      </c>
    </row>
    <row r="152" spans="1:2" x14ac:dyDescent="0.35">
      <c r="A152" t="s">
        <v>251</v>
      </c>
      <c r="B152" t="s">
        <v>1662</v>
      </c>
    </row>
    <row r="153" spans="1:2" x14ac:dyDescent="0.35">
      <c r="A153" t="s">
        <v>252</v>
      </c>
      <c r="B153" t="s">
        <v>1662</v>
      </c>
    </row>
    <row r="154" spans="1:2" x14ac:dyDescent="0.35">
      <c r="A154" t="s">
        <v>1565</v>
      </c>
      <c r="B154" t="s">
        <v>1662</v>
      </c>
    </row>
    <row r="155" spans="1:2" x14ac:dyDescent="0.35">
      <c r="A155" t="s">
        <v>1569</v>
      </c>
      <c r="B155" t="s">
        <v>1662</v>
      </c>
    </row>
    <row r="156" spans="1:2" x14ac:dyDescent="0.35">
      <c r="A156" t="s">
        <v>2675</v>
      </c>
      <c r="B156" t="s">
        <v>1662</v>
      </c>
    </row>
    <row r="157" spans="1:2" x14ac:dyDescent="0.35">
      <c r="A157" t="s">
        <v>253</v>
      </c>
      <c r="B157" t="s">
        <v>1662</v>
      </c>
    </row>
    <row r="158" spans="1:2" x14ac:dyDescent="0.35">
      <c r="A158" t="s">
        <v>254</v>
      </c>
      <c r="B158" t="s">
        <v>1662</v>
      </c>
    </row>
    <row r="159" spans="1:2" x14ac:dyDescent="0.35">
      <c r="A159" t="s">
        <v>255</v>
      </c>
      <c r="B159" t="s">
        <v>1662</v>
      </c>
    </row>
    <row r="160" spans="1:2" x14ac:dyDescent="0.35">
      <c r="A160" t="s">
        <v>256</v>
      </c>
      <c r="B160" t="s">
        <v>1662</v>
      </c>
    </row>
    <row r="161" spans="1:3" x14ac:dyDescent="0.35">
      <c r="A161" t="s">
        <v>257</v>
      </c>
      <c r="B161" t="s">
        <v>1662</v>
      </c>
    </row>
    <row r="162" spans="1:3" x14ac:dyDescent="0.35">
      <c r="A162" t="s">
        <v>258</v>
      </c>
      <c r="B162" t="s">
        <v>1662</v>
      </c>
    </row>
    <row r="163" spans="1:3" x14ac:dyDescent="0.35">
      <c r="A163" t="s">
        <v>1662</v>
      </c>
      <c r="B163" t="s">
        <v>1662</v>
      </c>
    </row>
    <row r="164" spans="1:3" x14ac:dyDescent="0.35">
      <c r="A164" t="s">
        <v>261</v>
      </c>
      <c r="B164" t="s">
        <v>607</v>
      </c>
      <c r="C164" s="225">
        <v>324166.89</v>
      </c>
    </row>
    <row r="165" spans="1:3" x14ac:dyDescent="0.35">
      <c r="A165" t="s">
        <v>263</v>
      </c>
      <c r="B165" t="s">
        <v>609</v>
      </c>
      <c r="C165" s="225">
        <v>106952.52</v>
      </c>
    </row>
    <row r="166" spans="1:3" x14ac:dyDescent="0.35">
      <c r="A166" t="s">
        <v>265</v>
      </c>
      <c r="B166" t="s">
        <v>1662</v>
      </c>
    </row>
    <row r="167" spans="1:3" x14ac:dyDescent="0.35">
      <c r="A167" t="s">
        <v>266</v>
      </c>
      <c r="B167" t="s">
        <v>1662</v>
      </c>
    </row>
    <row r="168" spans="1:3" x14ac:dyDescent="0.35">
      <c r="A168" t="s">
        <v>267</v>
      </c>
      <c r="B168" t="s">
        <v>1662</v>
      </c>
    </row>
    <row r="169" spans="1:3" x14ac:dyDescent="0.35">
      <c r="A169" t="s">
        <v>268</v>
      </c>
      <c r="B169" t="s">
        <v>1662</v>
      </c>
    </row>
    <row r="170" spans="1:3" x14ac:dyDescent="0.35">
      <c r="A170" t="s">
        <v>269</v>
      </c>
      <c r="B170" t="s">
        <v>1662</v>
      </c>
    </row>
    <row r="171" spans="1:3" x14ac:dyDescent="0.35">
      <c r="A171" t="s">
        <v>270</v>
      </c>
      <c r="B171" t="s">
        <v>1662</v>
      </c>
    </row>
    <row r="172" spans="1:3" x14ac:dyDescent="0.35">
      <c r="A172" t="s">
        <v>271</v>
      </c>
      <c r="B172" t="s">
        <v>1662</v>
      </c>
    </row>
    <row r="173" spans="1:3" x14ac:dyDescent="0.35">
      <c r="A173" t="s">
        <v>1662</v>
      </c>
      <c r="B173" t="s">
        <v>1662</v>
      </c>
    </row>
    <row r="174" spans="1:3" x14ac:dyDescent="0.35">
      <c r="A174" t="s">
        <v>274</v>
      </c>
      <c r="B174" t="s">
        <v>275</v>
      </c>
      <c r="C174" s="225">
        <v>430.86</v>
      </c>
    </row>
    <row r="175" spans="1:3" x14ac:dyDescent="0.35">
      <c r="A175" t="s">
        <v>9</v>
      </c>
      <c r="B175" t="s">
        <v>1376</v>
      </c>
      <c r="C175" s="225">
        <v>3018.75</v>
      </c>
    </row>
    <row r="176" spans="1:3" x14ac:dyDescent="0.35">
      <c r="A176" t="s">
        <v>276</v>
      </c>
      <c r="B176" t="s">
        <v>277</v>
      </c>
      <c r="C176" s="225">
        <v>7037.73</v>
      </c>
    </row>
    <row r="177" spans="1:3" x14ac:dyDescent="0.35">
      <c r="A177" t="s">
        <v>278</v>
      </c>
      <c r="B177" t="s">
        <v>279</v>
      </c>
      <c r="C177" s="225">
        <v>32485.83</v>
      </c>
    </row>
    <row r="178" spans="1:3" x14ac:dyDescent="0.35">
      <c r="A178" t="s">
        <v>280</v>
      </c>
      <c r="B178" t="s">
        <v>1662</v>
      </c>
    </row>
    <row r="179" spans="1:3" x14ac:dyDescent="0.35">
      <c r="A179" t="s">
        <v>10</v>
      </c>
      <c r="B179" t="s">
        <v>1662</v>
      </c>
    </row>
    <row r="180" spans="1:3" x14ac:dyDescent="0.35">
      <c r="A180" t="s">
        <v>281</v>
      </c>
      <c r="B180" t="s">
        <v>1662</v>
      </c>
    </row>
    <row r="181" spans="1:3" x14ac:dyDescent="0.35">
      <c r="A181" t="s">
        <v>283</v>
      </c>
      <c r="B181" t="s">
        <v>1662</v>
      </c>
    </row>
    <row r="182" spans="1:3" x14ac:dyDescent="0.35">
      <c r="A182" t="s">
        <v>285</v>
      </c>
      <c r="B182" t="s">
        <v>1662</v>
      </c>
    </row>
    <row r="183" spans="1:3" x14ac:dyDescent="0.35">
      <c r="A183" t="s">
        <v>287</v>
      </c>
      <c r="B183" t="s">
        <v>1662</v>
      </c>
    </row>
    <row r="184" spans="1:3" x14ac:dyDescent="0.35">
      <c r="A184" t="s">
        <v>289</v>
      </c>
      <c r="B184" t="s">
        <v>1662</v>
      </c>
    </row>
    <row r="185" spans="1:3" x14ac:dyDescent="0.35">
      <c r="A185" t="s">
        <v>291</v>
      </c>
      <c r="B185" t="s">
        <v>1662</v>
      </c>
    </row>
    <row r="186" spans="1:3" x14ac:dyDescent="0.35">
      <c r="A186" t="s">
        <v>293</v>
      </c>
      <c r="B186" t="s">
        <v>1662</v>
      </c>
    </row>
    <row r="187" spans="1:3" x14ac:dyDescent="0.35">
      <c r="A187" t="s">
        <v>295</v>
      </c>
      <c r="B187" t="s">
        <v>1662</v>
      </c>
    </row>
    <row r="188" spans="1:3" x14ac:dyDescent="0.35">
      <c r="A188" t="s">
        <v>297</v>
      </c>
      <c r="B188" t="s">
        <v>1662</v>
      </c>
    </row>
    <row r="189" spans="1:3" x14ac:dyDescent="0.35">
      <c r="A189" t="s">
        <v>298</v>
      </c>
      <c r="B189" t="s">
        <v>1662</v>
      </c>
    </row>
    <row r="190" spans="1:3" x14ac:dyDescent="0.35">
      <c r="A190" t="s">
        <v>299</v>
      </c>
      <c r="B190" t="s">
        <v>1662</v>
      </c>
    </row>
    <row r="191" spans="1:3" x14ac:dyDescent="0.35">
      <c r="A191" t="s">
        <v>300</v>
      </c>
      <c r="B191" t="s">
        <v>1662</v>
      </c>
    </row>
    <row r="192" spans="1:3" x14ac:dyDescent="0.35">
      <c r="A192" t="s">
        <v>1662</v>
      </c>
      <c r="B192" t="s">
        <v>1662</v>
      </c>
    </row>
    <row r="193" spans="1:3" x14ac:dyDescent="0.35">
      <c r="A193" t="s">
        <v>302</v>
      </c>
      <c r="B193" t="s">
        <v>303</v>
      </c>
      <c r="C193" s="225">
        <v>42973.18</v>
      </c>
    </row>
    <row r="194" spans="1:3" x14ac:dyDescent="0.35">
      <c r="A194" t="s">
        <v>304</v>
      </c>
      <c r="B194" t="s">
        <v>1662</v>
      </c>
    </row>
    <row r="195" spans="1:3" x14ac:dyDescent="0.35">
      <c r="A195" t="s">
        <v>306</v>
      </c>
      <c r="B195" t="s">
        <v>1662</v>
      </c>
    </row>
    <row r="196" spans="1:3" x14ac:dyDescent="0.35">
      <c r="A196" t="s">
        <v>308</v>
      </c>
      <c r="B196" t="s">
        <v>1662</v>
      </c>
    </row>
    <row r="197" spans="1:3" x14ac:dyDescent="0.35">
      <c r="A197" t="s">
        <v>310</v>
      </c>
      <c r="B197" t="s">
        <v>1662</v>
      </c>
    </row>
    <row r="198" spans="1:3" x14ac:dyDescent="0.35">
      <c r="A198" t="s">
        <v>312</v>
      </c>
      <c r="B198" t="s">
        <v>1662</v>
      </c>
    </row>
    <row r="199" spans="1:3" x14ac:dyDescent="0.35">
      <c r="A199" t="s">
        <v>314</v>
      </c>
      <c r="B199" t="s">
        <v>1662</v>
      </c>
    </row>
    <row r="200" spans="1:3" x14ac:dyDescent="0.35">
      <c r="A200" t="s">
        <v>316</v>
      </c>
      <c r="B200" t="s">
        <v>1662</v>
      </c>
    </row>
    <row r="201" spans="1:3" x14ac:dyDescent="0.35">
      <c r="A201" t="s">
        <v>317</v>
      </c>
      <c r="B201" t="s">
        <v>1662</v>
      </c>
    </row>
    <row r="202" spans="1:3" x14ac:dyDescent="0.35">
      <c r="A202" t="s">
        <v>319</v>
      </c>
      <c r="B202" t="s">
        <v>1662</v>
      </c>
    </row>
    <row r="203" spans="1:3" x14ac:dyDescent="0.35">
      <c r="A203" t="s">
        <v>321</v>
      </c>
      <c r="B203" t="s">
        <v>1662</v>
      </c>
    </row>
    <row r="204" spans="1:3" x14ac:dyDescent="0.35">
      <c r="A204" t="s">
        <v>323</v>
      </c>
      <c r="B204" t="s">
        <v>1662</v>
      </c>
    </row>
    <row r="205" spans="1:3" x14ac:dyDescent="0.35">
      <c r="A205" t="s">
        <v>325</v>
      </c>
      <c r="B205" t="s">
        <v>1662</v>
      </c>
    </row>
    <row r="206" spans="1:3" x14ac:dyDescent="0.35">
      <c r="A206" t="s">
        <v>327</v>
      </c>
      <c r="B206" t="s">
        <v>1662</v>
      </c>
    </row>
    <row r="207" spans="1:3" x14ac:dyDescent="0.35">
      <c r="A207" t="s">
        <v>328</v>
      </c>
      <c r="B207" t="s">
        <v>1662</v>
      </c>
    </row>
    <row r="208" spans="1:3" x14ac:dyDescent="0.35">
      <c r="A208" t="s">
        <v>330</v>
      </c>
      <c r="B208" t="s">
        <v>1662</v>
      </c>
    </row>
    <row r="209" spans="1:3" x14ac:dyDescent="0.35">
      <c r="A209" t="s">
        <v>331</v>
      </c>
      <c r="B209" t="s">
        <v>1662</v>
      </c>
    </row>
    <row r="210" spans="1:3" x14ac:dyDescent="0.35">
      <c r="A210" t="s">
        <v>332</v>
      </c>
      <c r="B210" t="s">
        <v>1662</v>
      </c>
    </row>
    <row r="211" spans="1:3" x14ac:dyDescent="0.35">
      <c r="A211" t="s">
        <v>333</v>
      </c>
      <c r="B211" t="s">
        <v>1662</v>
      </c>
    </row>
    <row r="212" spans="1:3" x14ac:dyDescent="0.35">
      <c r="A212" t="s">
        <v>334</v>
      </c>
      <c r="B212" t="s">
        <v>1662</v>
      </c>
    </row>
    <row r="213" spans="1:3" x14ac:dyDescent="0.35">
      <c r="A213" t="s">
        <v>335</v>
      </c>
      <c r="B213" t="s">
        <v>1662</v>
      </c>
    </row>
    <row r="214" spans="1:3" x14ac:dyDescent="0.35">
      <c r="A214" t="s">
        <v>336</v>
      </c>
      <c r="B214" t="s">
        <v>1662</v>
      </c>
    </row>
    <row r="215" spans="1:3" x14ac:dyDescent="0.35">
      <c r="A215" t="s">
        <v>337</v>
      </c>
      <c r="B215" t="s">
        <v>1662</v>
      </c>
    </row>
    <row r="216" spans="1:3" x14ac:dyDescent="0.35">
      <c r="A216" t="s">
        <v>1662</v>
      </c>
      <c r="B216" t="s">
        <v>1662</v>
      </c>
    </row>
    <row r="217" spans="1:3" x14ac:dyDescent="0.35">
      <c r="A217" t="s">
        <v>339</v>
      </c>
      <c r="B217" t="s">
        <v>340</v>
      </c>
      <c r="C217" s="225">
        <v>42973.18</v>
      </c>
    </row>
    <row r="218" spans="1:3" x14ac:dyDescent="0.35">
      <c r="A218" t="s">
        <v>341</v>
      </c>
      <c r="B218" t="s">
        <v>1662</v>
      </c>
    </row>
    <row r="219" spans="1:3" x14ac:dyDescent="0.35">
      <c r="A219" t="s">
        <v>343</v>
      </c>
      <c r="B219" t="s">
        <v>1662</v>
      </c>
    </row>
    <row r="220" spans="1:3" x14ac:dyDescent="0.35">
      <c r="A220" t="s">
        <v>344</v>
      </c>
      <c r="B220" t="s">
        <v>1662</v>
      </c>
    </row>
    <row r="221" spans="1:3" x14ac:dyDescent="0.35">
      <c r="A221" t="s">
        <v>345</v>
      </c>
      <c r="B221" t="s">
        <v>1662</v>
      </c>
    </row>
    <row r="222" spans="1:3" x14ac:dyDescent="0.35">
      <c r="A222" t="s">
        <v>346</v>
      </c>
      <c r="B222" t="s">
        <v>1662</v>
      </c>
    </row>
    <row r="223" spans="1:3" x14ac:dyDescent="0.35">
      <c r="A223" t="s">
        <v>347</v>
      </c>
      <c r="B223" t="s">
        <v>1662</v>
      </c>
    </row>
    <row r="224" spans="1:3" x14ac:dyDescent="0.35">
      <c r="A224" t="s">
        <v>348</v>
      </c>
      <c r="B224" t="s">
        <v>1662</v>
      </c>
    </row>
    <row r="225" spans="1:10" x14ac:dyDescent="0.35">
      <c r="A225" t="s">
        <v>349</v>
      </c>
      <c r="B225" t="s">
        <v>1662</v>
      </c>
    </row>
    <row r="226" spans="1:10" x14ac:dyDescent="0.35">
      <c r="A226" t="s">
        <v>350</v>
      </c>
      <c r="B226" t="s">
        <v>1662</v>
      </c>
    </row>
    <row r="227" spans="1:10" x14ac:dyDescent="0.35">
      <c r="A227" t="s">
        <v>351</v>
      </c>
      <c r="B227" t="s">
        <v>1662</v>
      </c>
    </row>
    <row r="228" spans="1:10" x14ac:dyDescent="0.35">
      <c r="A228" t="s">
        <v>1662</v>
      </c>
      <c r="B228" t="s">
        <v>1662</v>
      </c>
    </row>
    <row r="229" spans="1:10" x14ac:dyDescent="0.35">
      <c r="A229" t="s">
        <v>353</v>
      </c>
      <c r="B229" t="s">
        <v>1662</v>
      </c>
    </row>
    <row r="230" spans="1:10" x14ac:dyDescent="0.35">
      <c r="A230" t="s">
        <v>1662</v>
      </c>
      <c r="B230" t="s">
        <v>1662</v>
      </c>
    </row>
    <row r="231" spans="1:10" x14ac:dyDescent="0.35">
      <c r="A231" t="s">
        <v>11</v>
      </c>
      <c r="B231" t="s">
        <v>1662</v>
      </c>
    </row>
    <row r="232" spans="1:10" x14ac:dyDescent="0.35">
      <c r="A232" t="s">
        <v>356</v>
      </c>
      <c r="B232" t="s">
        <v>1662</v>
      </c>
    </row>
    <row r="233" spans="1:10" x14ac:dyDescent="0.35">
      <c r="A233" t="s">
        <v>358</v>
      </c>
      <c r="B233" t="s">
        <v>1662</v>
      </c>
    </row>
    <row r="234" spans="1:10" x14ac:dyDescent="0.35">
      <c r="A234" t="s">
        <v>360</v>
      </c>
      <c r="B234" t="s">
        <v>1662</v>
      </c>
    </row>
    <row r="235" spans="1:10" x14ac:dyDescent="0.35">
      <c r="A235" t="s">
        <v>362</v>
      </c>
      <c r="B235" t="s">
        <v>1662</v>
      </c>
    </row>
    <row r="236" spans="1:10" x14ac:dyDescent="0.35">
      <c r="A236" t="s">
        <v>364</v>
      </c>
      <c r="B236" t="s">
        <v>1662</v>
      </c>
    </row>
    <row r="237" spans="1:10" x14ac:dyDescent="0.35">
      <c r="A237" t="s">
        <v>366</v>
      </c>
      <c r="B237" t="s">
        <v>1662</v>
      </c>
    </row>
    <row r="238" spans="1:10" x14ac:dyDescent="0.35">
      <c r="A238" t="s">
        <v>367</v>
      </c>
      <c r="B238" t="s">
        <v>1662</v>
      </c>
    </row>
    <row r="239" spans="1:10" x14ac:dyDescent="0.35">
      <c r="A239" t="s">
        <v>1662</v>
      </c>
      <c r="B239" t="s">
        <v>1662</v>
      </c>
    </row>
    <row r="240" spans="1:10" x14ac:dyDescent="0.35">
      <c r="A240" t="s">
        <v>1602</v>
      </c>
      <c r="B240" t="s">
        <v>1662</v>
      </c>
      <c r="J240" t="s">
        <v>3103</v>
      </c>
    </row>
    <row r="241" spans="1:10" x14ac:dyDescent="0.35">
      <c r="A241" t="s">
        <v>1603</v>
      </c>
      <c r="B241" t="s">
        <v>1662</v>
      </c>
      <c r="J241" s="224" t="s">
        <v>3103</v>
      </c>
    </row>
    <row r="242" spans="1:10" x14ac:dyDescent="0.35">
      <c r="A242" t="s">
        <v>2226</v>
      </c>
      <c r="B242" t="s">
        <v>1662</v>
      </c>
      <c r="J242" s="224" t="s">
        <v>3103</v>
      </c>
    </row>
    <row r="243" spans="1:10" x14ac:dyDescent="0.35">
      <c r="A243" t="s">
        <v>2227</v>
      </c>
      <c r="B243" t="s">
        <v>1662</v>
      </c>
      <c r="J243" s="224" t="s">
        <v>3103</v>
      </c>
    </row>
    <row r="244" spans="1:10" x14ac:dyDescent="0.35">
      <c r="A244" t="s">
        <v>2775</v>
      </c>
      <c r="B244" t="s">
        <v>1662</v>
      </c>
      <c r="D244" s="225"/>
      <c r="J244" s="224" t="s">
        <v>3103</v>
      </c>
    </row>
    <row r="245" spans="1:10" x14ac:dyDescent="0.35">
      <c r="A245" t="s">
        <v>2776</v>
      </c>
      <c r="B245" t="s">
        <v>1662</v>
      </c>
      <c r="J245" s="224" t="s">
        <v>3103</v>
      </c>
    </row>
    <row r="246" spans="1:10" x14ac:dyDescent="0.35">
      <c r="A246" t="s">
        <v>2777</v>
      </c>
      <c r="B246" t="s">
        <v>1662</v>
      </c>
      <c r="J246" s="224" t="s">
        <v>3103</v>
      </c>
    </row>
    <row r="247" spans="1:10" x14ac:dyDescent="0.35">
      <c r="A247" t="s">
        <v>1605</v>
      </c>
      <c r="B247" t="s">
        <v>1662</v>
      </c>
    </row>
    <row r="248" spans="1:10" x14ac:dyDescent="0.35">
      <c r="A248" t="s">
        <v>1606</v>
      </c>
      <c r="B248" t="s">
        <v>1662</v>
      </c>
    </row>
    <row r="249" spans="1:10" x14ac:dyDescent="0.35">
      <c r="A249" t="s">
        <v>1604</v>
      </c>
      <c r="B249" t="s">
        <v>1662</v>
      </c>
    </row>
    <row r="250" spans="1:10" x14ac:dyDescent="0.35">
      <c r="A250" t="s">
        <v>1607</v>
      </c>
      <c r="B250" t="s">
        <v>1662</v>
      </c>
    </row>
    <row r="251" spans="1:10" x14ac:dyDescent="0.35">
      <c r="A251" t="s">
        <v>1608</v>
      </c>
      <c r="B251" t="s">
        <v>1662</v>
      </c>
    </row>
    <row r="252" spans="1:10" x14ac:dyDescent="0.35">
      <c r="A252" t="s">
        <v>1609</v>
      </c>
      <c r="B252" t="s">
        <v>1662</v>
      </c>
    </row>
    <row r="253" spans="1:10" x14ac:dyDescent="0.35">
      <c r="A253" t="s">
        <v>1610</v>
      </c>
      <c r="B253" t="s">
        <v>1662</v>
      </c>
    </row>
    <row r="254" spans="1:10" x14ac:dyDescent="0.35">
      <c r="A254" t="s">
        <v>1611</v>
      </c>
      <c r="B254" t="s">
        <v>1662</v>
      </c>
    </row>
    <row r="255" spans="1:10" x14ac:dyDescent="0.35">
      <c r="A255" t="s">
        <v>1612</v>
      </c>
      <c r="B255" t="s">
        <v>1662</v>
      </c>
    </row>
    <row r="256" spans="1:10" x14ac:dyDescent="0.35">
      <c r="A256" t="s">
        <v>1613</v>
      </c>
      <c r="B256" t="s">
        <v>1662</v>
      </c>
    </row>
    <row r="257" spans="1:2" x14ac:dyDescent="0.35">
      <c r="A257" t="s">
        <v>1614</v>
      </c>
      <c r="B257" t="s">
        <v>1662</v>
      </c>
    </row>
    <row r="258" spans="1:2" x14ac:dyDescent="0.35">
      <c r="A258" t="s">
        <v>1615</v>
      </c>
      <c r="B258" t="s">
        <v>1662</v>
      </c>
    </row>
    <row r="259" spans="1:2" x14ac:dyDescent="0.35">
      <c r="A259" t="s">
        <v>1616</v>
      </c>
      <c r="B259" t="s">
        <v>1662</v>
      </c>
    </row>
    <row r="260" spans="1:2" x14ac:dyDescent="0.35">
      <c r="A260" t="s">
        <v>1617</v>
      </c>
      <c r="B260" t="s">
        <v>1662</v>
      </c>
    </row>
    <row r="261" spans="1:2" x14ac:dyDescent="0.35">
      <c r="A261" t="s">
        <v>1618</v>
      </c>
      <c r="B261" t="s">
        <v>1662</v>
      </c>
    </row>
    <row r="262" spans="1:2" x14ac:dyDescent="0.35">
      <c r="A262" t="s">
        <v>1619</v>
      </c>
      <c r="B262" t="s">
        <v>1662</v>
      </c>
    </row>
    <row r="263" spans="1:2" x14ac:dyDescent="0.35">
      <c r="A263" t="s">
        <v>1620</v>
      </c>
      <c r="B263" t="s">
        <v>1662</v>
      </c>
    </row>
    <row r="264" spans="1:2" x14ac:dyDescent="0.35">
      <c r="A264" t="s">
        <v>1621</v>
      </c>
      <c r="B264" t="s">
        <v>1662</v>
      </c>
    </row>
    <row r="265" spans="1:2" x14ac:dyDescent="0.35">
      <c r="A265" t="s">
        <v>1622</v>
      </c>
      <c r="B265" t="s">
        <v>1662</v>
      </c>
    </row>
    <row r="266" spans="1:2" x14ac:dyDescent="0.35">
      <c r="A266" t="s">
        <v>1623</v>
      </c>
      <c r="B266" t="s">
        <v>1662</v>
      </c>
    </row>
    <row r="267" spans="1:2" x14ac:dyDescent="0.35">
      <c r="A267" t="s">
        <v>1624</v>
      </c>
      <c r="B267" t="s">
        <v>1662</v>
      </c>
    </row>
    <row r="268" spans="1:2" x14ac:dyDescent="0.35">
      <c r="A268" t="s">
        <v>1625</v>
      </c>
      <c r="B268" t="s">
        <v>1662</v>
      </c>
    </row>
    <row r="269" spans="1:2" x14ac:dyDescent="0.35">
      <c r="A269" t="s">
        <v>1626</v>
      </c>
      <c r="B269" t="s">
        <v>1662</v>
      </c>
    </row>
    <row r="270" spans="1:2" x14ac:dyDescent="0.35">
      <c r="A270" t="s">
        <v>1627</v>
      </c>
      <c r="B270" t="s">
        <v>1662</v>
      </c>
    </row>
    <row r="271" spans="1:2" x14ac:dyDescent="0.35">
      <c r="A271" t="s">
        <v>1628</v>
      </c>
      <c r="B271" t="s">
        <v>1662</v>
      </c>
    </row>
    <row r="272" spans="1:2" x14ac:dyDescent="0.35">
      <c r="A272" t="s">
        <v>1629</v>
      </c>
      <c r="B272" t="s">
        <v>1662</v>
      </c>
    </row>
    <row r="273" spans="1:2" x14ac:dyDescent="0.35">
      <c r="A273" t="s">
        <v>1630</v>
      </c>
      <c r="B273" t="s">
        <v>1662</v>
      </c>
    </row>
    <row r="274" spans="1:2" x14ac:dyDescent="0.35">
      <c r="A274" t="s">
        <v>1631</v>
      </c>
      <c r="B274" t="s">
        <v>1662</v>
      </c>
    </row>
    <row r="275" spans="1:2" x14ac:dyDescent="0.35">
      <c r="A275" t="s">
        <v>1632</v>
      </c>
      <c r="B275" t="s">
        <v>1662</v>
      </c>
    </row>
    <row r="276" spans="1:2" x14ac:dyDescent="0.35">
      <c r="A276" t="s">
        <v>1633</v>
      </c>
      <c r="B276" t="s">
        <v>1662</v>
      </c>
    </row>
    <row r="277" spans="1:2" x14ac:dyDescent="0.35">
      <c r="A277" t="s">
        <v>1634</v>
      </c>
      <c r="B277" t="s">
        <v>1662</v>
      </c>
    </row>
    <row r="278" spans="1:2" x14ac:dyDescent="0.35">
      <c r="A278" t="s">
        <v>1635</v>
      </c>
      <c r="B278" t="s">
        <v>1662</v>
      </c>
    </row>
    <row r="279" spans="1:2" x14ac:dyDescent="0.35">
      <c r="A279" t="s">
        <v>1636</v>
      </c>
      <c r="B279" t="s">
        <v>1662</v>
      </c>
    </row>
    <row r="280" spans="1:2" x14ac:dyDescent="0.35">
      <c r="A280" t="s">
        <v>1637</v>
      </c>
      <c r="B280" t="s">
        <v>1662</v>
      </c>
    </row>
    <row r="281" spans="1:2" x14ac:dyDescent="0.35">
      <c r="A281" t="s">
        <v>1638</v>
      </c>
      <c r="B281" t="s">
        <v>1662</v>
      </c>
    </row>
    <row r="282" spans="1:2" x14ac:dyDescent="0.35">
      <c r="A282" t="s">
        <v>1639</v>
      </c>
      <c r="B282" t="s">
        <v>1662</v>
      </c>
    </row>
    <row r="283" spans="1:2" x14ac:dyDescent="0.35">
      <c r="A283" t="s">
        <v>1640</v>
      </c>
      <c r="B283" t="s">
        <v>1662</v>
      </c>
    </row>
    <row r="284" spans="1:2" x14ac:dyDescent="0.35">
      <c r="A284" t="s">
        <v>1641</v>
      </c>
      <c r="B284" t="s">
        <v>1662</v>
      </c>
    </row>
    <row r="285" spans="1:2" x14ac:dyDescent="0.35">
      <c r="A285" t="s">
        <v>1662</v>
      </c>
      <c r="B285" t="s">
        <v>1662</v>
      </c>
    </row>
    <row r="286" spans="1:2" x14ac:dyDescent="0.35">
      <c r="A286" t="s">
        <v>2642</v>
      </c>
      <c r="B286" t="s">
        <v>1662</v>
      </c>
    </row>
    <row r="287" spans="1:2" x14ac:dyDescent="0.35">
      <c r="A287" t="s">
        <v>2305</v>
      </c>
      <c r="B287" t="s">
        <v>1662</v>
      </c>
    </row>
    <row r="288" spans="1:2" x14ac:dyDescent="0.35">
      <c r="A288" t="s">
        <v>368</v>
      </c>
      <c r="B288" t="s">
        <v>1662</v>
      </c>
    </row>
    <row r="289" spans="1:2" x14ac:dyDescent="0.35">
      <c r="A289" t="s">
        <v>369</v>
      </c>
      <c r="B289" t="s">
        <v>1662</v>
      </c>
    </row>
    <row r="290" spans="1:2" x14ac:dyDescent="0.35">
      <c r="A290" t="s">
        <v>370</v>
      </c>
      <c r="B290" t="s">
        <v>1662</v>
      </c>
    </row>
    <row r="291" spans="1:2" x14ac:dyDescent="0.35">
      <c r="A291" t="s">
        <v>371</v>
      </c>
      <c r="B291" t="s">
        <v>1662</v>
      </c>
    </row>
    <row r="292" spans="1:2" x14ac:dyDescent="0.35">
      <c r="A292" t="s">
        <v>372</v>
      </c>
      <c r="B292" t="s">
        <v>1662</v>
      </c>
    </row>
    <row r="293" spans="1:2" x14ac:dyDescent="0.35">
      <c r="A293" t="s">
        <v>373</v>
      </c>
      <c r="B293" t="s">
        <v>1662</v>
      </c>
    </row>
    <row r="294" spans="1:2" x14ac:dyDescent="0.35">
      <c r="A294" t="s">
        <v>374</v>
      </c>
      <c r="B294" t="s">
        <v>1662</v>
      </c>
    </row>
    <row r="295" spans="1:2" x14ac:dyDescent="0.35">
      <c r="A295" t="s">
        <v>375</v>
      </c>
      <c r="B295" t="s">
        <v>1662</v>
      </c>
    </row>
    <row r="296" spans="1:2" x14ac:dyDescent="0.35">
      <c r="A296" t="s">
        <v>376</v>
      </c>
      <c r="B296" t="s">
        <v>1662</v>
      </c>
    </row>
    <row r="297" spans="1:2" x14ac:dyDescent="0.35">
      <c r="A297" t="s">
        <v>377</v>
      </c>
      <c r="B297" t="s">
        <v>1662</v>
      </c>
    </row>
    <row r="298" spans="1:2" x14ac:dyDescent="0.35">
      <c r="A298" t="s">
        <v>378</v>
      </c>
      <c r="B298" t="s">
        <v>1662</v>
      </c>
    </row>
    <row r="299" spans="1:2" x14ac:dyDescent="0.35">
      <c r="A299" t="s">
        <v>379</v>
      </c>
      <c r="B299" t="s">
        <v>1662</v>
      </c>
    </row>
    <row r="300" spans="1:2" x14ac:dyDescent="0.35">
      <c r="A300" t="s">
        <v>380</v>
      </c>
      <c r="B300" t="s">
        <v>1662</v>
      </c>
    </row>
    <row r="301" spans="1:2" x14ac:dyDescent="0.35">
      <c r="A301" t="s">
        <v>2754</v>
      </c>
      <c r="B301" t="s">
        <v>1662</v>
      </c>
    </row>
    <row r="302" spans="1:2" x14ac:dyDescent="0.35">
      <c r="A302" t="s">
        <v>2755</v>
      </c>
      <c r="B302" t="s">
        <v>1662</v>
      </c>
    </row>
    <row r="303" spans="1:2" x14ac:dyDescent="0.35">
      <c r="A303" t="s">
        <v>2756</v>
      </c>
      <c r="B303" t="s">
        <v>1662</v>
      </c>
    </row>
    <row r="304" spans="1:2" x14ac:dyDescent="0.35">
      <c r="A304" t="s">
        <v>2757</v>
      </c>
      <c r="B304" t="s">
        <v>1662</v>
      </c>
    </row>
    <row r="305" spans="1:2" x14ac:dyDescent="0.35">
      <c r="A305" t="s">
        <v>2758</v>
      </c>
      <c r="B305" t="s">
        <v>1662</v>
      </c>
    </row>
    <row r="306" spans="1:2" x14ac:dyDescent="0.35">
      <c r="A306" t="s">
        <v>2759</v>
      </c>
      <c r="B306" t="s">
        <v>1662</v>
      </c>
    </row>
    <row r="307" spans="1:2" x14ac:dyDescent="0.35">
      <c r="A307" t="s">
        <v>2760</v>
      </c>
      <c r="B307" t="s">
        <v>1662</v>
      </c>
    </row>
    <row r="308" spans="1:2" x14ac:dyDescent="0.35">
      <c r="A308" t="s">
        <v>381</v>
      </c>
      <c r="B308" t="s">
        <v>1662</v>
      </c>
    </row>
    <row r="309" spans="1:2" x14ac:dyDescent="0.35">
      <c r="A309" t="s">
        <v>382</v>
      </c>
      <c r="B309" t="s">
        <v>1662</v>
      </c>
    </row>
    <row r="310" spans="1:2" x14ac:dyDescent="0.35">
      <c r="A310" t="s">
        <v>383</v>
      </c>
      <c r="B310" t="s">
        <v>1662</v>
      </c>
    </row>
    <row r="311" spans="1:2" x14ac:dyDescent="0.35">
      <c r="A311" t="s">
        <v>1662</v>
      </c>
      <c r="B311" t="s">
        <v>1662</v>
      </c>
    </row>
    <row r="312" spans="1:2" x14ac:dyDescent="0.35">
      <c r="A312" t="s">
        <v>5</v>
      </c>
      <c r="B312" t="s">
        <v>1662</v>
      </c>
    </row>
    <row r="313" spans="1:2" x14ac:dyDescent="0.35">
      <c r="A313" t="s">
        <v>2752</v>
      </c>
      <c r="B313" t="s">
        <v>1662</v>
      </c>
    </row>
    <row r="314" spans="1:2" x14ac:dyDescent="0.35">
      <c r="A314" t="s">
        <v>2753</v>
      </c>
      <c r="B314" t="s">
        <v>1662</v>
      </c>
    </row>
    <row r="315" spans="1:2" x14ac:dyDescent="0.35">
      <c r="A315" t="s">
        <v>384</v>
      </c>
      <c r="B315" t="s">
        <v>1662</v>
      </c>
    </row>
    <row r="316" spans="1:2" x14ac:dyDescent="0.35">
      <c r="A316" t="s">
        <v>385</v>
      </c>
      <c r="B316" t="s">
        <v>1662</v>
      </c>
    </row>
    <row r="317" spans="1:2" x14ac:dyDescent="0.35">
      <c r="A317" t="s">
        <v>386</v>
      </c>
      <c r="B317" t="s">
        <v>1662</v>
      </c>
    </row>
    <row r="318" spans="1:2" x14ac:dyDescent="0.35">
      <c r="A318" t="s">
        <v>387</v>
      </c>
      <c r="B318" t="s">
        <v>1662</v>
      </c>
    </row>
    <row r="319" spans="1:2" x14ac:dyDescent="0.35">
      <c r="A319" t="s">
        <v>1662</v>
      </c>
      <c r="B319" t="s">
        <v>1662</v>
      </c>
    </row>
    <row r="320" spans="1:2" x14ac:dyDescent="0.35">
      <c r="A320" t="s">
        <v>1662</v>
      </c>
      <c r="B320" t="s">
        <v>1662</v>
      </c>
    </row>
    <row r="321" spans="1:2" x14ac:dyDescent="0.35">
      <c r="A321" t="s">
        <v>389</v>
      </c>
      <c r="B321" t="s">
        <v>1662</v>
      </c>
    </row>
    <row r="322" spans="1:2" x14ac:dyDescent="0.35">
      <c r="A322" t="s">
        <v>391</v>
      </c>
      <c r="B322" t="s">
        <v>1662</v>
      </c>
    </row>
    <row r="323" spans="1:2" x14ac:dyDescent="0.35">
      <c r="A323" t="s">
        <v>393</v>
      </c>
      <c r="B323" t="s">
        <v>1662</v>
      </c>
    </row>
    <row r="324" spans="1:2" x14ac:dyDescent="0.35">
      <c r="A324" t="s">
        <v>395</v>
      </c>
      <c r="B324" t="s">
        <v>1662</v>
      </c>
    </row>
    <row r="325" spans="1:2" x14ac:dyDescent="0.35">
      <c r="A325" t="s">
        <v>397</v>
      </c>
      <c r="B325" t="s">
        <v>1662</v>
      </c>
    </row>
    <row r="326" spans="1:2" x14ac:dyDescent="0.35">
      <c r="A326" t="s">
        <v>399</v>
      </c>
      <c r="B326" t="s">
        <v>1662</v>
      </c>
    </row>
    <row r="327" spans="1:2" x14ac:dyDescent="0.35">
      <c r="A327" t="s">
        <v>401</v>
      </c>
      <c r="B327" t="s">
        <v>1662</v>
      </c>
    </row>
    <row r="328" spans="1:2" x14ac:dyDescent="0.35">
      <c r="A328" t="s">
        <v>403</v>
      </c>
      <c r="B328" t="s">
        <v>1662</v>
      </c>
    </row>
    <row r="329" spans="1:2" x14ac:dyDescent="0.35">
      <c r="A329" t="s">
        <v>405</v>
      </c>
      <c r="B329" t="s">
        <v>1662</v>
      </c>
    </row>
    <row r="330" spans="1:2" x14ac:dyDescent="0.35">
      <c r="A330" t="s">
        <v>407</v>
      </c>
      <c r="B330" t="s">
        <v>1662</v>
      </c>
    </row>
    <row r="331" spans="1:2" x14ac:dyDescent="0.35">
      <c r="A331" t="s">
        <v>409</v>
      </c>
      <c r="B331" t="s">
        <v>1662</v>
      </c>
    </row>
    <row r="332" spans="1:2" x14ac:dyDescent="0.35">
      <c r="A332" t="s">
        <v>410</v>
      </c>
      <c r="B332" t="s">
        <v>1662</v>
      </c>
    </row>
    <row r="333" spans="1:2" x14ac:dyDescent="0.35">
      <c r="A333" t="s">
        <v>411</v>
      </c>
      <c r="B333" t="s">
        <v>1662</v>
      </c>
    </row>
    <row r="334" spans="1:2" x14ac:dyDescent="0.35">
      <c r="A334" t="s">
        <v>412</v>
      </c>
      <c r="B334" t="s">
        <v>1662</v>
      </c>
    </row>
    <row r="335" spans="1:2" x14ac:dyDescent="0.35">
      <c r="A335" t="s">
        <v>413</v>
      </c>
      <c r="B335" t="s">
        <v>1662</v>
      </c>
    </row>
    <row r="336" spans="1:2" x14ac:dyDescent="0.35">
      <c r="A336" t="s">
        <v>414</v>
      </c>
      <c r="B336" t="s">
        <v>1662</v>
      </c>
    </row>
    <row r="337" spans="1:2" x14ac:dyDescent="0.35">
      <c r="A337" t="s">
        <v>415</v>
      </c>
      <c r="B337" t="s">
        <v>1662</v>
      </c>
    </row>
    <row r="338" spans="1:2" x14ac:dyDescent="0.35">
      <c r="A338" t="s">
        <v>416</v>
      </c>
      <c r="B338" t="s">
        <v>1662</v>
      </c>
    </row>
    <row r="339" spans="1:2" x14ac:dyDescent="0.35">
      <c r="A339" t="s">
        <v>417</v>
      </c>
      <c r="B339" t="s">
        <v>1662</v>
      </c>
    </row>
    <row r="340" spans="1:2" x14ac:dyDescent="0.35">
      <c r="A340" t="s">
        <v>418</v>
      </c>
      <c r="B340" t="s">
        <v>1662</v>
      </c>
    </row>
    <row r="341" spans="1:2" x14ac:dyDescent="0.35">
      <c r="A341" t="s">
        <v>419</v>
      </c>
      <c r="B341" t="s">
        <v>1662</v>
      </c>
    </row>
    <row r="342" spans="1:2" x14ac:dyDescent="0.35">
      <c r="A342" t="s">
        <v>420</v>
      </c>
      <c r="B342" t="s">
        <v>1662</v>
      </c>
    </row>
    <row r="343" spans="1:2" x14ac:dyDescent="0.35">
      <c r="A343" t="s">
        <v>421</v>
      </c>
      <c r="B343" t="s">
        <v>1662</v>
      </c>
    </row>
    <row r="344" spans="1:2" x14ac:dyDescent="0.35">
      <c r="A344" t="s">
        <v>422</v>
      </c>
      <c r="B344" t="s">
        <v>1662</v>
      </c>
    </row>
    <row r="345" spans="1:2" x14ac:dyDescent="0.35">
      <c r="A345" t="s">
        <v>423</v>
      </c>
      <c r="B345" t="s">
        <v>1662</v>
      </c>
    </row>
    <row r="346" spans="1:2" x14ac:dyDescent="0.35">
      <c r="A346" t="s">
        <v>424</v>
      </c>
      <c r="B346" t="s">
        <v>1662</v>
      </c>
    </row>
    <row r="347" spans="1:2" x14ac:dyDescent="0.35">
      <c r="A347" t="s">
        <v>425</v>
      </c>
      <c r="B347" t="s">
        <v>1662</v>
      </c>
    </row>
    <row r="348" spans="1:2" x14ac:dyDescent="0.35">
      <c r="A348" t="s">
        <v>426</v>
      </c>
      <c r="B348" t="s">
        <v>1662</v>
      </c>
    </row>
    <row r="349" spans="1:2" x14ac:dyDescent="0.35">
      <c r="A349" t="s">
        <v>427</v>
      </c>
      <c r="B349" t="s">
        <v>1662</v>
      </c>
    </row>
    <row r="350" spans="1:2" x14ac:dyDescent="0.35">
      <c r="A350" t="s">
        <v>428</v>
      </c>
      <c r="B350" t="s">
        <v>1662</v>
      </c>
    </row>
    <row r="351" spans="1:2" x14ac:dyDescent="0.35">
      <c r="A351" t="s">
        <v>429</v>
      </c>
      <c r="B351" t="s">
        <v>1662</v>
      </c>
    </row>
    <row r="352" spans="1:2" x14ac:dyDescent="0.35">
      <c r="A352" t="s">
        <v>430</v>
      </c>
      <c r="B352" t="s">
        <v>1662</v>
      </c>
    </row>
    <row r="353" spans="1:2" x14ac:dyDescent="0.35">
      <c r="A353" t="s">
        <v>431</v>
      </c>
      <c r="B353" t="s">
        <v>1662</v>
      </c>
    </row>
    <row r="354" spans="1:2" x14ac:dyDescent="0.35">
      <c r="A354" t="s">
        <v>432</v>
      </c>
      <c r="B354" t="s">
        <v>1662</v>
      </c>
    </row>
    <row r="355" spans="1:2" x14ac:dyDescent="0.35">
      <c r="A355" t="s">
        <v>433</v>
      </c>
      <c r="B355" t="s">
        <v>1662</v>
      </c>
    </row>
    <row r="356" spans="1:2" x14ac:dyDescent="0.35">
      <c r="A356" t="s">
        <v>434</v>
      </c>
      <c r="B356" t="s">
        <v>1662</v>
      </c>
    </row>
    <row r="357" spans="1:2" x14ac:dyDescent="0.35">
      <c r="A357" t="s">
        <v>435</v>
      </c>
      <c r="B357" t="s">
        <v>1662</v>
      </c>
    </row>
    <row r="358" spans="1:2" x14ac:dyDescent="0.35">
      <c r="A358" t="s">
        <v>436</v>
      </c>
      <c r="B358" t="s">
        <v>1662</v>
      </c>
    </row>
    <row r="359" spans="1:2" x14ac:dyDescent="0.35">
      <c r="A359" t="s">
        <v>437</v>
      </c>
      <c r="B359" t="s">
        <v>1662</v>
      </c>
    </row>
    <row r="360" spans="1:2" x14ac:dyDescent="0.35">
      <c r="A360" t="s">
        <v>438</v>
      </c>
      <c r="B360" t="s">
        <v>1662</v>
      </c>
    </row>
    <row r="361" spans="1:2" x14ac:dyDescent="0.35">
      <c r="A361" t="s">
        <v>439</v>
      </c>
      <c r="B361" t="s">
        <v>1662</v>
      </c>
    </row>
    <row r="362" spans="1:2" x14ac:dyDescent="0.35">
      <c r="A362" t="s">
        <v>440</v>
      </c>
      <c r="B362" t="s">
        <v>1662</v>
      </c>
    </row>
    <row r="363" spans="1:2" x14ac:dyDescent="0.35">
      <c r="A363" t="s">
        <v>441</v>
      </c>
      <c r="B363" t="s">
        <v>1662</v>
      </c>
    </row>
    <row r="364" spans="1:2" x14ac:dyDescent="0.35">
      <c r="A364" t="s">
        <v>442</v>
      </c>
      <c r="B364" t="s">
        <v>1662</v>
      </c>
    </row>
    <row r="365" spans="1:2" x14ac:dyDescent="0.35">
      <c r="A365" t="s">
        <v>443</v>
      </c>
      <c r="B365" t="s">
        <v>1662</v>
      </c>
    </row>
    <row r="366" spans="1:2" x14ac:dyDescent="0.35">
      <c r="A366" t="s">
        <v>1662</v>
      </c>
      <c r="B366" t="s">
        <v>1662</v>
      </c>
    </row>
    <row r="367" spans="1:2" x14ac:dyDescent="0.35">
      <c r="A367" t="s">
        <v>1662</v>
      </c>
      <c r="B367" t="s">
        <v>1662</v>
      </c>
    </row>
    <row r="368" spans="1:2" x14ac:dyDescent="0.35">
      <c r="A368" t="s">
        <v>1662</v>
      </c>
      <c r="B368" t="s">
        <v>1662</v>
      </c>
    </row>
    <row r="369" spans="1:2" x14ac:dyDescent="0.35">
      <c r="A369" t="s">
        <v>1662</v>
      </c>
      <c r="B369" t="s">
        <v>1662</v>
      </c>
    </row>
    <row r="370" spans="1:2" x14ac:dyDescent="0.35">
      <c r="A370" t="s">
        <v>1662</v>
      </c>
      <c r="B370" t="s">
        <v>1662</v>
      </c>
    </row>
    <row r="371" spans="1:2" x14ac:dyDescent="0.35">
      <c r="A371" t="s">
        <v>1662</v>
      </c>
      <c r="B371" t="s">
        <v>1662</v>
      </c>
    </row>
    <row r="372" spans="1:2" x14ac:dyDescent="0.35">
      <c r="A372" t="s">
        <v>1662</v>
      </c>
      <c r="B372" t="s">
        <v>1662</v>
      </c>
    </row>
    <row r="373" spans="1:2" x14ac:dyDescent="0.35">
      <c r="A373" t="s">
        <v>1662</v>
      </c>
      <c r="B373" t="s">
        <v>1662</v>
      </c>
    </row>
    <row r="374" spans="1:2" x14ac:dyDescent="0.35">
      <c r="A374" t="s">
        <v>1662</v>
      </c>
      <c r="B374" t="s">
        <v>1662</v>
      </c>
    </row>
    <row r="375" spans="1:2" x14ac:dyDescent="0.35">
      <c r="A375" t="s">
        <v>1662</v>
      </c>
      <c r="B375" t="s">
        <v>1662</v>
      </c>
    </row>
    <row r="376" spans="1:2" x14ac:dyDescent="0.35">
      <c r="A376" t="s">
        <v>1662</v>
      </c>
      <c r="B376" t="s">
        <v>1662</v>
      </c>
    </row>
    <row r="377" spans="1:2" x14ac:dyDescent="0.35">
      <c r="A377" t="s">
        <v>1662</v>
      </c>
      <c r="B377" t="s">
        <v>1662</v>
      </c>
    </row>
    <row r="378" spans="1:2" x14ac:dyDescent="0.35">
      <c r="A378" t="s">
        <v>1662</v>
      </c>
      <c r="B378" t="s">
        <v>1662</v>
      </c>
    </row>
    <row r="379" spans="1:2" x14ac:dyDescent="0.35">
      <c r="A379" t="s">
        <v>1662</v>
      </c>
      <c r="B379" t="s">
        <v>1662</v>
      </c>
    </row>
    <row r="380" spans="1:2" x14ac:dyDescent="0.35">
      <c r="A380" t="s">
        <v>1662</v>
      </c>
      <c r="B380" t="s">
        <v>1662</v>
      </c>
    </row>
    <row r="381" spans="1:2" x14ac:dyDescent="0.35">
      <c r="A381" t="s">
        <v>1662</v>
      </c>
      <c r="B381" t="s">
        <v>1662</v>
      </c>
    </row>
    <row r="382" spans="1:2" x14ac:dyDescent="0.35">
      <c r="A382" t="s">
        <v>1662</v>
      </c>
      <c r="B382" t="s">
        <v>1662</v>
      </c>
    </row>
    <row r="383" spans="1:2" x14ac:dyDescent="0.35">
      <c r="A383" t="s">
        <v>1662</v>
      </c>
      <c r="B383" t="s">
        <v>1662</v>
      </c>
    </row>
    <row r="384" spans="1:2" x14ac:dyDescent="0.35">
      <c r="A384" t="s">
        <v>1662</v>
      </c>
      <c r="B384" t="s">
        <v>1662</v>
      </c>
    </row>
    <row r="385" spans="1:2" x14ac:dyDescent="0.35">
      <c r="A385" t="s">
        <v>1662</v>
      </c>
      <c r="B385" t="s">
        <v>1662</v>
      </c>
    </row>
    <row r="386" spans="1:2" x14ac:dyDescent="0.35">
      <c r="A386" t="s">
        <v>1662</v>
      </c>
      <c r="B386" t="s">
        <v>1662</v>
      </c>
    </row>
    <row r="387" spans="1:2" x14ac:dyDescent="0.35">
      <c r="A387" t="s">
        <v>1662</v>
      </c>
      <c r="B387" t="s">
        <v>1662</v>
      </c>
    </row>
    <row r="388" spans="1:2" x14ac:dyDescent="0.35">
      <c r="A388" t="s">
        <v>1662</v>
      </c>
      <c r="B388" t="s">
        <v>1662</v>
      </c>
    </row>
    <row r="389" spans="1:2" x14ac:dyDescent="0.35">
      <c r="A389" t="s">
        <v>1662</v>
      </c>
      <c r="B389" t="s">
        <v>1662</v>
      </c>
    </row>
    <row r="390" spans="1:2" x14ac:dyDescent="0.35">
      <c r="A390" t="s">
        <v>1662</v>
      </c>
      <c r="B390" t="s">
        <v>1662</v>
      </c>
    </row>
    <row r="391" spans="1:2" x14ac:dyDescent="0.35">
      <c r="A391" t="s">
        <v>1662</v>
      </c>
      <c r="B391" t="s">
        <v>1662</v>
      </c>
    </row>
    <row r="392" spans="1:2" x14ac:dyDescent="0.35">
      <c r="A392" t="s">
        <v>1662</v>
      </c>
      <c r="B392" t="s">
        <v>1662</v>
      </c>
    </row>
    <row r="393" spans="1:2" x14ac:dyDescent="0.35">
      <c r="A393" t="s">
        <v>1662</v>
      </c>
      <c r="B393" t="s">
        <v>1662</v>
      </c>
    </row>
    <row r="394" spans="1:2" x14ac:dyDescent="0.35">
      <c r="A394" t="s">
        <v>1662</v>
      </c>
      <c r="B394" t="s">
        <v>1662</v>
      </c>
    </row>
    <row r="395" spans="1:2" x14ac:dyDescent="0.35">
      <c r="A395" t="s">
        <v>1662</v>
      </c>
      <c r="B395" t="s">
        <v>1662</v>
      </c>
    </row>
    <row r="396" spans="1:2" x14ac:dyDescent="0.35">
      <c r="A396" t="s">
        <v>1662</v>
      </c>
      <c r="B396" t="s">
        <v>1662</v>
      </c>
    </row>
    <row r="397" spans="1:2" x14ac:dyDescent="0.35">
      <c r="A397" t="s">
        <v>1662</v>
      </c>
      <c r="B397" t="s">
        <v>1662</v>
      </c>
    </row>
    <row r="398" spans="1:2" x14ac:dyDescent="0.35">
      <c r="A398" t="s">
        <v>1662</v>
      </c>
      <c r="B398" t="s">
        <v>1662</v>
      </c>
    </row>
    <row r="399" spans="1:2" x14ac:dyDescent="0.35">
      <c r="A399" t="s">
        <v>1662</v>
      </c>
      <c r="B399" t="s">
        <v>1662</v>
      </c>
    </row>
    <row r="400" spans="1:2" x14ac:dyDescent="0.35">
      <c r="A400" t="s">
        <v>1662</v>
      </c>
      <c r="B400" t="s">
        <v>1662</v>
      </c>
    </row>
    <row r="401" spans="1:2" x14ac:dyDescent="0.35">
      <c r="A401" t="s">
        <v>1662</v>
      </c>
      <c r="B401" t="s">
        <v>1662</v>
      </c>
    </row>
    <row r="402" spans="1:2" x14ac:dyDescent="0.35">
      <c r="A402" t="s">
        <v>1662</v>
      </c>
      <c r="B402" t="s">
        <v>1662</v>
      </c>
    </row>
    <row r="403" spans="1:2" x14ac:dyDescent="0.35">
      <c r="A403" t="s">
        <v>1662</v>
      </c>
      <c r="B403" t="s">
        <v>1662</v>
      </c>
    </row>
    <row r="404" spans="1:2" x14ac:dyDescent="0.35">
      <c r="A404" t="s">
        <v>1662</v>
      </c>
      <c r="B404" t="s">
        <v>1662</v>
      </c>
    </row>
    <row r="405" spans="1:2" x14ac:dyDescent="0.35">
      <c r="A405" t="s">
        <v>1662</v>
      </c>
      <c r="B405" t="s">
        <v>1662</v>
      </c>
    </row>
    <row r="406" spans="1:2" x14ac:dyDescent="0.35">
      <c r="A406" t="s">
        <v>1662</v>
      </c>
      <c r="B406" t="s">
        <v>1662</v>
      </c>
    </row>
    <row r="407" spans="1:2" x14ac:dyDescent="0.35">
      <c r="A407" t="s">
        <v>1662</v>
      </c>
      <c r="B407" t="s">
        <v>1662</v>
      </c>
    </row>
    <row r="408" spans="1:2" x14ac:dyDescent="0.35">
      <c r="A408" t="s">
        <v>1662</v>
      </c>
      <c r="B408" t="s">
        <v>1662</v>
      </c>
    </row>
    <row r="409" spans="1:2" x14ac:dyDescent="0.35">
      <c r="A409" t="s">
        <v>1662</v>
      </c>
      <c r="B409" t="s">
        <v>1662</v>
      </c>
    </row>
    <row r="410" spans="1:2" x14ac:dyDescent="0.35">
      <c r="A410" t="s">
        <v>1662</v>
      </c>
      <c r="B410" t="s">
        <v>1662</v>
      </c>
    </row>
    <row r="411" spans="1:2" x14ac:dyDescent="0.35">
      <c r="A411" t="s">
        <v>1662</v>
      </c>
      <c r="B411" t="s">
        <v>1662</v>
      </c>
    </row>
    <row r="412" spans="1:2" x14ac:dyDescent="0.35">
      <c r="A412" t="s">
        <v>1662</v>
      </c>
      <c r="B412" t="s">
        <v>1662</v>
      </c>
    </row>
    <row r="413" spans="1:2" x14ac:dyDescent="0.35">
      <c r="A413" t="s">
        <v>1662</v>
      </c>
      <c r="B413" t="s">
        <v>1662</v>
      </c>
    </row>
  </sheetData>
  <protectedRanges>
    <protectedRange sqref="C17" name="Basic facts"/>
    <protectedRange sqref="C17" name="HTT General"/>
    <protectedRange sqref="C19" name="Basic facts_1"/>
    <protectedRange sqref="C19" name="HTT General_1"/>
    <protectedRange sqref="C20" name="Basic facts_2"/>
    <protectedRange sqref="C20" name="HTT General_2"/>
  </protectedRanges>
  <pageMargins left="0.7" right="0.7" top="0.75" bottom="0.75" header="0.3" footer="0.3"/>
  <pageSetup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BE6CBC1-0B33-4ED4-9F30-70F5EF713954}">
  <sheetPr>
    <tabColor rgb="FF0070C0"/>
  </sheetPr>
  <dimension ref="A1:J622"/>
  <sheetViews>
    <sheetView topLeftCell="A469" workbookViewId="0">
      <selection sqref="A1:H1048576"/>
    </sheetView>
  </sheetViews>
  <sheetFormatPr defaultColWidth="9.1796875" defaultRowHeight="14.5" x14ac:dyDescent="0.35"/>
  <cols>
    <col min="1" max="1" width="14.81640625" style="224" customWidth="1"/>
    <col min="2" max="2" width="74" style="224" bestFit="1" customWidth="1"/>
    <col min="3" max="4" width="37.453125" style="225" customWidth="1"/>
    <col min="5" max="5" width="8.54296875" style="225" customWidth="1"/>
    <col min="6" max="6" width="37.453125" style="225" customWidth="1"/>
    <col min="7" max="9" width="9.1796875" style="224"/>
    <col min="10" max="10" width="30" style="224" bestFit="1" customWidth="1"/>
    <col min="11" max="16384" width="9.1796875" style="224"/>
  </cols>
  <sheetData>
    <row r="1" spans="1:10" x14ac:dyDescent="0.35">
      <c r="A1" s="224" t="s">
        <v>3179</v>
      </c>
      <c r="B1" s="224" t="s">
        <v>3180</v>
      </c>
      <c r="C1" s="225" t="s">
        <v>3181</v>
      </c>
      <c r="D1" s="225" t="s">
        <v>3182</v>
      </c>
      <c r="E1" s="225" t="s">
        <v>3183</v>
      </c>
      <c r="F1" s="225" t="s">
        <v>3184</v>
      </c>
      <c r="J1" s="224" t="s">
        <v>3102</v>
      </c>
    </row>
    <row r="2" spans="1:10" x14ac:dyDescent="0.35">
      <c r="A2" s="224" t="s">
        <v>1662</v>
      </c>
      <c r="B2" s="224" t="s">
        <v>1662</v>
      </c>
    </row>
    <row r="3" spans="1:10" x14ac:dyDescent="0.35">
      <c r="A3" s="224" t="s">
        <v>1662</v>
      </c>
      <c r="B3" s="224" t="s">
        <v>1662</v>
      </c>
    </row>
    <row r="4" spans="1:10" x14ac:dyDescent="0.35">
      <c r="A4" s="224" t="s">
        <v>1662</v>
      </c>
      <c r="B4" s="224" t="s">
        <v>1662</v>
      </c>
    </row>
    <row r="5" spans="1:10" x14ac:dyDescent="0.35">
      <c r="A5" s="224" t="s">
        <v>1662</v>
      </c>
      <c r="B5" s="224" t="s">
        <v>1662</v>
      </c>
    </row>
    <row r="6" spans="1:10" x14ac:dyDescent="0.35">
      <c r="A6" s="224" t="s">
        <v>1662</v>
      </c>
      <c r="B6" s="224" t="s">
        <v>1662</v>
      </c>
    </row>
    <row r="7" spans="1:10" x14ac:dyDescent="0.35">
      <c r="A7" s="224" t="s">
        <v>1662</v>
      </c>
      <c r="B7" s="224" t="s">
        <v>1662</v>
      </c>
    </row>
    <row r="8" spans="1:10" x14ac:dyDescent="0.35">
      <c r="A8" s="224" t="s">
        <v>1662</v>
      </c>
      <c r="B8" s="224" t="s">
        <v>1662</v>
      </c>
    </row>
    <row r="9" spans="1:10" x14ac:dyDescent="0.35">
      <c r="A9" s="224" t="s">
        <v>1662</v>
      </c>
      <c r="B9" s="224" t="s">
        <v>1662</v>
      </c>
    </row>
    <row r="10" spans="1:10" x14ac:dyDescent="0.35">
      <c r="A10" s="224" t="s">
        <v>1662</v>
      </c>
      <c r="B10" s="224" t="s">
        <v>1662</v>
      </c>
    </row>
    <row r="11" spans="1:10" x14ac:dyDescent="0.35">
      <c r="A11" s="224" t="s">
        <v>1662</v>
      </c>
      <c r="B11" s="224" t="s">
        <v>1662</v>
      </c>
    </row>
    <row r="12" spans="1:10" x14ac:dyDescent="0.35">
      <c r="A12" s="224" t="s">
        <v>451</v>
      </c>
      <c r="B12" s="224" t="s">
        <v>452</v>
      </c>
      <c r="C12" s="225">
        <v>340934</v>
      </c>
    </row>
    <row r="13" spans="1:10" x14ac:dyDescent="0.35">
      <c r="A13" s="224" t="s">
        <v>453</v>
      </c>
      <c r="B13" s="224" t="s">
        <v>454</v>
      </c>
      <c r="C13" s="225">
        <v>76761</v>
      </c>
    </row>
    <row r="14" spans="1:10" x14ac:dyDescent="0.35">
      <c r="A14" s="224" t="s">
        <v>455</v>
      </c>
      <c r="B14" s="224" t="s">
        <v>139</v>
      </c>
    </row>
    <row r="15" spans="1:10" x14ac:dyDescent="0.35">
      <c r="A15" s="224" t="s">
        <v>456</v>
      </c>
      <c r="B15" s="224" t="s">
        <v>141</v>
      </c>
    </row>
    <row r="16" spans="1:10" x14ac:dyDescent="0.35">
      <c r="A16" s="224" t="s">
        <v>457</v>
      </c>
      <c r="B16" s="224" t="s">
        <v>3106</v>
      </c>
      <c r="C16" s="225">
        <v>21661</v>
      </c>
    </row>
    <row r="17" spans="1:4" x14ac:dyDescent="0.35">
      <c r="A17" s="224" t="s">
        <v>458</v>
      </c>
      <c r="B17" s="224" t="s">
        <v>3107</v>
      </c>
      <c r="C17" s="225">
        <v>32707</v>
      </c>
    </row>
    <row r="18" spans="1:4" x14ac:dyDescent="0.35">
      <c r="A18" s="224" t="s">
        <v>459</v>
      </c>
      <c r="B18" s="224" t="s">
        <v>3108</v>
      </c>
      <c r="C18" s="225">
        <v>273783</v>
      </c>
    </row>
    <row r="19" spans="1:4" x14ac:dyDescent="0.35">
      <c r="A19" s="224" t="s">
        <v>460</v>
      </c>
      <c r="B19" s="224" t="s">
        <v>3109</v>
      </c>
      <c r="C19" s="225">
        <v>16305</v>
      </c>
    </row>
    <row r="20" spans="1:4" x14ac:dyDescent="0.35">
      <c r="A20" s="224" t="s">
        <v>461</v>
      </c>
      <c r="B20" s="224" t="s">
        <v>3110</v>
      </c>
      <c r="C20" s="225">
        <v>112</v>
      </c>
    </row>
    <row r="21" spans="1:4" x14ac:dyDescent="0.35">
      <c r="A21" s="224" t="s">
        <v>462</v>
      </c>
      <c r="B21" s="224" t="s">
        <v>3111</v>
      </c>
      <c r="C21" s="225">
        <v>29074</v>
      </c>
    </row>
    <row r="22" spans="1:4" x14ac:dyDescent="0.35">
      <c r="A22" s="224" t="s">
        <v>463</v>
      </c>
      <c r="B22" s="224" t="s">
        <v>3112</v>
      </c>
      <c r="C22" s="225">
        <v>11462</v>
      </c>
    </row>
    <row r="23" spans="1:4" x14ac:dyDescent="0.35">
      <c r="A23" s="224" t="s">
        <v>464</v>
      </c>
      <c r="B23" s="224" t="s">
        <v>3113</v>
      </c>
      <c r="C23" s="225">
        <v>31053</v>
      </c>
    </row>
    <row r="24" spans="1:4" x14ac:dyDescent="0.35">
      <c r="A24" s="224" t="s">
        <v>465</v>
      </c>
      <c r="B24" s="224" t="s">
        <v>3114</v>
      </c>
      <c r="C24" s="225">
        <v>1374</v>
      </c>
    </row>
    <row r="25" spans="1:4" x14ac:dyDescent="0.35">
      <c r="A25" s="224" t="s">
        <v>466</v>
      </c>
      <c r="B25" s="224" t="s">
        <v>3115</v>
      </c>
      <c r="C25" s="225">
        <v>166</v>
      </c>
    </row>
    <row r="26" spans="1:4" x14ac:dyDescent="0.35">
      <c r="A26" s="224" t="s">
        <v>467</v>
      </c>
      <c r="B26" s="224" t="s">
        <v>1662</v>
      </c>
    </row>
    <row r="27" spans="1:4" x14ac:dyDescent="0.35">
      <c r="A27" s="224" t="s">
        <v>1662</v>
      </c>
      <c r="B27" s="224" t="s">
        <v>468</v>
      </c>
    </row>
    <row r="28" spans="1:4" x14ac:dyDescent="0.35">
      <c r="A28" s="224" t="s">
        <v>472</v>
      </c>
      <c r="B28" s="224" t="s">
        <v>473</v>
      </c>
      <c r="C28" s="225">
        <v>220031</v>
      </c>
      <c r="D28" s="225">
        <v>15197</v>
      </c>
    </row>
    <row r="29" spans="1:4" x14ac:dyDescent="0.35">
      <c r="A29" s="224" t="s">
        <v>474</v>
      </c>
      <c r="B29" s="224" t="s">
        <v>475</v>
      </c>
    </row>
    <row r="30" spans="1:4" x14ac:dyDescent="0.35">
      <c r="A30" s="224" t="s">
        <v>476</v>
      </c>
      <c r="B30" s="224" t="s">
        <v>477</v>
      </c>
    </row>
    <row r="31" spans="1:4" x14ac:dyDescent="0.35">
      <c r="A31" s="224" t="s">
        <v>478</v>
      </c>
      <c r="B31" s="224" t="s">
        <v>1662</v>
      </c>
    </row>
    <row r="32" spans="1:4" x14ac:dyDescent="0.35">
      <c r="A32" s="224" t="s">
        <v>479</v>
      </c>
      <c r="B32" s="224" t="s">
        <v>1662</v>
      </c>
    </row>
    <row r="33" spans="1:6" x14ac:dyDescent="0.35">
      <c r="A33" s="224" t="s">
        <v>1600</v>
      </c>
      <c r="B33" s="224" t="s">
        <v>1662</v>
      </c>
    </row>
    <row r="34" spans="1:6" x14ac:dyDescent="0.35">
      <c r="A34" s="224" t="s">
        <v>1601</v>
      </c>
      <c r="B34" s="224" t="s">
        <v>1662</v>
      </c>
    </row>
    <row r="35" spans="1:6" x14ac:dyDescent="0.35">
      <c r="A35" s="224" t="s">
        <v>1662</v>
      </c>
      <c r="B35" s="224" t="s">
        <v>480</v>
      </c>
    </row>
    <row r="36" spans="1:6" x14ac:dyDescent="0.35">
      <c r="A36" s="224" t="s">
        <v>483</v>
      </c>
      <c r="B36" s="224" t="s">
        <v>959</v>
      </c>
      <c r="C36" s="225">
        <v>7.8268628122348891E-3</v>
      </c>
      <c r="D36" s="225">
        <v>0.10041383217146221</v>
      </c>
      <c r="F36" s="225">
        <v>2.4841909205152078E-2</v>
      </c>
    </row>
    <row r="37" spans="1:6" x14ac:dyDescent="0.35">
      <c r="A37" s="224" t="s">
        <v>485</v>
      </c>
      <c r="B37" s="224" t="s">
        <v>1662</v>
      </c>
    </row>
    <row r="38" spans="1:6" x14ac:dyDescent="0.35">
      <c r="A38" s="224" t="s">
        <v>486</v>
      </c>
      <c r="B38" s="224" t="s">
        <v>1662</v>
      </c>
    </row>
    <row r="39" spans="1:6" x14ac:dyDescent="0.35">
      <c r="A39" s="224" t="s">
        <v>487</v>
      </c>
      <c r="B39" s="224" t="s">
        <v>1662</v>
      </c>
    </row>
    <row r="40" spans="1:6" x14ac:dyDescent="0.35">
      <c r="A40" s="224" t="s">
        <v>488</v>
      </c>
      <c r="B40" s="224" t="s">
        <v>1662</v>
      </c>
    </row>
    <row r="41" spans="1:6" x14ac:dyDescent="0.35">
      <c r="A41" s="224" t="s">
        <v>489</v>
      </c>
      <c r="B41" s="224" t="s">
        <v>1662</v>
      </c>
    </row>
    <row r="42" spans="1:6" x14ac:dyDescent="0.35">
      <c r="A42" s="224" t="s">
        <v>490</v>
      </c>
      <c r="B42" s="224" t="s">
        <v>1662</v>
      </c>
    </row>
    <row r="43" spans="1:6" x14ac:dyDescent="0.35">
      <c r="A43" s="224" t="s">
        <v>1662</v>
      </c>
      <c r="B43" s="224" t="s">
        <v>3185</v>
      </c>
    </row>
    <row r="44" spans="1:6" x14ac:dyDescent="0.35">
      <c r="A44" s="224" t="s">
        <v>492</v>
      </c>
      <c r="B44" s="224" t="s">
        <v>493</v>
      </c>
    </row>
    <row r="45" spans="1:6" x14ac:dyDescent="0.35">
      <c r="A45" s="224" t="s">
        <v>494</v>
      </c>
      <c r="B45" s="224" t="s">
        <v>495</v>
      </c>
    </row>
    <row r="46" spans="1:6" x14ac:dyDescent="0.35">
      <c r="A46" s="224" t="s">
        <v>496</v>
      </c>
      <c r="B46" s="224" t="s">
        <v>497</v>
      </c>
    </row>
    <row r="47" spans="1:6" x14ac:dyDescent="0.35">
      <c r="A47" s="224" t="s">
        <v>498</v>
      </c>
      <c r="B47" s="224" t="s">
        <v>499</v>
      </c>
    </row>
    <row r="48" spans="1:6" x14ac:dyDescent="0.35">
      <c r="A48" s="224" t="s">
        <v>500</v>
      </c>
      <c r="B48" s="224" t="s">
        <v>501</v>
      </c>
    </row>
    <row r="49" spans="1:2" x14ac:dyDescent="0.35">
      <c r="A49" s="224" t="s">
        <v>502</v>
      </c>
      <c r="B49" s="224" t="s">
        <v>503</v>
      </c>
    </row>
    <row r="50" spans="1:2" x14ac:dyDescent="0.35">
      <c r="A50" s="224" t="s">
        <v>504</v>
      </c>
      <c r="B50" s="224" t="s">
        <v>2300</v>
      </c>
    </row>
    <row r="51" spans="1:2" x14ac:dyDescent="0.35">
      <c r="A51" s="224" t="s">
        <v>505</v>
      </c>
      <c r="B51" s="224" t="s">
        <v>506</v>
      </c>
    </row>
    <row r="52" spans="1:2" x14ac:dyDescent="0.35">
      <c r="A52" s="224" t="s">
        <v>507</v>
      </c>
      <c r="B52" s="224" t="s">
        <v>508</v>
      </c>
    </row>
    <row r="53" spans="1:2" x14ac:dyDescent="0.35">
      <c r="A53" s="224" t="s">
        <v>509</v>
      </c>
      <c r="B53" s="224" t="s">
        <v>510</v>
      </c>
    </row>
    <row r="54" spans="1:2" x14ac:dyDescent="0.35">
      <c r="A54" s="224" t="s">
        <v>511</v>
      </c>
      <c r="B54" s="224" t="s">
        <v>512</v>
      </c>
    </row>
    <row r="55" spans="1:2" x14ac:dyDescent="0.35">
      <c r="A55" s="224" t="s">
        <v>513</v>
      </c>
      <c r="B55" s="224" t="s">
        <v>514</v>
      </c>
    </row>
    <row r="56" spans="1:2" x14ac:dyDescent="0.35">
      <c r="A56" s="224" t="s">
        <v>515</v>
      </c>
      <c r="B56" s="224" t="s">
        <v>516</v>
      </c>
    </row>
    <row r="57" spans="1:2" x14ac:dyDescent="0.35">
      <c r="A57" s="224" t="s">
        <v>517</v>
      </c>
      <c r="B57" s="224" t="s">
        <v>518</v>
      </c>
    </row>
    <row r="58" spans="1:2" x14ac:dyDescent="0.35">
      <c r="A58" s="224" t="s">
        <v>519</v>
      </c>
      <c r="B58" s="224" t="s">
        <v>520</v>
      </c>
    </row>
    <row r="59" spans="1:2" x14ac:dyDescent="0.35">
      <c r="A59" s="224" t="s">
        <v>521</v>
      </c>
      <c r="B59" s="224" t="s">
        <v>522</v>
      </c>
    </row>
    <row r="60" spans="1:2" x14ac:dyDescent="0.35">
      <c r="A60" s="224" t="s">
        <v>523</v>
      </c>
      <c r="B60" s="224" t="s">
        <v>3</v>
      </c>
    </row>
    <row r="61" spans="1:2" x14ac:dyDescent="0.35">
      <c r="A61" s="224" t="s">
        <v>524</v>
      </c>
      <c r="B61" s="224" t="s">
        <v>525</v>
      </c>
    </row>
    <row r="62" spans="1:2" x14ac:dyDescent="0.35">
      <c r="A62" s="224" t="s">
        <v>526</v>
      </c>
      <c r="B62" s="224" t="s">
        <v>527</v>
      </c>
    </row>
    <row r="63" spans="1:2" x14ac:dyDescent="0.35">
      <c r="A63" s="224" t="s">
        <v>528</v>
      </c>
      <c r="B63" s="224" t="s">
        <v>529</v>
      </c>
    </row>
    <row r="64" spans="1:2" x14ac:dyDescent="0.35">
      <c r="A64" s="224" t="s">
        <v>530</v>
      </c>
      <c r="B64" s="224" t="s">
        <v>531</v>
      </c>
    </row>
    <row r="65" spans="1:2" x14ac:dyDescent="0.35">
      <c r="A65" s="224" t="s">
        <v>532</v>
      </c>
      <c r="B65" s="224" t="s">
        <v>533</v>
      </c>
    </row>
    <row r="66" spans="1:2" x14ac:dyDescent="0.35">
      <c r="A66" s="224" t="s">
        <v>534</v>
      </c>
      <c r="B66" s="224" t="s">
        <v>535</v>
      </c>
    </row>
    <row r="67" spans="1:2" x14ac:dyDescent="0.35">
      <c r="A67" s="224" t="s">
        <v>536</v>
      </c>
      <c r="B67" s="224" t="s">
        <v>537</v>
      </c>
    </row>
    <row r="68" spans="1:2" x14ac:dyDescent="0.35">
      <c r="A68" s="224" t="s">
        <v>538</v>
      </c>
      <c r="B68" s="224" t="s">
        <v>539</v>
      </c>
    </row>
    <row r="69" spans="1:2" x14ac:dyDescent="0.35">
      <c r="A69" s="224" t="s">
        <v>540</v>
      </c>
      <c r="B69" s="224" t="s">
        <v>541</v>
      </c>
    </row>
    <row r="70" spans="1:2" x14ac:dyDescent="0.35">
      <c r="A70" s="224" t="s">
        <v>542</v>
      </c>
      <c r="B70" s="224" t="s">
        <v>543</v>
      </c>
    </row>
    <row r="71" spans="1:2" x14ac:dyDescent="0.35">
      <c r="A71" s="224" t="s">
        <v>544</v>
      </c>
      <c r="B71" s="224" t="s">
        <v>6</v>
      </c>
    </row>
    <row r="72" spans="1:2" x14ac:dyDescent="0.35">
      <c r="A72" s="224" t="s">
        <v>545</v>
      </c>
      <c r="B72" s="224" t="s">
        <v>309</v>
      </c>
    </row>
    <row r="73" spans="1:2" x14ac:dyDescent="0.35">
      <c r="A73" s="224" t="s">
        <v>547</v>
      </c>
      <c r="B73" s="224" t="s">
        <v>549</v>
      </c>
    </row>
    <row r="74" spans="1:2" x14ac:dyDescent="0.35">
      <c r="A74" s="224" t="s">
        <v>548</v>
      </c>
      <c r="B74" s="224" t="s">
        <v>551</v>
      </c>
    </row>
    <row r="75" spans="1:2" x14ac:dyDescent="0.35">
      <c r="A75" s="224" t="s">
        <v>550</v>
      </c>
      <c r="B75" s="224" t="s">
        <v>2</v>
      </c>
    </row>
    <row r="76" spans="1:2" x14ac:dyDescent="0.35">
      <c r="A76" s="224" t="s">
        <v>1555</v>
      </c>
      <c r="B76" s="224" t="s">
        <v>139</v>
      </c>
    </row>
    <row r="77" spans="1:2" x14ac:dyDescent="0.35">
      <c r="A77" s="224" t="s">
        <v>552</v>
      </c>
      <c r="B77" s="224" t="s">
        <v>311</v>
      </c>
    </row>
    <row r="78" spans="1:2" x14ac:dyDescent="0.35">
      <c r="A78" s="224" t="s">
        <v>553</v>
      </c>
      <c r="B78" s="224" t="s">
        <v>546</v>
      </c>
    </row>
    <row r="79" spans="1:2" x14ac:dyDescent="0.35">
      <c r="A79" s="224" t="s">
        <v>554</v>
      </c>
      <c r="B79" s="224" t="s">
        <v>313</v>
      </c>
    </row>
    <row r="80" spans="1:2" x14ac:dyDescent="0.35">
      <c r="A80" s="224" t="s">
        <v>555</v>
      </c>
      <c r="B80" s="224" t="s">
        <v>315</v>
      </c>
    </row>
    <row r="81" spans="1:2" x14ac:dyDescent="0.35">
      <c r="A81" s="224" t="s">
        <v>556</v>
      </c>
      <c r="B81" s="224" t="s">
        <v>12</v>
      </c>
    </row>
    <row r="82" spans="1:2" x14ac:dyDescent="0.35">
      <c r="A82" s="224" t="s">
        <v>557</v>
      </c>
      <c r="B82" s="224" t="s">
        <v>318</v>
      </c>
    </row>
    <row r="83" spans="1:2" x14ac:dyDescent="0.35">
      <c r="A83" s="224" t="s">
        <v>558</v>
      </c>
      <c r="B83" s="224" t="s">
        <v>320</v>
      </c>
    </row>
    <row r="84" spans="1:2" x14ac:dyDescent="0.35">
      <c r="A84" s="224" t="s">
        <v>559</v>
      </c>
      <c r="B84" s="224" t="s">
        <v>322</v>
      </c>
    </row>
    <row r="85" spans="1:2" x14ac:dyDescent="0.35">
      <c r="A85" s="224" t="s">
        <v>560</v>
      </c>
      <c r="B85" s="224" t="s">
        <v>324</v>
      </c>
    </row>
    <row r="86" spans="1:2" x14ac:dyDescent="0.35">
      <c r="A86" s="224" t="s">
        <v>561</v>
      </c>
      <c r="B86" s="224" t="s">
        <v>326</v>
      </c>
    </row>
    <row r="87" spans="1:2" x14ac:dyDescent="0.35">
      <c r="A87" s="224" t="s">
        <v>562</v>
      </c>
      <c r="B87" s="224" t="s">
        <v>139</v>
      </c>
    </row>
    <row r="88" spans="1:2" x14ac:dyDescent="0.35">
      <c r="A88" s="224" t="s">
        <v>563</v>
      </c>
      <c r="B88" s="224" t="s">
        <v>1662</v>
      </c>
    </row>
    <row r="89" spans="1:2" x14ac:dyDescent="0.35">
      <c r="A89" s="224" t="s">
        <v>564</v>
      </c>
      <c r="B89" s="224" t="s">
        <v>1662</v>
      </c>
    </row>
    <row r="90" spans="1:2" x14ac:dyDescent="0.35">
      <c r="A90" s="224" t="s">
        <v>565</v>
      </c>
      <c r="B90" s="224" t="s">
        <v>1662</v>
      </c>
    </row>
    <row r="91" spans="1:2" x14ac:dyDescent="0.35">
      <c r="A91" s="224" t="s">
        <v>566</v>
      </c>
      <c r="B91" s="224" t="s">
        <v>1662</v>
      </c>
    </row>
    <row r="92" spans="1:2" x14ac:dyDescent="0.35">
      <c r="A92" s="224" t="s">
        <v>567</v>
      </c>
      <c r="B92" s="224" t="s">
        <v>1662</v>
      </c>
    </row>
    <row r="93" spans="1:2" x14ac:dyDescent="0.35">
      <c r="A93" s="224" t="s">
        <v>568</v>
      </c>
      <c r="B93" s="224" t="s">
        <v>1662</v>
      </c>
    </row>
    <row r="94" spans="1:2" x14ac:dyDescent="0.35">
      <c r="A94" s="224" t="s">
        <v>569</v>
      </c>
      <c r="B94" s="224" t="s">
        <v>1662</v>
      </c>
    </row>
    <row r="95" spans="1:2" x14ac:dyDescent="0.35">
      <c r="A95" s="224" t="s">
        <v>570</v>
      </c>
      <c r="B95" s="224" t="s">
        <v>1662</v>
      </c>
    </row>
    <row r="96" spans="1:2" x14ac:dyDescent="0.35">
      <c r="A96" s="224" t="s">
        <v>571</v>
      </c>
      <c r="B96" s="224" t="s">
        <v>1662</v>
      </c>
    </row>
    <row r="97" spans="1:6" x14ac:dyDescent="0.35">
      <c r="A97" s="224" t="s">
        <v>572</v>
      </c>
      <c r="B97" s="224" t="s">
        <v>1662</v>
      </c>
    </row>
    <row r="98" spans="1:6" x14ac:dyDescent="0.35">
      <c r="A98" s="224" t="s">
        <v>1662</v>
      </c>
      <c r="B98" s="224" t="s">
        <v>1566</v>
      </c>
    </row>
    <row r="99" spans="1:6" x14ac:dyDescent="0.35">
      <c r="A99" s="224" t="s">
        <v>573</v>
      </c>
      <c r="B99" s="224" t="s">
        <v>3116</v>
      </c>
      <c r="C99" s="225">
        <v>0.49159012081621972</v>
      </c>
      <c r="D99" s="225">
        <v>0.32582120274776077</v>
      </c>
      <c r="F99" s="225">
        <v>0.46112615973228976</v>
      </c>
    </row>
    <row r="100" spans="1:6" x14ac:dyDescent="0.35">
      <c r="A100" s="224" t="s">
        <v>575</v>
      </c>
      <c r="B100" s="224" t="s">
        <v>3117</v>
      </c>
      <c r="C100" s="225">
        <v>0.16766915235380769</v>
      </c>
      <c r="D100" s="225">
        <v>0.17583566844031309</v>
      </c>
      <c r="F100" s="225">
        <v>0.16916994291906823</v>
      </c>
    </row>
    <row r="101" spans="1:6" x14ac:dyDescent="0.35">
      <c r="A101" s="224" t="s">
        <v>576</v>
      </c>
      <c r="B101" s="224" t="s">
        <v>3118</v>
      </c>
      <c r="C101" s="225">
        <v>3.0254119878680995E-2</v>
      </c>
      <c r="D101" s="225">
        <v>5.8249225360252302E-2</v>
      </c>
      <c r="F101" s="225">
        <v>3.5398882925146063E-2</v>
      </c>
    </row>
    <row r="102" spans="1:6" x14ac:dyDescent="0.35">
      <c r="A102" s="224" t="s">
        <v>577</v>
      </c>
      <c r="B102" s="224" t="s">
        <v>3119</v>
      </c>
      <c r="C102" s="225">
        <v>0.19483360164203953</v>
      </c>
      <c r="D102" s="225">
        <v>0.25590648453495085</v>
      </c>
      <c r="F102" s="225">
        <v>0.20605718896716585</v>
      </c>
    </row>
    <row r="103" spans="1:6" x14ac:dyDescent="0.35">
      <c r="A103" s="224" t="s">
        <v>578</v>
      </c>
      <c r="B103" s="224" t="s">
        <v>3120</v>
      </c>
      <c r="C103" s="225">
        <v>0.11565300530925866</v>
      </c>
      <c r="D103" s="225">
        <v>0.1841874189229257</v>
      </c>
      <c r="F103" s="225">
        <v>0.12824782545747537</v>
      </c>
    </row>
    <row r="104" spans="1:6" x14ac:dyDescent="0.35">
      <c r="A104" s="224" t="s">
        <v>579</v>
      </c>
      <c r="B104" s="224" t="s">
        <v>1662</v>
      </c>
    </row>
    <row r="105" spans="1:6" x14ac:dyDescent="0.35">
      <c r="A105" s="224" t="s">
        <v>580</v>
      </c>
      <c r="B105" s="224" t="s">
        <v>1662</v>
      </c>
    </row>
    <row r="106" spans="1:6" x14ac:dyDescent="0.35">
      <c r="A106" s="224" t="s">
        <v>581</v>
      </c>
      <c r="B106" s="224" t="s">
        <v>1662</v>
      </c>
    </row>
    <row r="107" spans="1:6" x14ac:dyDescent="0.35">
      <c r="A107" s="224" t="s">
        <v>582</v>
      </c>
      <c r="B107" s="224" t="s">
        <v>1662</v>
      </c>
    </row>
    <row r="108" spans="1:6" x14ac:dyDescent="0.35">
      <c r="A108" s="224" t="s">
        <v>583</v>
      </c>
      <c r="B108" s="224" t="s">
        <v>1662</v>
      </c>
    </row>
    <row r="109" spans="1:6" x14ac:dyDescent="0.35">
      <c r="A109" s="224" t="s">
        <v>584</v>
      </c>
      <c r="B109" s="224" t="s">
        <v>1662</v>
      </c>
    </row>
    <row r="110" spans="1:6" x14ac:dyDescent="0.35">
      <c r="A110" s="224" t="s">
        <v>585</v>
      </c>
      <c r="B110" s="224" t="s">
        <v>1662</v>
      </c>
    </row>
    <row r="111" spans="1:6" x14ac:dyDescent="0.35">
      <c r="A111" s="224" t="s">
        <v>586</v>
      </c>
      <c r="B111" s="224" t="s">
        <v>1662</v>
      </c>
    </row>
    <row r="112" spans="1:6" x14ac:dyDescent="0.35">
      <c r="A112" s="224" t="s">
        <v>587</v>
      </c>
      <c r="B112" s="224" t="s">
        <v>1662</v>
      </c>
    </row>
    <row r="113" spans="1:2" x14ac:dyDescent="0.35">
      <c r="A113" s="224" t="s">
        <v>588</v>
      </c>
      <c r="B113" s="224" t="s">
        <v>1662</v>
      </c>
    </row>
    <row r="114" spans="1:2" x14ac:dyDescent="0.35">
      <c r="A114" s="224" t="s">
        <v>589</v>
      </c>
      <c r="B114" s="224" t="s">
        <v>1662</v>
      </c>
    </row>
    <row r="115" spans="1:2" x14ac:dyDescent="0.35">
      <c r="A115" s="224" t="s">
        <v>590</v>
      </c>
      <c r="B115" s="224" t="s">
        <v>1662</v>
      </c>
    </row>
    <row r="116" spans="1:2" x14ac:dyDescent="0.35">
      <c r="A116" s="224" t="s">
        <v>591</v>
      </c>
      <c r="B116" s="224" t="s">
        <v>1662</v>
      </c>
    </row>
    <row r="117" spans="1:2" x14ac:dyDescent="0.35">
      <c r="A117" s="224" t="s">
        <v>592</v>
      </c>
      <c r="B117" s="224" t="s">
        <v>1662</v>
      </c>
    </row>
    <row r="118" spans="1:2" x14ac:dyDescent="0.35">
      <c r="A118" s="224" t="s">
        <v>593</v>
      </c>
      <c r="B118" s="224" t="s">
        <v>1662</v>
      </c>
    </row>
    <row r="119" spans="1:2" x14ac:dyDescent="0.35">
      <c r="A119" s="224" t="s">
        <v>594</v>
      </c>
      <c r="B119" s="224" t="s">
        <v>1662</v>
      </c>
    </row>
    <row r="120" spans="1:2" x14ac:dyDescent="0.35">
      <c r="A120" s="224" t="s">
        <v>595</v>
      </c>
      <c r="B120" s="224" t="s">
        <v>1662</v>
      </c>
    </row>
    <row r="121" spans="1:2" x14ac:dyDescent="0.35">
      <c r="A121" s="224" t="s">
        <v>596</v>
      </c>
      <c r="B121" s="224" t="s">
        <v>1662</v>
      </c>
    </row>
    <row r="122" spans="1:2" x14ac:dyDescent="0.35">
      <c r="A122" s="224" t="s">
        <v>597</v>
      </c>
      <c r="B122" s="224" t="s">
        <v>1662</v>
      </c>
    </row>
    <row r="123" spans="1:2" x14ac:dyDescent="0.35">
      <c r="A123" s="224" t="s">
        <v>598</v>
      </c>
      <c r="B123" s="224" t="s">
        <v>1662</v>
      </c>
    </row>
    <row r="124" spans="1:2" x14ac:dyDescent="0.35">
      <c r="A124" s="224" t="s">
        <v>599</v>
      </c>
      <c r="B124" s="224" t="s">
        <v>1662</v>
      </c>
    </row>
    <row r="125" spans="1:2" x14ac:dyDescent="0.35">
      <c r="A125" s="224" t="s">
        <v>600</v>
      </c>
      <c r="B125" s="224" t="s">
        <v>1662</v>
      </c>
    </row>
    <row r="126" spans="1:2" x14ac:dyDescent="0.35">
      <c r="A126" s="224" t="s">
        <v>601</v>
      </c>
      <c r="B126" s="224" t="s">
        <v>1662</v>
      </c>
    </row>
    <row r="127" spans="1:2" x14ac:dyDescent="0.35">
      <c r="A127" s="224" t="s">
        <v>602</v>
      </c>
      <c r="B127" s="224" t="s">
        <v>1662</v>
      </c>
    </row>
    <row r="128" spans="1:2" x14ac:dyDescent="0.35">
      <c r="A128" s="224" t="s">
        <v>603</v>
      </c>
      <c r="B128" s="224" t="s">
        <v>1662</v>
      </c>
    </row>
    <row r="129" spans="1:2" x14ac:dyDescent="0.35">
      <c r="A129" s="224" t="s">
        <v>604</v>
      </c>
      <c r="B129" s="224" t="s">
        <v>1662</v>
      </c>
    </row>
    <row r="130" spans="1:2" x14ac:dyDescent="0.35">
      <c r="A130" s="224" t="s">
        <v>1529</v>
      </c>
      <c r="B130" s="224" t="s">
        <v>1662</v>
      </c>
    </row>
    <row r="131" spans="1:2" x14ac:dyDescent="0.35">
      <c r="A131" s="224" t="s">
        <v>1530</v>
      </c>
      <c r="B131" s="224" t="s">
        <v>1662</v>
      </c>
    </row>
    <row r="132" spans="1:2" x14ac:dyDescent="0.35">
      <c r="A132" s="224" t="s">
        <v>1531</v>
      </c>
      <c r="B132" s="224" t="s">
        <v>1662</v>
      </c>
    </row>
    <row r="133" spans="1:2" x14ac:dyDescent="0.35">
      <c r="A133" s="224" t="s">
        <v>1532</v>
      </c>
      <c r="B133" s="224" t="s">
        <v>1662</v>
      </c>
    </row>
    <row r="134" spans="1:2" x14ac:dyDescent="0.35">
      <c r="A134" s="224" t="s">
        <v>1533</v>
      </c>
      <c r="B134" s="224" t="s">
        <v>1662</v>
      </c>
    </row>
    <row r="135" spans="1:2" x14ac:dyDescent="0.35">
      <c r="A135" s="224" t="s">
        <v>1534</v>
      </c>
      <c r="B135" s="224" t="s">
        <v>1662</v>
      </c>
    </row>
    <row r="136" spans="1:2" x14ac:dyDescent="0.35">
      <c r="A136" s="224" t="s">
        <v>1535</v>
      </c>
      <c r="B136" s="224" t="s">
        <v>1662</v>
      </c>
    </row>
    <row r="137" spans="1:2" x14ac:dyDescent="0.35">
      <c r="A137" s="224" t="s">
        <v>1536</v>
      </c>
      <c r="B137" s="224" t="s">
        <v>1662</v>
      </c>
    </row>
    <row r="138" spans="1:2" x14ac:dyDescent="0.35">
      <c r="A138" s="224" t="s">
        <v>1537</v>
      </c>
      <c r="B138" s="224" t="s">
        <v>1662</v>
      </c>
    </row>
    <row r="139" spans="1:2" x14ac:dyDescent="0.35">
      <c r="A139" s="224" t="s">
        <v>1538</v>
      </c>
      <c r="B139" s="224" t="s">
        <v>1662</v>
      </c>
    </row>
    <row r="140" spans="1:2" x14ac:dyDescent="0.35">
      <c r="A140" s="224" t="s">
        <v>1539</v>
      </c>
      <c r="B140" s="224" t="s">
        <v>1662</v>
      </c>
    </row>
    <row r="141" spans="1:2" x14ac:dyDescent="0.35">
      <c r="A141" s="224" t="s">
        <v>1540</v>
      </c>
      <c r="B141" s="224" t="s">
        <v>1662</v>
      </c>
    </row>
    <row r="142" spans="1:2" x14ac:dyDescent="0.35">
      <c r="A142" s="224" t="s">
        <v>1541</v>
      </c>
      <c r="B142" s="224" t="s">
        <v>1662</v>
      </c>
    </row>
    <row r="143" spans="1:2" x14ac:dyDescent="0.35">
      <c r="A143" s="224" t="s">
        <v>1542</v>
      </c>
      <c r="B143" s="224" t="s">
        <v>1662</v>
      </c>
    </row>
    <row r="144" spans="1:2" x14ac:dyDescent="0.35">
      <c r="A144" s="224" t="s">
        <v>1543</v>
      </c>
      <c r="B144" s="224" t="s">
        <v>1662</v>
      </c>
    </row>
    <row r="145" spans="1:6" x14ac:dyDescent="0.35">
      <c r="A145" s="224" t="s">
        <v>1544</v>
      </c>
      <c r="B145" s="224" t="s">
        <v>1662</v>
      </c>
    </row>
    <row r="146" spans="1:6" x14ac:dyDescent="0.35">
      <c r="A146" s="224" t="s">
        <v>1545</v>
      </c>
      <c r="B146" s="224" t="s">
        <v>1662</v>
      </c>
    </row>
    <row r="147" spans="1:6" x14ac:dyDescent="0.35">
      <c r="A147" s="224" t="s">
        <v>1546</v>
      </c>
      <c r="B147" s="224" t="s">
        <v>1662</v>
      </c>
    </row>
    <row r="148" spans="1:6" x14ac:dyDescent="0.35">
      <c r="A148" s="224" t="s">
        <v>1547</v>
      </c>
      <c r="B148" s="224" t="s">
        <v>1662</v>
      </c>
    </row>
    <row r="149" spans="1:6" x14ac:dyDescent="0.35">
      <c r="A149" s="224" t="s">
        <v>1662</v>
      </c>
      <c r="B149" s="224" t="s">
        <v>605</v>
      </c>
    </row>
    <row r="150" spans="1:6" x14ac:dyDescent="0.35">
      <c r="A150" s="224" t="s">
        <v>606</v>
      </c>
      <c r="B150" s="224" t="s">
        <v>607</v>
      </c>
      <c r="C150" s="225">
        <v>0.81577742315851531</v>
      </c>
      <c r="D150" s="225">
        <v>0.35779873724280015</v>
      </c>
      <c r="F150" s="225">
        <v>0.73161300302733412</v>
      </c>
    </row>
    <row r="151" spans="1:6" x14ac:dyDescent="0.35">
      <c r="A151" s="224" t="s">
        <v>608</v>
      </c>
      <c r="B151" s="224" t="s">
        <v>609</v>
      </c>
      <c r="C151" s="225">
        <v>0.18422257684147211</v>
      </c>
      <c r="D151" s="225">
        <v>0.64220126276340117</v>
      </c>
      <c r="F151" s="225">
        <v>0.26838699697380053</v>
      </c>
    </row>
    <row r="152" spans="1:6" x14ac:dyDescent="0.35">
      <c r="A152" s="224" t="s">
        <v>610</v>
      </c>
      <c r="B152" s="224" t="s">
        <v>139</v>
      </c>
    </row>
    <row r="153" spans="1:6" x14ac:dyDescent="0.35">
      <c r="A153" s="224" t="s">
        <v>611</v>
      </c>
      <c r="B153" s="224" t="s">
        <v>1662</v>
      </c>
    </row>
    <row r="154" spans="1:6" x14ac:dyDescent="0.35">
      <c r="A154" s="224" t="s">
        <v>612</v>
      </c>
      <c r="B154" s="224" t="s">
        <v>1662</v>
      </c>
      <c r="C154" s="225">
        <v>0.34045254318069124</v>
      </c>
      <c r="D154" s="225">
        <v>0.19928869836255358</v>
      </c>
      <c r="F154" s="225">
        <v>0.31451034650651205</v>
      </c>
    </row>
    <row r="155" spans="1:6" x14ac:dyDescent="0.35">
      <c r="A155" s="224" t="s">
        <v>613</v>
      </c>
      <c r="B155" s="224" t="s">
        <v>1662</v>
      </c>
      <c r="C155" s="225">
        <v>1.394610630521668E-3</v>
      </c>
      <c r="D155" s="225">
        <v>2.648079404898494E-4</v>
      </c>
      <c r="F155" s="225">
        <v>1.1869826530775812E-3</v>
      </c>
    </row>
    <row r="156" spans="1:6" x14ac:dyDescent="0.35">
      <c r="A156" s="224" t="s">
        <v>614</v>
      </c>
      <c r="B156" s="224" t="s">
        <v>1662</v>
      </c>
      <c r="C156" s="225">
        <v>0.17143683560489101</v>
      </c>
      <c r="D156" s="225">
        <v>0.61852154569937168</v>
      </c>
      <c r="F156" s="225">
        <v>0.25359922990798778</v>
      </c>
    </row>
    <row r="157" spans="1:6" x14ac:dyDescent="0.35">
      <c r="A157" s="224" t="s">
        <v>615</v>
      </c>
      <c r="B157" s="224" t="s">
        <v>1662</v>
      </c>
      <c r="C157" s="225">
        <v>0.4753248799778364</v>
      </c>
      <c r="D157" s="225">
        <v>0.15851003888024578</v>
      </c>
      <c r="F157" s="225">
        <v>0.41710265652082945</v>
      </c>
    </row>
    <row r="158" spans="1:6" x14ac:dyDescent="0.35">
      <c r="A158" s="224" t="s">
        <v>616</v>
      </c>
      <c r="B158" s="224" t="s">
        <v>1662</v>
      </c>
      <c r="C158" s="225">
        <v>1.1391130606059586E-2</v>
      </c>
      <c r="D158" s="225">
        <v>2.3414909123539749E-2</v>
      </c>
      <c r="F158" s="225">
        <v>1.360078441273427E-2</v>
      </c>
    </row>
    <row r="159" spans="1:6" x14ac:dyDescent="0.35">
      <c r="A159" s="224" t="s">
        <v>1662</v>
      </c>
      <c r="B159" s="224" t="s">
        <v>617</v>
      </c>
    </row>
    <row r="160" spans="1:6" x14ac:dyDescent="0.35">
      <c r="A160" s="224" t="s">
        <v>618</v>
      </c>
      <c r="B160" s="224" t="s">
        <v>619</v>
      </c>
      <c r="C160" s="225">
        <v>0.55338638406624208</v>
      </c>
      <c r="D160" s="225">
        <v>0.45343077687107025</v>
      </c>
      <c r="F160" s="225">
        <v>0.535017176115828</v>
      </c>
    </row>
    <row r="161" spans="1:6" x14ac:dyDescent="0.35">
      <c r="A161" s="224" t="s">
        <v>620</v>
      </c>
      <c r="B161" s="224" t="s">
        <v>621</v>
      </c>
      <c r="C161" s="225">
        <v>0.44661361593375776</v>
      </c>
      <c r="D161" s="225">
        <v>0.5465692231351309</v>
      </c>
      <c r="F161" s="225">
        <v>0.46498282388530987</v>
      </c>
    </row>
    <row r="162" spans="1:6" x14ac:dyDescent="0.35">
      <c r="A162" s="224" t="s">
        <v>622</v>
      </c>
      <c r="B162" s="224" t="s">
        <v>139</v>
      </c>
    </row>
    <row r="163" spans="1:6" x14ac:dyDescent="0.35">
      <c r="A163" s="224" t="s">
        <v>623</v>
      </c>
      <c r="B163" s="224" t="s">
        <v>1662</v>
      </c>
    </row>
    <row r="164" spans="1:6" x14ac:dyDescent="0.35">
      <c r="A164" s="224" t="s">
        <v>624</v>
      </c>
      <c r="B164" s="224" t="s">
        <v>1662</v>
      </c>
    </row>
    <row r="165" spans="1:6" x14ac:dyDescent="0.35">
      <c r="A165" s="224" t="s">
        <v>625</v>
      </c>
      <c r="B165" s="224" t="s">
        <v>1662</v>
      </c>
    </row>
    <row r="166" spans="1:6" x14ac:dyDescent="0.35">
      <c r="A166" s="224" t="s">
        <v>626</v>
      </c>
      <c r="B166" s="224" t="s">
        <v>1662</v>
      </c>
    </row>
    <row r="167" spans="1:6" x14ac:dyDescent="0.35">
      <c r="A167" s="224" t="s">
        <v>627</v>
      </c>
      <c r="B167" s="224" t="s">
        <v>1662</v>
      </c>
    </row>
    <row r="168" spans="1:6" x14ac:dyDescent="0.35">
      <c r="A168" s="224" t="s">
        <v>628</v>
      </c>
      <c r="B168" s="224" t="s">
        <v>1662</v>
      </c>
    </row>
    <row r="169" spans="1:6" x14ac:dyDescent="0.35">
      <c r="A169" s="224" t="s">
        <v>1662</v>
      </c>
      <c r="B169" s="224" t="s">
        <v>3186</v>
      </c>
    </row>
    <row r="170" spans="1:6" x14ac:dyDescent="0.35">
      <c r="A170" s="224" t="s">
        <v>630</v>
      </c>
      <c r="B170" s="224" t="s">
        <v>631</v>
      </c>
      <c r="C170" s="225">
        <v>3.9404044561681964E-2</v>
      </c>
      <c r="D170" s="225">
        <v>3.4595686245141144E-2</v>
      </c>
      <c r="F170" s="225">
        <v>3.8520394946666696E-2</v>
      </c>
    </row>
    <row r="171" spans="1:6" x14ac:dyDescent="0.35">
      <c r="A171" s="224" t="s">
        <v>632</v>
      </c>
      <c r="B171" s="224" t="s">
        <v>3187</v>
      </c>
      <c r="C171" s="225">
        <v>5.9466461245678635E-2</v>
      </c>
      <c r="D171" s="225">
        <v>3.3386077722198565E-2</v>
      </c>
      <c r="F171" s="225">
        <v>5.4673573664756177E-2</v>
      </c>
    </row>
    <row r="172" spans="1:6" x14ac:dyDescent="0.35">
      <c r="A172" s="224" t="s">
        <v>634</v>
      </c>
      <c r="B172" s="224" t="s">
        <v>3188</v>
      </c>
      <c r="C172" s="225">
        <v>7.8579967389462616E-2</v>
      </c>
      <c r="D172" s="225">
        <v>6.8914243918939397E-2</v>
      </c>
      <c r="F172" s="225">
        <v>7.6803661993462932E-2</v>
      </c>
    </row>
    <row r="173" spans="1:6" x14ac:dyDescent="0.35">
      <c r="A173" s="224" t="s">
        <v>636</v>
      </c>
      <c r="B173" s="224" t="s">
        <v>3189</v>
      </c>
      <c r="C173" s="225">
        <v>0.11428646267168537</v>
      </c>
      <c r="D173" s="225">
        <v>5.4809408179862594E-2</v>
      </c>
      <c r="F173" s="225">
        <v>0.10335614657541119</v>
      </c>
    </row>
    <row r="174" spans="1:6" x14ac:dyDescent="0.35">
      <c r="A174" s="224" t="s">
        <v>638</v>
      </c>
      <c r="B174" s="224" t="s">
        <v>3190</v>
      </c>
      <c r="C174" s="225">
        <v>0.70826306413148377</v>
      </c>
      <c r="D174" s="225">
        <v>0.80829458394005738</v>
      </c>
      <c r="F174" s="225">
        <v>0.72664622282083779</v>
      </c>
    </row>
    <row r="175" spans="1:6" x14ac:dyDescent="0.35">
      <c r="A175" s="224" t="s">
        <v>640</v>
      </c>
      <c r="B175" s="224" t="s">
        <v>1662</v>
      </c>
    </row>
    <row r="176" spans="1:6" x14ac:dyDescent="0.35">
      <c r="A176" s="224" t="s">
        <v>641</v>
      </c>
      <c r="B176" s="224" t="s">
        <v>1662</v>
      </c>
    </row>
    <row r="177" spans="1:10" x14ac:dyDescent="0.35">
      <c r="A177" s="224" t="s">
        <v>642</v>
      </c>
      <c r="B177" s="224" t="s">
        <v>1662</v>
      </c>
    </row>
    <row r="178" spans="1:10" x14ac:dyDescent="0.35">
      <c r="A178" s="224" t="s">
        <v>643</v>
      </c>
      <c r="B178" s="224" t="s">
        <v>1662</v>
      </c>
    </row>
    <row r="179" spans="1:10" x14ac:dyDescent="0.35">
      <c r="A179" s="224" t="s">
        <v>1662</v>
      </c>
      <c r="B179" s="224" t="s">
        <v>644</v>
      </c>
    </row>
    <row r="180" spans="1:10" x14ac:dyDescent="0.35">
      <c r="A180" s="224" t="s">
        <v>645</v>
      </c>
      <c r="B180" s="224" t="s">
        <v>646</v>
      </c>
      <c r="C180" s="225">
        <v>1.3084827085820946E-3</v>
      </c>
      <c r="D180" s="225">
        <v>7.8163193637087783E-4</v>
      </c>
      <c r="F180" s="225">
        <v>1.211661412957467E-3</v>
      </c>
    </row>
    <row r="181" spans="1:10" x14ac:dyDescent="0.35">
      <c r="A181" s="224" t="s">
        <v>2672</v>
      </c>
      <c r="B181" s="224" t="s">
        <v>2671</v>
      </c>
      <c r="J181" s="228" t="s">
        <v>3121</v>
      </c>
    </row>
    <row r="182" spans="1:10" x14ac:dyDescent="0.35">
      <c r="A182" s="224" t="s">
        <v>647</v>
      </c>
      <c r="B182" s="224" t="s">
        <v>1662</v>
      </c>
    </row>
    <row r="183" spans="1:10" x14ac:dyDescent="0.35">
      <c r="A183" s="224" t="s">
        <v>648</v>
      </c>
      <c r="B183" s="224" t="s">
        <v>1662</v>
      </c>
    </row>
    <row r="184" spans="1:10" x14ac:dyDescent="0.35">
      <c r="A184" s="224" t="s">
        <v>649</v>
      </c>
      <c r="B184" s="224" t="s">
        <v>1662</v>
      </c>
    </row>
    <row r="185" spans="1:10" x14ac:dyDescent="0.35">
      <c r="A185" s="224" t="s">
        <v>1662</v>
      </c>
      <c r="B185" s="224" t="s">
        <v>447</v>
      </c>
    </row>
    <row r="186" spans="1:10" x14ac:dyDescent="0.35">
      <c r="A186" s="224" t="s">
        <v>1662</v>
      </c>
      <c r="B186" s="224" t="s">
        <v>650</v>
      </c>
    </row>
    <row r="187" spans="1:10" x14ac:dyDescent="0.35">
      <c r="A187" s="224" t="s">
        <v>654</v>
      </c>
      <c r="B187" s="224" t="s">
        <v>655</v>
      </c>
      <c r="C187" s="225">
        <v>1549</v>
      </c>
      <c r="D187" s="225">
        <v>220031</v>
      </c>
    </row>
    <row r="188" spans="1:10" x14ac:dyDescent="0.35">
      <c r="A188" s="224" t="s">
        <v>1662</v>
      </c>
      <c r="B188" s="224" t="s">
        <v>1662</v>
      </c>
    </row>
    <row r="189" spans="1:10" x14ac:dyDescent="0.35">
      <c r="A189" s="224" t="s">
        <v>1662</v>
      </c>
      <c r="B189" s="224" t="s">
        <v>656</v>
      </c>
    </row>
    <row r="190" spans="1:10" x14ac:dyDescent="0.35">
      <c r="A190" s="224" t="s">
        <v>657</v>
      </c>
      <c r="B190" s="224" t="s">
        <v>3122</v>
      </c>
      <c r="C190" s="225">
        <v>161811.58924435236</v>
      </c>
      <c r="D190" s="225">
        <v>173032</v>
      </c>
    </row>
    <row r="191" spans="1:10" x14ac:dyDescent="0.35">
      <c r="A191" s="224" t="s">
        <v>658</v>
      </c>
      <c r="B191" s="224" t="s">
        <v>3123</v>
      </c>
      <c r="C191" s="225">
        <v>119349.44176642405</v>
      </c>
      <c r="D191" s="225">
        <v>41894</v>
      </c>
    </row>
    <row r="192" spans="1:10" x14ac:dyDescent="0.35">
      <c r="A192" s="224" t="s">
        <v>659</v>
      </c>
      <c r="B192" s="224" t="s">
        <v>3124</v>
      </c>
      <c r="C192" s="225">
        <v>36243.02290062487</v>
      </c>
      <c r="D192" s="225">
        <v>4612</v>
      </c>
    </row>
    <row r="193" spans="1:4" x14ac:dyDescent="0.35">
      <c r="A193" s="224" t="s">
        <v>660</v>
      </c>
      <c r="B193" s="224" t="s">
        <v>3125</v>
      </c>
      <c r="C193" s="225">
        <v>11450.150623176982</v>
      </c>
      <c r="D193" s="225">
        <v>379</v>
      </c>
    </row>
    <row r="194" spans="1:4" x14ac:dyDescent="0.35">
      <c r="A194" s="224" t="s">
        <v>661</v>
      </c>
      <c r="B194" s="224" t="s">
        <v>3125</v>
      </c>
      <c r="C194" s="225">
        <v>5199.7521929884115</v>
      </c>
      <c r="D194" s="225">
        <v>74</v>
      </c>
    </row>
    <row r="195" spans="1:4" x14ac:dyDescent="0.35">
      <c r="A195" s="224" t="s">
        <v>662</v>
      </c>
      <c r="B195" s="224" t="s">
        <v>3126</v>
      </c>
      <c r="C195" s="225">
        <v>6880.2540214344035</v>
      </c>
      <c r="D195" s="225">
        <v>40</v>
      </c>
    </row>
    <row r="196" spans="1:4" x14ac:dyDescent="0.35">
      <c r="A196" s="224" t="s">
        <v>663</v>
      </c>
      <c r="B196" s="224" t="s">
        <v>1662</v>
      </c>
    </row>
    <row r="197" spans="1:4" x14ac:dyDescent="0.35">
      <c r="A197" s="224" t="s">
        <v>664</v>
      </c>
      <c r="B197" s="224" t="s">
        <v>1662</v>
      </c>
    </row>
    <row r="198" spans="1:4" x14ac:dyDescent="0.35">
      <c r="A198" s="224" t="s">
        <v>665</v>
      </c>
      <c r="B198" s="224" t="s">
        <v>1662</v>
      </c>
    </row>
    <row r="199" spans="1:4" x14ac:dyDescent="0.35">
      <c r="A199" s="224" t="s">
        <v>666</v>
      </c>
      <c r="B199" s="224" t="s">
        <v>1662</v>
      </c>
    </row>
    <row r="200" spans="1:4" x14ac:dyDescent="0.35">
      <c r="A200" s="224" t="s">
        <v>667</v>
      </c>
      <c r="B200" s="224" t="s">
        <v>1662</v>
      </c>
    </row>
    <row r="201" spans="1:4" x14ac:dyDescent="0.35">
      <c r="A201" s="224" t="s">
        <v>668</v>
      </c>
      <c r="B201" s="224" t="s">
        <v>1662</v>
      </c>
    </row>
    <row r="202" spans="1:4" x14ac:dyDescent="0.35">
      <c r="A202" s="224" t="s">
        <v>669</v>
      </c>
      <c r="B202" s="224" t="s">
        <v>1662</v>
      </c>
    </row>
    <row r="203" spans="1:4" x14ac:dyDescent="0.35">
      <c r="A203" s="224" t="s">
        <v>670</v>
      </c>
      <c r="B203" s="224" t="s">
        <v>1662</v>
      </c>
    </row>
    <row r="204" spans="1:4" x14ac:dyDescent="0.35">
      <c r="A204" s="224" t="s">
        <v>671</v>
      </c>
      <c r="B204" s="224" t="s">
        <v>1662</v>
      </c>
    </row>
    <row r="205" spans="1:4" x14ac:dyDescent="0.35">
      <c r="A205" s="224" t="s">
        <v>672</v>
      </c>
      <c r="B205" s="224" t="s">
        <v>1662</v>
      </c>
    </row>
    <row r="206" spans="1:4" x14ac:dyDescent="0.35">
      <c r="A206" s="224" t="s">
        <v>673</v>
      </c>
      <c r="B206" s="224" t="s">
        <v>1662</v>
      </c>
    </row>
    <row r="207" spans="1:4" x14ac:dyDescent="0.35">
      <c r="A207" s="224" t="s">
        <v>674</v>
      </c>
      <c r="B207" s="224" t="s">
        <v>1662</v>
      </c>
    </row>
    <row r="208" spans="1:4" x14ac:dyDescent="0.35">
      <c r="A208" s="224" t="s">
        <v>675</v>
      </c>
      <c r="B208" s="224" t="s">
        <v>1662</v>
      </c>
    </row>
    <row r="209" spans="1:2" x14ac:dyDescent="0.35">
      <c r="A209" s="224" t="s">
        <v>676</v>
      </c>
      <c r="B209" s="224" t="s">
        <v>1662</v>
      </c>
    </row>
    <row r="210" spans="1:2" x14ac:dyDescent="0.35">
      <c r="A210" s="224" t="s">
        <v>677</v>
      </c>
      <c r="B210" s="224" t="s">
        <v>1662</v>
      </c>
    </row>
    <row r="211" spans="1:2" x14ac:dyDescent="0.35">
      <c r="A211" s="224" t="s">
        <v>678</v>
      </c>
      <c r="B211" s="224" t="s">
        <v>1662</v>
      </c>
    </row>
    <row r="212" spans="1:2" x14ac:dyDescent="0.35">
      <c r="A212" s="224" t="s">
        <v>679</v>
      </c>
      <c r="B212" s="224" t="s">
        <v>1662</v>
      </c>
    </row>
    <row r="213" spans="1:2" x14ac:dyDescent="0.35">
      <c r="A213" s="224" t="s">
        <v>680</v>
      </c>
      <c r="B213" s="224" t="s">
        <v>1662</v>
      </c>
    </row>
    <row r="214" spans="1:2" x14ac:dyDescent="0.35">
      <c r="A214" s="224" t="s">
        <v>681</v>
      </c>
      <c r="B214" s="224" t="s">
        <v>141</v>
      </c>
    </row>
    <row r="215" spans="1:2" x14ac:dyDescent="0.35">
      <c r="A215" s="224" t="s">
        <v>1662</v>
      </c>
      <c r="B215" s="224" t="s">
        <v>682</v>
      </c>
    </row>
    <row r="216" spans="1:2" x14ac:dyDescent="0.35">
      <c r="A216" s="224" t="s">
        <v>683</v>
      </c>
      <c r="B216" s="224" t="s">
        <v>684</v>
      </c>
    </row>
    <row r="217" spans="1:2" x14ac:dyDescent="0.35">
      <c r="A217" s="224" t="s">
        <v>1662</v>
      </c>
      <c r="B217" s="224" t="s">
        <v>1662</v>
      </c>
    </row>
    <row r="218" spans="1:2" x14ac:dyDescent="0.35">
      <c r="A218" s="224" t="s">
        <v>1662</v>
      </c>
      <c r="B218" s="224" t="s">
        <v>685</v>
      </c>
    </row>
    <row r="219" spans="1:2" x14ac:dyDescent="0.35">
      <c r="A219" s="224" t="s">
        <v>686</v>
      </c>
      <c r="B219" s="224" t="s">
        <v>687</v>
      </c>
    </row>
    <row r="220" spans="1:2" x14ac:dyDescent="0.35">
      <c r="A220" s="224" t="s">
        <v>688</v>
      </c>
      <c r="B220" s="224" t="s">
        <v>689</v>
      </c>
    </row>
    <row r="221" spans="1:2" x14ac:dyDescent="0.35">
      <c r="A221" s="224" t="s">
        <v>690</v>
      </c>
      <c r="B221" s="224" t="s">
        <v>691</v>
      </c>
    </row>
    <row r="222" spans="1:2" x14ac:dyDescent="0.35">
      <c r="A222" s="224" t="s">
        <v>692</v>
      </c>
      <c r="B222" s="224" t="s">
        <v>693</v>
      </c>
    </row>
    <row r="223" spans="1:2" x14ac:dyDescent="0.35">
      <c r="A223" s="224" t="s">
        <v>694</v>
      </c>
      <c r="B223" s="224" t="s">
        <v>695</v>
      </c>
    </row>
    <row r="224" spans="1:2" x14ac:dyDescent="0.35">
      <c r="A224" s="224" t="s">
        <v>696</v>
      </c>
      <c r="B224" s="224" t="s">
        <v>697</v>
      </c>
    </row>
    <row r="225" spans="1:4" x14ac:dyDescent="0.35">
      <c r="A225" s="224" t="s">
        <v>698</v>
      </c>
      <c r="B225" s="224" t="s">
        <v>699</v>
      </c>
    </row>
    <row r="226" spans="1:4" x14ac:dyDescent="0.35">
      <c r="A226" s="224" t="s">
        <v>700</v>
      </c>
      <c r="B226" s="224" t="s">
        <v>701</v>
      </c>
    </row>
    <row r="227" spans="1:4" x14ac:dyDescent="0.35">
      <c r="A227" s="224" t="s">
        <v>702</v>
      </c>
      <c r="B227" s="224" t="s">
        <v>141</v>
      </c>
    </row>
    <row r="228" spans="1:4" x14ac:dyDescent="0.35">
      <c r="A228" s="224" t="s">
        <v>703</v>
      </c>
      <c r="B228" s="224" t="s">
        <v>704</v>
      </c>
    </row>
    <row r="229" spans="1:4" x14ac:dyDescent="0.35">
      <c r="A229" s="224" t="s">
        <v>705</v>
      </c>
      <c r="B229" s="224" t="s">
        <v>706</v>
      </c>
    </row>
    <row r="230" spans="1:4" x14ac:dyDescent="0.35">
      <c r="A230" s="224" t="s">
        <v>707</v>
      </c>
      <c r="B230" s="224" t="s">
        <v>708</v>
      </c>
    </row>
    <row r="231" spans="1:4" x14ac:dyDescent="0.35">
      <c r="A231" s="224" t="s">
        <v>709</v>
      </c>
      <c r="B231" s="224" t="s">
        <v>710</v>
      </c>
    </row>
    <row r="232" spans="1:4" x14ac:dyDescent="0.35">
      <c r="A232" s="224" t="s">
        <v>711</v>
      </c>
      <c r="B232" s="224" t="s">
        <v>712</v>
      </c>
    </row>
    <row r="233" spans="1:4" x14ac:dyDescent="0.35">
      <c r="A233" s="224" t="s">
        <v>713</v>
      </c>
      <c r="B233" s="224" t="s">
        <v>714</v>
      </c>
    </row>
    <row r="234" spans="1:4" x14ac:dyDescent="0.35">
      <c r="A234" s="224" t="s">
        <v>715</v>
      </c>
      <c r="B234" s="224" t="s">
        <v>1662</v>
      </c>
    </row>
    <row r="235" spans="1:4" x14ac:dyDescent="0.35">
      <c r="A235" s="224" t="s">
        <v>716</v>
      </c>
      <c r="B235" s="224" t="s">
        <v>1662</v>
      </c>
    </row>
    <row r="236" spans="1:4" x14ac:dyDescent="0.35">
      <c r="A236" s="224" t="s">
        <v>717</v>
      </c>
      <c r="B236" s="224" t="s">
        <v>1662</v>
      </c>
    </row>
    <row r="237" spans="1:4" x14ac:dyDescent="0.35">
      <c r="A237" s="224" t="s">
        <v>1662</v>
      </c>
      <c r="B237" s="224" t="s">
        <v>3191</v>
      </c>
    </row>
    <row r="238" spans="1:4" x14ac:dyDescent="0.35">
      <c r="A238" s="224" t="s">
        <v>719</v>
      </c>
      <c r="B238" s="224" t="s">
        <v>684</v>
      </c>
      <c r="C238" s="225">
        <v>0.61023215100748673</v>
      </c>
      <c r="D238" s="225">
        <v>220031</v>
      </c>
    </row>
    <row r="239" spans="1:4" x14ac:dyDescent="0.35">
      <c r="A239" s="224" t="s">
        <v>1662</v>
      </c>
      <c r="B239" s="224" t="s">
        <v>1662</v>
      </c>
    </row>
    <row r="240" spans="1:4" x14ac:dyDescent="0.35">
      <c r="A240" s="224" t="s">
        <v>1662</v>
      </c>
      <c r="B240" s="224" t="s">
        <v>685</v>
      </c>
    </row>
    <row r="241" spans="1:10" x14ac:dyDescent="0.35">
      <c r="A241" s="224" t="s">
        <v>720</v>
      </c>
      <c r="B241" s="224" t="s">
        <v>687</v>
      </c>
      <c r="C241" s="225">
        <v>242507</v>
      </c>
      <c r="J241" s="229" t="s">
        <v>3127</v>
      </c>
    </row>
    <row r="242" spans="1:10" x14ac:dyDescent="0.35">
      <c r="A242" s="224" t="s">
        <v>721</v>
      </c>
      <c r="B242" s="224" t="s">
        <v>689</v>
      </c>
      <c r="C242" s="225">
        <v>42558</v>
      </c>
      <c r="J242" s="229" t="s">
        <v>3127</v>
      </c>
    </row>
    <row r="243" spans="1:10" x14ac:dyDescent="0.35">
      <c r="A243" s="224" t="s">
        <v>722</v>
      </c>
      <c r="B243" s="224" t="s">
        <v>691</v>
      </c>
      <c r="C243" s="225">
        <v>29717</v>
      </c>
      <c r="J243" s="229" t="s">
        <v>3127</v>
      </c>
    </row>
    <row r="244" spans="1:10" x14ac:dyDescent="0.35">
      <c r="A244" s="224" t="s">
        <v>723</v>
      </c>
      <c r="B244" s="224" t="s">
        <v>693</v>
      </c>
      <c r="C244" s="225">
        <v>16504</v>
      </c>
      <c r="J244" s="229" t="s">
        <v>3127</v>
      </c>
    </row>
    <row r="245" spans="1:10" x14ac:dyDescent="0.35">
      <c r="A245" s="224" t="s">
        <v>724</v>
      </c>
      <c r="B245" s="224" t="s">
        <v>695</v>
      </c>
      <c r="C245" s="225">
        <v>7562</v>
      </c>
      <c r="J245" s="229" t="s">
        <v>3127</v>
      </c>
    </row>
    <row r="246" spans="1:10" x14ac:dyDescent="0.35">
      <c r="A246" s="224" t="s">
        <v>725</v>
      </c>
      <c r="B246" s="224" t="s">
        <v>697</v>
      </c>
      <c r="C246" s="225">
        <v>1678</v>
      </c>
      <c r="J246" s="229" t="s">
        <v>3127</v>
      </c>
    </row>
    <row r="247" spans="1:10" x14ac:dyDescent="0.35">
      <c r="A247" s="224" t="s">
        <v>726</v>
      </c>
      <c r="B247" s="224" t="s">
        <v>699</v>
      </c>
      <c r="C247" s="225">
        <v>252</v>
      </c>
      <c r="J247" s="229" t="s">
        <v>3127</v>
      </c>
    </row>
    <row r="248" spans="1:10" x14ac:dyDescent="0.35">
      <c r="A248" s="224" t="s">
        <v>727</v>
      </c>
      <c r="B248" s="224" t="s">
        <v>701</v>
      </c>
      <c r="C248" s="225">
        <v>157</v>
      </c>
      <c r="J248" s="229" t="s">
        <v>3127</v>
      </c>
    </row>
    <row r="249" spans="1:10" x14ac:dyDescent="0.35">
      <c r="A249" s="224" t="s">
        <v>728</v>
      </c>
      <c r="B249" s="224" t="s">
        <v>141</v>
      </c>
    </row>
    <row r="250" spans="1:10" x14ac:dyDescent="0.35">
      <c r="A250" s="224" t="s">
        <v>729</v>
      </c>
      <c r="B250" s="224" t="s">
        <v>704</v>
      </c>
      <c r="C250" s="225">
        <v>70</v>
      </c>
    </row>
    <row r="251" spans="1:10" x14ac:dyDescent="0.35">
      <c r="A251" s="224" t="s">
        <v>730</v>
      </c>
      <c r="B251" s="224" t="s">
        <v>706</v>
      </c>
      <c r="C251" s="225">
        <v>31</v>
      </c>
    </row>
    <row r="252" spans="1:10" x14ac:dyDescent="0.35">
      <c r="A252" s="224" t="s">
        <v>731</v>
      </c>
      <c r="B252" s="224" t="s">
        <v>708</v>
      </c>
      <c r="C252" s="225">
        <v>18</v>
      </c>
    </row>
    <row r="253" spans="1:10" x14ac:dyDescent="0.35">
      <c r="A253" s="224" t="s">
        <v>732</v>
      </c>
      <c r="B253" s="224" t="s">
        <v>710</v>
      </c>
      <c r="C253" s="225">
        <v>11</v>
      </c>
    </row>
    <row r="254" spans="1:10" x14ac:dyDescent="0.35">
      <c r="A254" s="224" t="s">
        <v>733</v>
      </c>
      <c r="B254" s="224" t="s">
        <v>712</v>
      </c>
      <c r="C254" s="225">
        <v>6</v>
      </c>
    </row>
    <row r="255" spans="1:10" x14ac:dyDescent="0.35">
      <c r="A255" s="224" t="s">
        <v>734</v>
      </c>
      <c r="B255" s="224" t="s">
        <v>714</v>
      </c>
      <c r="C255" s="225">
        <v>20</v>
      </c>
    </row>
    <row r="256" spans="1:10" x14ac:dyDescent="0.35">
      <c r="A256" s="224" t="s">
        <v>735</v>
      </c>
      <c r="B256" s="224" t="s">
        <v>1662</v>
      </c>
    </row>
    <row r="257" spans="1:3" x14ac:dyDescent="0.35">
      <c r="A257" s="224" t="s">
        <v>736</v>
      </c>
      <c r="B257" s="224" t="s">
        <v>1662</v>
      </c>
    </row>
    <row r="258" spans="1:3" x14ac:dyDescent="0.35">
      <c r="A258" s="224" t="s">
        <v>737</v>
      </c>
      <c r="B258" s="224" t="s">
        <v>1662</v>
      </c>
    </row>
    <row r="259" spans="1:3" x14ac:dyDescent="0.35">
      <c r="A259" s="224" t="s">
        <v>1662</v>
      </c>
      <c r="B259" s="224" t="s">
        <v>738</v>
      </c>
    </row>
    <row r="260" spans="1:3" x14ac:dyDescent="0.35">
      <c r="A260" s="224" t="s">
        <v>739</v>
      </c>
      <c r="B260" s="224" t="s">
        <v>740</v>
      </c>
      <c r="C260" s="225">
        <v>0.80303642520329677</v>
      </c>
    </row>
    <row r="261" spans="1:3" x14ac:dyDescent="0.35">
      <c r="A261" s="224" t="s">
        <v>741</v>
      </c>
      <c r="B261" s="224" t="s">
        <v>742</v>
      </c>
      <c r="C261" s="225">
        <v>4.7823868892328161E-2</v>
      </c>
    </row>
    <row r="262" spans="1:3" x14ac:dyDescent="0.35">
      <c r="A262" s="224" t="s">
        <v>743</v>
      </c>
      <c r="B262" s="224" t="s">
        <v>744</v>
      </c>
    </row>
    <row r="263" spans="1:3" x14ac:dyDescent="0.35">
      <c r="A263" s="224" t="s">
        <v>745</v>
      </c>
      <c r="B263" s="224" t="s">
        <v>2215</v>
      </c>
    </row>
    <row r="264" spans="1:3" x14ac:dyDescent="0.35">
      <c r="A264" s="224" t="s">
        <v>1385</v>
      </c>
      <c r="B264" s="224" t="s">
        <v>1377</v>
      </c>
    </row>
    <row r="265" spans="1:3" x14ac:dyDescent="0.35">
      <c r="A265" s="224" t="s">
        <v>2216</v>
      </c>
      <c r="B265" s="224" t="s">
        <v>139</v>
      </c>
      <c r="C265" s="225">
        <v>0.14913970590436987</v>
      </c>
    </row>
    <row r="266" spans="1:3" x14ac:dyDescent="0.35">
      <c r="A266" s="224" t="s">
        <v>746</v>
      </c>
      <c r="B266" s="224" t="s">
        <v>748</v>
      </c>
      <c r="C266" s="225">
        <v>8.5277466195458493E-2</v>
      </c>
    </row>
    <row r="267" spans="1:3" x14ac:dyDescent="0.35">
      <c r="A267" s="224" t="s">
        <v>747</v>
      </c>
      <c r="B267" s="224" t="s">
        <v>3192</v>
      </c>
      <c r="C267" s="225">
        <v>3.271910288056277E-4</v>
      </c>
    </row>
    <row r="268" spans="1:3" x14ac:dyDescent="0.35">
      <c r="A268" s="224" t="s">
        <v>749</v>
      </c>
      <c r="B268" s="224" t="s">
        <v>3193</v>
      </c>
    </row>
    <row r="269" spans="1:3" x14ac:dyDescent="0.35">
      <c r="A269" s="224" t="s">
        <v>751</v>
      </c>
      <c r="B269" s="224" t="s">
        <v>754</v>
      </c>
    </row>
    <row r="270" spans="1:3" x14ac:dyDescent="0.35">
      <c r="A270" s="224" t="s">
        <v>753</v>
      </c>
      <c r="B270" s="224" t="s">
        <v>3128</v>
      </c>
      <c r="C270" s="225">
        <v>6.353504868010576E-2</v>
      </c>
    </row>
    <row r="271" spans="1:3" x14ac:dyDescent="0.35">
      <c r="A271" s="224" t="s">
        <v>755</v>
      </c>
      <c r="B271" s="224" t="s">
        <v>1662</v>
      </c>
    </row>
    <row r="272" spans="1:3" x14ac:dyDescent="0.35">
      <c r="A272" s="224" t="s">
        <v>756</v>
      </c>
      <c r="B272" s="224" t="s">
        <v>1662</v>
      </c>
    </row>
    <row r="273" spans="1:4" x14ac:dyDescent="0.35">
      <c r="A273" s="224" t="s">
        <v>757</v>
      </c>
      <c r="B273" s="224" t="s">
        <v>1662</v>
      </c>
    </row>
    <row r="274" spans="1:4" x14ac:dyDescent="0.35">
      <c r="A274" s="224" t="s">
        <v>758</v>
      </c>
      <c r="B274" s="224" t="s">
        <v>1662</v>
      </c>
    </row>
    <row r="275" spans="1:4" x14ac:dyDescent="0.35">
      <c r="A275" s="224" t="s">
        <v>759</v>
      </c>
      <c r="B275" s="224" t="s">
        <v>1662</v>
      </c>
    </row>
    <row r="276" spans="1:4" x14ac:dyDescent="0.35">
      <c r="A276" s="224" t="s">
        <v>1662</v>
      </c>
      <c r="B276" s="224" t="s">
        <v>760</v>
      </c>
    </row>
    <row r="277" spans="1:4" x14ac:dyDescent="0.35">
      <c r="A277" s="224" t="s">
        <v>7</v>
      </c>
      <c r="B277" s="224" t="s">
        <v>1378</v>
      </c>
    </row>
    <row r="278" spans="1:4" x14ac:dyDescent="0.35">
      <c r="A278" s="224" t="s">
        <v>761</v>
      </c>
      <c r="B278" s="224" t="s">
        <v>762</v>
      </c>
    </row>
    <row r="279" spans="1:4" x14ac:dyDescent="0.35">
      <c r="A279" s="224" t="s">
        <v>763</v>
      </c>
      <c r="B279" s="224" t="s">
        <v>139</v>
      </c>
    </row>
    <row r="280" spans="1:4" x14ac:dyDescent="0.35">
      <c r="A280" s="224" t="s">
        <v>764</v>
      </c>
      <c r="B280" s="224" t="s">
        <v>1662</v>
      </c>
    </row>
    <row r="281" spans="1:4" x14ac:dyDescent="0.35">
      <c r="A281" s="224" t="s">
        <v>765</v>
      </c>
      <c r="B281" s="224" t="s">
        <v>1662</v>
      </c>
    </row>
    <row r="282" spans="1:4" x14ac:dyDescent="0.35">
      <c r="A282" s="224" t="s">
        <v>766</v>
      </c>
      <c r="B282" s="224" t="s">
        <v>1662</v>
      </c>
    </row>
    <row r="283" spans="1:4" x14ac:dyDescent="0.35">
      <c r="A283" s="224" t="s">
        <v>767</v>
      </c>
      <c r="B283" s="224" t="s">
        <v>1662</v>
      </c>
    </row>
    <row r="284" spans="1:4" x14ac:dyDescent="0.35">
      <c r="A284" s="224" t="s">
        <v>768</v>
      </c>
      <c r="B284" s="224" t="s">
        <v>1662</v>
      </c>
    </row>
    <row r="285" spans="1:4" x14ac:dyDescent="0.35">
      <c r="A285" s="224" t="s">
        <v>769</v>
      </c>
      <c r="B285" s="224" t="s">
        <v>1662</v>
      </c>
    </row>
    <row r="286" spans="1:4" x14ac:dyDescent="0.35">
      <c r="A286" s="224" t="s">
        <v>1662</v>
      </c>
      <c r="B286" s="224" t="s">
        <v>2301</v>
      </c>
    </row>
    <row r="287" spans="1:4" x14ac:dyDescent="0.35">
      <c r="A287" s="224" t="s">
        <v>1987</v>
      </c>
      <c r="B287" s="224" t="s">
        <v>3158</v>
      </c>
      <c r="C287" s="225">
        <v>39509.954309436296</v>
      </c>
      <c r="D287" s="225">
        <v>15465.000000000016</v>
      </c>
    </row>
    <row r="288" spans="1:4" x14ac:dyDescent="0.35">
      <c r="A288" s="224" t="s">
        <v>1988</v>
      </c>
      <c r="B288" s="231" t="s">
        <v>3129</v>
      </c>
      <c r="C288" s="225">
        <v>16973.945613351381</v>
      </c>
      <c r="D288" s="225">
        <v>7277</v>
      </c>
    </row>
    <row r="289" spans="1:4" x14ac:dyDescent="0.35">
      <c r="A289" s="224" t="s">
        <v>1989</v>
      </c>
      <c r="B289" s="231" t="s">
        <v>3130</v>
      </c>
      <c r="C289" s="225">
        <v>67813.512100175532</v>
      </c>
      <c r="D289" s="225">
        <v>31142.000000000007</v>
      </c>
    </row>
    <row r="290" spans="1:4" x14ac:dyDescent="0.35">
      <c r="A290" s="224" t="s">
        <v>1990</v>
      </c>
      <c r="B290" s="231" t="s">
        <v>3131</v>
      </c>
      <c r="C290" s="225">
        <v>52303.031993742428</v>
      </c>
      <c r="D290" s="225">
        <v>28198.000000000007</v>
      </c>
    </row>
    <row r="291" spans="1:4" x14ac:dyDescent="0.35">
      <c r="A291" s="224" t="s">
        <v>1991</v>
      </c>
      <c r="B291" s="231" t="s">
        <v>3132</v>
      </c>
      <c r="C291" s="225">
        <v>17598.231819488199</v>
      </c>
      <c r="D291" s="225">
        <v>10703.000000000002</v>
      </c>
    </row>
    <row r="292" spans="1:4" x14ac:dyDescent="0.35">
      <c r="A292" s="224" t="s">
        <v>1992</v>
      </c>
      <c r="B292" s="231" t="s">
        <v>3133</v>
      </c>
      <c r="C292" s="225">
        <v>6730.7183580461033</v>
      </c>
      <c r="D292" s="225">
        <v>4688.9999999999982</v>
      </c>
    </row>
    <row r="293" spans="1:4" x14ac:dyDescent="0.35">
      <c r="A293" s="224" t="s">
        <v>1993</v>
      </c>
      <c r="B293" s="231" t="s">
        <v>3134</v>
      </c>
      <c r="C293" s="225">
        <v>3520.1410513648229</v>
      </c>
      <c r="D293" s="225">
        <v>2798.0000000000005</v>
      </c>
    </row>
    <row r="294" spans="1:4" x14ac:dyDescent="0.35">
      <c r="A294" s="224" t="s">
        <v>1994</v>
      </c>
      <c r="B294" s="231" t="s">
        <v>3135</v>
      </c>
      <c r="C294" s="225">
        <v>11551.846485842145</v>
      </c>
      <c r="D294" s="225">
        <v>6808.7009025214402</v>
      </c>
    </row>
    <row r="295" spans="1:4" x14ac:dyDescent="0.35">
      <c r="A295" s="224" t="s">
        <v>1995</v>
      </c>
      <c r="B295" s="231" t="s">
        <v>3136</v>
      </c>
      <c r="C295" s="225">
        <v>9956.1161910268384</v>
      </c>
      <c r="D295" s="225">
        <v>7373.598260618548</v>
      </c>
    </row>
    <row r="296" spans="1:4" x14ac:dyDescent="0.35">
      <c r="A296" s="224" t="s">
        <v>1996</v>
      </c>
      <c r="B296" s="231" t="s">
        <v>3137</v>
      </c>
      <c r="C296" s="225">
        <v>38986.436094813354</v>
      </c>
      <c r="D296" s="225">
        <v>30525.869402234759</v>
      </c>
    </row>
    <row r="297" spans="1:4" x14ac:dyDescent="0.35">
      <c r="A297" s="224" t="s">
        <v>1997</v>
      </c>
      <c r="B297" s="231" t="s">
        <v>3138</v>
      </c>
      <c r="C297" s="225">
        <v>38433.23098686587</v>
      </c>
      <c r="D297" s="225">
        <v>31405.534683407528</v>
      </c>
    </row>
    <row r="298" spans="1:4" x14ac:dyDescent="0.35">
      <c r="A298" s="224" t="s">
        <v>1998</v>
      </c>
      <c r="B298" s="231" t="s">
        <v>3139</v>
      </c>
      <c r="C298" s="225">
        <v>17885.333016449909</v>
      </c>
      <c r="D298" s="225">
        <v>15813.393669327332</v>
      </c>
    </row>
    <row r="299" spans="1:4" x14ac:dyDescent="0.35">
      <c r="A299" s="224" t="s">
        <v>1999</v>
      </c>
      <c r="B299" s="231" t="s">
        <v>3140</v>
      </c>
      <c r="C299" s="225">
        <v>9566.3440960393764</v>
      </c>
      <c r="D299" s="225">
        <v>9301.8531142625689</v>
      </c>
    </row>
    <row r="300" spans="1:4" x14ac:dyDescent="0.35">
      <c r="A300" s="224" t="s">
        <v>2000</v>
      </c>
      <c r="B300" s="231" t="s">
        <v>3141</v>
      </c>
      <c r="C300" s="225">
        <v>6395.4089599720292</v>
      </c>
      <c r="D300" s="225">
        <v>6580.04996762883</v>
      </c>
    </row>
    <row r="301" spans="1:4" x14ac:dyDescent="0.35">
      <c r="A301" s="224" t="s">
        <v>2001</v>
      </c>
      <c r="B301" s="224" t="s">
        <v>1662</v>
      </c>
    </row>
    <row r="302" spans="1:4" x14ac:dyDescent="0.35">
      <c r="A302" s="224" t="s">
        <v>2002</v>
      </c>
      <c r="B302" s="224" t="s">
        <v>1662</v>
      </c>
    </row>
    <row r="303" spans="1:4" x14ac:dyDescent="0.35">
      <c r="A303" s="224" t="s">
        <v>2003</v>
      </c>
      <c r="B303" s="224" t="s">
        <v>1662</v>
      </c>
    </row>
    <row r="304" spans="1:4" x14ac:dyDescent="0.35">
      <c r="A304" s="224" t="s">
        <v>2004</v>
      </c>
      <c r="B304" s="224" t="s">
        <v>2042</v>
      </c>
      <c r="C304" s="225">
        <v>3709.9596723845852</v>
      </c>
      <c r="D304" s="225">
        <v>3287.0000000000005</v>
      </c>
    </row>
    <row r="305" spans="1:4" x14ac:dyDescent="0.35">
      <c r="A305" s="224" t="s">
        <v>2005</v>
      </c>
      <c r="B305" s="224" t="s">
        <v>141</v>
      </c>
    </row>
    <row r="306" spans="1:4" x14ac:dyDescent="0.35">
      <c r="A306" s="224" t="s">
        <v>2006</v>
      </c>
      <c r="B306" s="224" t="s">
        <v>1662</v>
      </c>
    </row>
    <row r="307" spans="1:4" x14ac:dyDescent="0.35">
      <c r="A307" s="224" t="s">
        <v>2007</v>
      </c>
      <c r="B307" s="224" t="s">
        <v>1662</v>
      </c>
    </row>
    <row r="308" spans="1:4" x14ac:dyDescent="0.35">
      <c r="A308" s="224" t="s">
        <v>2008</v>
      </c>
      <c r="B308" s="224" t="s">
        <v>1662</v>
      </c>
    </row>
    <row r="309" spans="1:4" x14ac:dyDescent="0.35">
      <c r="A309" s="224" t="s">
        <v>1662</v>
      </c>
      <c r="B309" s="224" t="s">
        <v>2339</v>
      </c>
    </row>
    <row r="310" spans="1:4" x14ac:dyDescent="0.35">
      <c r="A310" s="224" t="s">
        <v>2009</v>
      </c>
      <c r="B310" s="224" t="s">
        <v>3142</v>
      </c>
      <c r="C310" s="225">
        <v>39509.954309436296</v>
      </c>
      <c r="D310" s="225">
        <v>15465.000000000016</v>
      </c>
    </row>
    <row r="311" spans="1:4" x14ac:dyDescent="0.35">
      <c r="A311" s="224" t="s">
        <v>2010</v>
      </c>
      <c r="B311" s="224" t="s">
        <v>3143</v>
      </c>
      <c r="C311" s="225">
        <v>16973.945613351381</v>
      </c>
      <c r="D311" s="225">
        <v>7277</v>
      </c>
    </row>
    <row r="312" spans="1:4" x14ac:dyDescent="0.35">
      <c r="A312" s="224" t="s">
        <v>2011</v>
      </c>
      <c r="B312" s="224" t="s">
        <v>3144</v>
      </c>
      <c r="C312" s="225">
        <v>67813.512100175532</v>
      </c>
      <c r="D312" s="225">
        <v>31142.000000000007</v>
      </c>
    </row>
    <row r="313" spans="1:4" x14ac:dyDescent="0.35">
      <c r="A313" s="224" t="s">
        <v>2012</v>
      </c>
      <c r="B313" s="224" t="s">
        <v>3145</v>
      </c>
      <c r="C313" s="225">
        <v>52303.031993742428</v>
      </c>
      <c r="D313" s="225">
        <v>28198.000000000007</v>
      </c>
    </row>
    <row r="314" spans="1:4" x14ac:dyDescent="0.35">
      <c r="A314" s="224" t="s">
        <v>2013</v>
      </c>
      <c r="B314" s="224" t="s">
        <v>3146</v>
      </c>
      <c r="C314" s="225">
        <v>17598.231819488199</v>
      </c>
      <c r="D314" s="225">
        <v>10703.000000000002</v>
      </c>
    </row>
    <row r="315" spans="1:4" x14ac:dyDescent="0.35">
      <c r="A315" s="224" t="s">
        <v>2014</v>
      </c>
      <c r="B315" s="224" t="s">
        <v>3147</v>
      </c>
      <c r="C315" s="225">
        <v>6730.7183580461033</v>
      </c>
      <c r="D315" s="225">
        <v>4688.9999999999982</v>
      </c>
    </row>
    <row r="316" spans="1:4" x14ac:dyDescent="0.35">
      <c r="A316" s="224" t="s">
        <v>2015</v>
      </c>
      <c r="B316" s="224" t="s">
        <v>3148</v>
      </c>
      <c r="C316" s="225">
        <v>3520.1410513648229</v>
      </c>
      <c r="D316" s="225">
        <v>2798.0000000000005</v>
      </c>
    </row>
    <row r="317" spans="1:4" x14ac:dyDescent="0.35">
      <c r="A317" s="224" t="s">
        <v>2016</v>
      </c>
      <c r="B317" s="224" t="s">
        <v>3149</v>
      </c>
      <c r="C317" s="225">
        <v>11551.846485842145</v>
      </c>
      <c r="D317" s="225">
        <v>6808.7009025214402</v>
      </c>
    </row>
    <row r="318" spans="1:4" x14ac:dyDescent="0.35">
      <c r="A318" s="224" t="s">
        <v>2017</v>
      </c>
      <c r="B318" s="224" t="s">
        <v>3150</v>
      </c>
      <c r="C318" s="225">
        <v>9956.1161910268384</v>
      </c>
      <c r="D318" s="225">
        <v>7373.598260618548</v>
      </c>
    </row>
    <row r="319" spans="1:4" x14ac:dyDescent="0.35">
      <c r="A319" s="224" t="s">
        <v>2018</v>
      </c>
      <c r="B319" s="224" t="s">
        <v>3151</v>
      </c>
      <c r="C319" s="225">
        <v>38986.436094813354</v>
      </c>
      <c r="D319" s="225">
        <v>30525.869402234759</v>
      </c>
    </row>
    <row r="320" spans="1:4" x14ac:dyDescent="0.35">
      <c r="A320" s="224" t="s">
        <v>2119</v>
      </c>
      <c r="B320" s="224" t="s">
        <v>3152</v>
      </c>
      <c r="C320" s="225">
        <v>38433.23098686587</v>
      </c>
      <c r="D320" s="225">
        <v>31405.534683407528</v>
      </c>
    </row>
    <row r="321" spans="1:4" x14ac:dyDescent="0.35">
      <c r="A321" s="224" t="s">
        <v>2161</v>
      </c>
      <c r="B321" s="224" t="s">
        <v>3153</v>
      </c>
      <c r="C321" s="225">
        <v>17885.333016449909</v>
      </c>
      <c r="D321" s="225">
        <v>15813.393669327332</v>
      </c>
    </row>
    <row r="322" spans="1:4" x14ac:dyDescent="0.35">
      <c r="A322" s="224" t="s">
        <v>2162</v>
      </c>
      <c r="B322" s="224" t="s">
        <v>3154</v>
      </c>
      <c r="C322" s="225">
        <v>9566.3440960393764</v>
      </c>
      <c r="D322" s="225">
        <v>9301.8531142625689</v>
      </c>
    </row>
    <row r="323" spans="1:4" x14ac:dyDescent="0.35">
      <c r="A323" s="224" t="s">
        <v>2163</v>
      </c>
      <c r="B323" s="224" t="s">
        <v>3155</v>
      </c>
      <c r="C323" s="225">
        <v>6395.4089599720292</v>
      </c>
      <c r="D323" s="225">
        <v>6580.04996762883</v>
      </c>
    </row>
    <row r="324" spans="1:4" x14ac:dyDescent="0.35">
      <c r="A324" s="224" t="s">
        <v>2164</v>
      </c>
      <c r="B324" s="224" t="s">
        <v>1662</v>
      </c>
    </row>
    <row r="325" spans="1:4" x14ac:dyDescent="0.35">
      <c r="A325" s="224" t="s">
        <v>2165</v>
      </c>
      <c r="B325" s="224" t="s">
        <v>1662</v>
      </c>
    </row>
    <row r="326" spans="1:4" x14ac:dyDescent="0.35">
      <c r="A326" s="224" t="s">
        <v>2166</v>
      </c>
      <c r="B326" s="224" t="s">
        <v>1662</v>
      </c>
    </row>
    <row r="327" spans="1:4" x14ac:dyDescent="0.35">
      <c r="A327" s="224" t="s">
        <v>2167</v>
      </c>
      <c r="B327" s="224" t="s">
        <v>2042</v>
      </c>
      <c r="C327" s="225">
        <v>3709.9596723845852</v>
      </c>
      <c r="D327" s="225">
        <v>3287.0000000000005</v>
      </c>
    </row>
    <row r="328" spans="1:4" x14ac:dyDescent="0.35">
      <c r="A328" s="224" t="s">
        <v>2168</v>
      </c>
      <c r="B328" s="224" t="s">
        <v>141</v>
      </c>
    </row>
    <row r="329" spans="1:4" x14ac:dyDescent="0.35">
      <c r="A329" s="224" t="s">
        <v>2019</v>
      </c>
      <c r="B329" s="224" t="s">
        <v>1662</v>
      </c>
    </row>
    <row r="330" spans="1:4" x14ac:dyDescent="0.35">
      <c r="A330" s="224" t="s">
        <v>2169</v>
      </c>
      <c r="B330" s="224" t="s">
        <v>1662</v>
      </c>
    </row>
    <row r="331" spans="1:4" x14ac:dyDescent="0.35">
      <c r="A331" s="224" t="s">
        <v>2170</v>
      </c>
      <c r="B331" s="224" t="s">
        <v>1662</v>
      </c>
    </row>
    <row r="332" spans="1:4" x14ac:dyDescent="0.35">
      <c r="A332" s="224" t="s">
        <v>1662</v>
      </c>
      <c r="B332" s="224" t="s">
        <v>2302</v>
      </c>
    </row>
    <row r="333" spans="1:4" x14ac:dyDescent="0.35">
      <c r="A333" s="224" t="s">
        <v>2171</v>
      </c>
      <c r="B333" s="224" t="s">
        <v>1642</v>
      </c>
      <c r="C333" s="225">
        <v>59815.067852895176</v>
      </c>
      <c r="D333" s="225">
        <v>34731</v>
      </c>
    </row>
    <row r="334" spans="1:4" x14ac:dyDescent="0.35">
      <c r="A334" s="224" t="s">
        <v>2172</v>
      </c>
      <c r="B334" s="224" t="s">
        <v>1643</v>
      </c>
      <c r="C334" s="225">
        <v>50137.266873920089</v>
      </c>
      <c r="D334" s="225">
        <v>27391</v>
      </c>
    </row>
    <row r="335" spans="1:4" x14ac:dyDescent="0.35">
      <c r="A335" s="224" t="s">
        <v>2173</v>
      </c>
      <c r="B335" s="224" t="s">
        <v>2320</v>
      </c>
      <c r="C335" s="225">
        <v>31843.621858859326</v>
      </c>
      <c r="D335" s="225">
        <v>20918</v>
      </c>
    </row>
    <row r="336" spans="1:4" x14ac:dyDescent="0.35">
      <c r="A336" s="224" t="s">
        <v>2174</v>
      </c>
      <c r="B336" s="224" t="s">
        <v>1644</v>
      </c>
      <c r="C336" s="225">
        <v>47561.804000314078</v>
      </c>
      <c r="D336" s="225">
        <v>35337</v>
      </c>
    </row>
    <row r="337" spans="1:4" x14ac:dyDescent="0.35">
      <c r="A337" s="224" t="s">
        <v>2175</v>
      </c>
      <c r="B337" s="224" t="s">
        <v>1645</v>
      </c>
      <c r="C337" s="225">
        <v>47513.160796397395</v>
      </c>
      <c r="D337" s="225">
        <v>38134</v>
      </c>
    </row>
    <row r="338" spans="1:4" x14ac:dyDescent="0.35">
      <c r="A338" s="224" t="s">
        <v>2176</v>
      </c>
      <c r="B338" s="224" t="s">
        <v>1646</v>
      </c>
      <c r="C338" s="225">
        <v>17482.124114276441</v>
      </c>
      <c r="D338" s="225">
        <v>13091</v>
      </c>
    </row>
    <row r="339" spans="1:4" x14ac:dyDescent="0.35">
      <c r="A339" s="224" t="s">
        <v>2177</v>
      </c>
      <c r="B339" s="224" t="s">
        <v>1647</v>
      </c>
      <c r="C339" s="225">
        <v>11034.585628631403</v>
      </c>
      <c r="D339" s="225">
        <v>6388</v>
      </c>
    </row>
    <row r="340" spans="1:4" x14ac:dyDescent="0.35">
      <c r="A340" s="224" t="s">
        <v>2178</v>
      </c>
      <c r="B340" s="224" t="s">
        <v>1648</v>
      </c>
      <c r="C340" s="225">
        <v>13075.753719260016</v>
      </c>
      <c r="D340" s="225">
        <v>6049</v>
      </c>
    </row>
    <row r="341" spans="1:4" x14ac:dyDescent="0.35">
      <c r="A341" s="224" t="s">
        <v>2179</v>
      </c>
      <c r="B341" s="224" t="s">
        <v>2693</v>
      </c>
      <c r="C341" s="225">
        <v>18180.254983050138</v>
      </c>
      <c r="D341" s="225">
        <v>9074</v>
      </c>
    </row>
    <row r="342" spans="1:4" x14ac:dyDescent="0.35">
      <c r="A342" s="224" t="s">
        <v>2180</v>
      </c>
      <c r="B342" s="224" t="s">
        <v>2696</v>
      </c>
      <c r="C342" s="225">
        <v>9040.6732848712527</v>
      </c>
      <c r="D342" s="225">
        <v>4125</v>
      </c>
    </row>
    <row r="343" spans="1:4" x14ac:dyDescent="0.35">
      <c r="A343" s="224" t="s">
        <v>2181</v>
      </c>
      <c r="B343" s="224" t="s">
        <v>2694</v>
      </c>
      <c r="C343" s="225">
        <v>18763.340069056278</v>
      </c>
      <c r="D343" s="225">
        <v>7432</v>
      </c>
    </row>
    <row r="344" spans="1:4" x14ac:dyDescent="0.35">
      <c r="A344" s="224" t="s">
        <v>2690</v>
      </c>
      <c r="B344" s="224" t="s">
        <v>2695</v>
      </c>
      <c r="C344" s="225">
        <v>13795.113402683093</v>
      </c>
      <c r="D344" s="225">
        <v>6049</v>
      </c>
    </row>
    <row r="345" spans="1:4" x14ac:dyDescent="0.35">
      <c r="A345" s="224" t="s">
        <v>2691</v>
      </c>
      <c r="B345" s="224" t="s">
        <v>2042</v>
      </c>
      <c r="C345" s="225">
        <v>2691.4441647846834</v>
      </c>
      <c r="D345" s="225">
        <v>2609</v>
      </c>
    </row>
    <row r="346" spans="1:4" x14ac:dyDescent="0.35">
      <c r="A346" s="224" t="s">
        <v>2692</v>
      </c>
      <c r="B346" s="224" t="s">
        <v>141</v>
      </c>
    </row>
    <row r="347" spans="1:4" x14ac:dyDescent="0.35">
      <c r="A347" s="224" t="s">
        <v>2182</v>
      </c>
      <c r="B347" s="224" t="s">
        <v>1662</v>
      </c>
    </row>
    <row r="348" spans="1:4" x14ac:dyDescent="0.35">
      <c r="A348" s="224" t="s">
        <v>2697</v>
      </c>
      <c r="B348" s="224" t="s">
        <v>1662</v>
      </c>
    </row>
    <row r="349" spans="1:4" x14ac:dyDescent="0.35">
      <c r="A349" s="224" t="s">
        <v>2698</v>
      </c>
      <c r="B349" s="224" t="s">
        <v>1662</v>
      </c>
    </row>
    <row r="350" spans="1:4" x14ac:dyDescent="0.35">
      <c r="A350" s="224" t="s">
        <v>2699</v>
      </c>
      <c r="B350" s="224" t="s">
        <v>1662</v>
      </c>
    </row>
    <row r="351" spans="1:4" x14ac:dyDescent="0.35">
      <c r="A351" s="224" t="s">
        <v>2700</v>
      </c>
      <c r="B351" s="224" t="s">
        <v>1662</v>
      </c>
    </row>
    <row r="352" spans="1:4" x14ac:dyDescent="0.35">
      <c r="A352" s="224" t="s">
        <v>2701</v>
      </c>
      <c r="B352" s="224" t="s">
        <v>1662</v>
      </c>
    </row>
    <row r="353" spans="1:4" x14ac:dyDescent="0.35">
      <c r="A353" s="224" t="s">
        <v>2702</v>
      </c>
      <c r="B353" s="224" t="s">
        <v>1662</v>
      </c>
    </row>
    <row r="354" spans="1:4" x14ac:dyDescent="0.35">
      <c r="A354" s="224" t="s">
        <v>2703</v>
      </c>
      <c r="B354" s="224" t="s">
        <v>1662</v>
      </c>
    </row>
    <row r="355" spans="1:4" x14ac:dyDescent="0.35">
      <c r="A355" s="224" t="s">
        <v>2704</v>
      </c>
      <c r="B355" s="224" t="s">
        <v>1662</v>
      </c>
    </row>
    <row r="356" spans="1:4" x14ac:dyDescent="0.35">
      <c r="A356" s="224" t="s">
        <v>2720</v>
      </c>
      <c r="B356" s="224" t="s">
        <v>1662</v>
      </c>
    </row>
    <row r="357" spans="1:4" x14ac:dyDescent="0.35">
      <c r="A357" s="224" t="s">
        <v>1662</v>
      </c>
      <c r="B357" s="224" t="s">
        <v>2303</v>
      </c>
    </row>
    <row r="358" spans="1:4" x14ac:dyDescent="0.35">
      <c r="A358" s="224" t="s">
        <v>2496</v>
      </c>
      <c r="B358" s="224" t="s">
        <v>2030</v>
      </c>
      <c r="C358" s="225">
        <v>272294.02361727727</v>
      </c>
      <c r="D358" s="225">
        <v>181340</v>
      </c>
    </row>
    <row r="359" spans="1:4" x14ac:dyDescent="0.35">
      <c r="A359" s="224" t="s">
        <v>2497</v>
      </c>
      <c r="B359" s="224" t="s">
        <v>2031</v>
      </c>
      <c r="C359" s="225">
        <v>46867.364839900169</v>
      </c>
      <c r="D359" s="225">
        <v>27525</v>
      </c>
    </row>
    <row r="360" spans="1:4" x14ac:dyDescent="0.35">
      <c r="A360" s="224" t="s">
        <v>2498</v>
      </c>
      <c r="B360" s="224" t="s">
        <v>2032</v>
      </c>
    </row>
    <row r="361" spans="1:4" x14ac:dyDescent="0.35">
      <c r="A361" s="224" t="s">
        <v>2499</v>
      </c>
      <c r="B361" s="224" t="s">
        <v>2033</v>
      </c>
    </row>
    <row r="362" spans="1:4" x14ac:dyDescent="0.35">
      <c r="A362" s="224" t="s">
        <v>2500</v>
      </c>
      <c r="B362" s="224" t="s">
        <v>2034</v>
      </c>
      <c r="C362" s="225">
        <v>21772.82229182115</v>
      </c>
      <c r="D362" s="225">
        <v>2466</v>
      </c>
    </row>
    <row r="363" spans="1:4" x14ac:dyDescent="0.35">
      <c r="A363" s="224" t="s">
        <v>2501</v>
      </c>
      <c r="B363" s="224" t="s">
        <v>2035</v>
      </c>
    </row>
    <row r="364" spans="1:4" x14ac:dyDescent="0.35">
      <c r="A364" s="224" t="s">
        <v>2502</v>
      </c>
      <c r="B364" s="224" t="s">
        <v>1650</v>
      </c>
    </row>
    <row r="365" spans="1:4" x14ac:dyDescent="0.35">
      <c r="A365" s="224" t="s">
        <v>2503</v>
      </c>
      <c r="B365" s="224" t="s">
        <v>141</v>
      </c>
    </row>
    <row r="366" spans="1:4" x14ac:dyDescent="0.35">
      <c r="A366" s="224" t="s">
        <v>2183</v>
      </c>
      <c r="B366" s="224" t="s">
        <v>1662</v>
      </c>
    </row>
    <row r="367" spans="1:4" x14ac:dyDescent="0.35">
      <c r="A367" s="224" t="s">
        <v>1662</v>
      </c>
      <c r="B367" s="224" t="s">
        <v>2304</v>
      </c>
    </row>
    <row r="368" spans="1:4" x14ac:dyDescent="0.35">
      <c r="A368" s="224" t="s">
        <v>2504</v>
      </c>
      <c r="B368" s="224" t="s">
        <v>2224</v>
      </c>
      <c r="C368" s="225">
        <v>32558.453471739362</v>
      </c>
      <c r="D368" s="225">
        <v>13481</v>
      </c>
    </row>
    <row r="369" spans="1:10" x14ac:dyDescent="0.35">
      <c r="A369" s="224" t="s">
        <v>2505</v>
      </c>
      <c r="B369" s="224" t="s">
        <v>2269</v>
      </c>
      <c r="C369" s="225">
        <v>305684.31311247637</v>
      </c>
      <c r="D369" s="225">
        <v>195238</v>
      </c>
    </row>
    <row r="370" spans="1:10" x14ac:dyDescent="0.35">
      <c r="A370" s="224" t="s">
        <v>2506</v>
      </c>
      <c r="B370" s="224" t="s">
        <v>1650</v>
      </c>
    </row>
    <row r="371" spans="1:10" x14ac:dyDescent="0.35">
      <c r="A371" s="224" t="s">
        <v>2507</v>
      </c>
      <c r="B371" s="224" t="s">
        <v>2042</v>
      </c>
      <c r="C371" s="225">
        <v>2691.4441647846829</v>
      </c>
      <c r="D371" s="225">
        <v>2609</v>
      </c>
    </row>
    <row r="372" spans="1:10" x14ac:dyDescent="0.35">
      <c r="A372" s="224" t="s">
        <v>2508</v>
      </c>
      <c r="B372" s="224" t="s">
        <v>141</v>
      </c>
    </row>
    <row r="373" spans="1:10" x14ac:dyDescent="0.35">
      <c r="A373" s="224" t="s">
        <v>2509</v>
      </c>
      <c r="B373" s="224" t="s">
        <v>1662</v>
      </c>
    </row>
    <row r="374" spans="1:10" x14ac:dyDescent="0.35">
      <c r="A374" s="224" t="s">
        <v>1662</v>
      </c>
      <c r="B374" s="224" t="s">
        <v>3104</v>
      </c>
      <c r="J374" s="228" t="s">
        <v>3156</v>
      </c>
    </row>
    <row r="375" spans="1:10" x14ac:dyDescent="0.35">
      <c r="A375" s="224" t="s">
        <v>2510</v>
      </c>
      <c r="B375" s="224" t="s">
        <v>2030</v>
      </c>
      <c r="C375" s="225">
        <v>572851.57437961339</v>
      </c>
      <c r="D375" s="225">
        <v>284878.79706328624</v>
      </c>
      <c r="F375" s="225">
        <v>19.089748368059524</v>
      </c>
      <c r="J375" s="228" t="s">
        <v>3156</v>
      </c>
    </row>
    <row r="376" spans="1:10" x14ac:dyDescent="0.35">
      <c r="A376" s="224" t="s">
        <v>2511</v>
      </c>
      <c r="B376" s="224" t="s">
        <v>2031</v>
      </c>
      <c r="C376" s="225">
        <v>31950.023680427566</v>
      </c>
      <c r="D376" s="225">
        <v>15502.635138441216</v>
      </c>
      <c r="F376" s="225">
        <v>13.086834755607867</v>
      </c>
      <c r="J376" s="228" t="s">
        <v>3156</v>
      </c>
    </row>
    <row r="377" spans="1:10" x14ac:dyDescent="0.35">
      <c r="A377" s="224" t="s">
        <v>2512</v>
      </c>
      <c r="B377" s="224" t="s">
        <v>2032</v>
      </c>
      <c r="J377" s="228" t="s">
        <v>3156</v>
      </c>
    </row>
    <row r="378" spans="1:10" x14ac:dyDescent="0.35">
      <c r="A378" s="224" t="s">
        <v>2513</v>
      </c>
      <c r="B378" s="224" t="s">
        <v>2033</v>
      </c>
      <c r="J378" s="228" t="s">
        <v>3156</v>
      </c>
    </row>
    <row r="379" spans="1:10" x14ac:dyDescent="0.35">
      <c r="A379" s="224" t="s">
        <v>2514</v>
      </c>
      <c r="B379" s="224" t="s">
        <v>2034</v>
      </c>
      <c r="C379" s="225">
        <v>41097.550232948422</v>
      </c>
      <c r="D379" s="225">
        <v>12536.437119363305</v>
      </c>
      <c r="F379" s="225">
        <v>8.8685897359590307</v>
      </c>
      <c r="J379" s="228" t="s">
        <v>3156</v>
      </c>
    </row>
    <row r="380" spans="1:10" x14ac:dyDescent="0.35">
      <c r="A380" s="224" t="s">
        <v>2515</v>
      </c>
      <c r="B380" s="224" t="s">
        <v>2035</v>
      </c>
      <c r="J380" s="228" t="s">
        <v>3156</v>
      </c>
    </row>
    <row r="381" spans="1:10" x14ac:dyDescent="0.35">
      <c r="A381" s="224" t="s">
        <v>2516</v>
      </c>
      <c r="B381" s="224" t="s">
        <v>1650</v>
      </c>
      <c r="J381" s="228" t="s">
        <v>3156</v>
      </c>
    </row>
    <row r="382" spans="1:10" x14ac:dyDescent="0.35">
      <c r="A382" s="224" t="s">
        <v>2517</v>
      </c>
      <c r="B382" s="224" t="s">
        <v>2042</v>
      </c>
      <c r="J382" s="228" t="s">
        <v>3156</v>
      </c>
    </row>
    <row r="383" spans="1:10" x14ac:dyDescent="0.35">
      <c r="A383" s="224" t="s">
        <v>2518</v>
      </c>
      <c r="B383" s="224" t="s">
        <v>141</v>
      </c>
    </row>
    <row r="384" spans="1:10" x14ac:dyDescent="0.35">
      <c r="A384" s="224" t="s">
        <v>2519</v>
      </c>
      <c r="B384" s="224" t="s">
        <v>2682</v>
      </c>
      <c r="F384" s="225">
        <v>17.446560693309529</v>
      </c>
      <c r="J384" s="228" t="s">
        <v>3156</v>
      </c>
    </row>
    <row r="385" spans="1:2" x14ac:dyDescent="0.35">
      <c r="A385" s="224" t="s">
        <v>2520</v>
      </c>
      <c r="B385" s="224" t="s">
        <v>1662</v>
      </c>
    </row>
    <row r="386" spans="1:2" x14ac:dyDescent="0.35">
      <c r="A386" s="224" t="s">
        <v>2521</v>
      </c>
      <c r="B386" s="224" t="s">
        <v>1662</v>
      </c>
    </row>
    <row r="387" spans="1:2" x14ac:dyDescent="0.35">
      <c r="A387" s="224" t="s">
        <v>2522</v>
      </c>
      <c r="B387" s="224" t="s">
        <v>1662</v>
      </c>
    </row>
    <row r="388" spans="1:2" x14ac:dyDescent="0.35">
      <c r="A388" s="224" t="s">
        <v>2523</v>
      </c>
      <c r="B388" s="224" t="s">
        <v>1662</v>
      </c>
    </row>
    <row r="389" spans="1:2" x14ac:dyDescent="0.35">
      <c r="A389" s="224" t="s">
        <v>2524</v>
      </c>
      <c r="B389" s="224" t="s">
        <v>1662</v>
      </c>
    </row>
    <row r="390" spans="1:2" x14ac:dyDescent="0.35">
      <c r="A390" s="224" t="s">
        <v>2525</v>
      </c>
      <c r="B390" s="224" t="s">
        <v>1662</v>
      </c>
    </row>
    <row r="391" spans="1:2" x14ac:dyDescent="0.35">
      <c r="A391" s="224" t="s">
        <v>2526</v>
      </c>
      <c r="B391" s="224" t="s">
        <v>1662</v>
      </c>
    </row>
    <row r="392" spans="1:2" x14ac:dyDescent="0.35">
      <c r="A392" s="224" t="s">
        <v>2527</v>
      </c>
      <c r="B392" s="224" t="s">
        <v>1662</v>
      </c>
    </row>
    <row r="393" spans="1:2" x14ac:dyDescent="0.35">
      <c r="A393" s="224" t="s">
        <v>2528</v>
      </c>
      <c r="B393" s="224" t="s">
        <v>1662</v>
      </c>
    </row>
    <row r="394" spans="1:2" x14ac:dyDescent="0.35">
      <c r="A394" s="224" t="s">
        <v>2529</v>
      </c>
      <c r="B394" s="224" t="s">
        <v>1662</v>
      </c>
    </row>
    <row r="395" spans="1:2" x14ac:dyDescent="0.35">
      <c r="A395" s="224" t="s">
        <v>2530</v>
      </c>
      <c r="B395" s="224" t="s">
        <v>1662</v>
      </c>
    </row>
    <row r="396" spans="1:2" x14ac:dyDescent="0.35">
      <c r="A396" s="224" t="s">
        <v>2531</v>
      </c>
      <c r="B396" s="224" t="s">
        <v>1662</v>
      </c>
    </row>
    <row r="397" spans="1:2" x14ac:dyDescent="0.35">
      <c r="A397" s="224" t="s">
        <v>2532</v>
      </c>
      <c r="B397" s="224" t="s">
        <v>1662</v>
      </c>
    </row>
    <row r="398" spans="1:2" x14ac:dyDescent="0.35">
      <c r="A398" s="224" t="s">
        <v>2533</v>
      </c>
      <c r="B398" s="224" t="s">
        <v>1662</v>
      </c>
    </row>
    <row r="399" spans="1:2" x14ac:dyDescent="0.35">
      <c r="A399" s="224" t="s">
        <v>2534</v>
      </c>
      <c r="B399" s="224" t="s">
        <v>1662</v>
      </c>
    </row>
    <row r="400" spans="1:2" x14ac:dyDescent="0.35">
      <c r="A400" s="224" t="s">
        <v>2535</v>
      </c>
      <c r="B400" s="224" t="s">
        <v>1662</v>
      </c>
    </row>
    <row r="401" spans="1:2" x14ac:dyDescent="0.35">
      <c r="A401" s="224" t="s">
        <v>2536</v>
      </c>
      <c r="B401" s="224" t="s">
        <v>1662</v>
      </c>
    </row>
    <row r="402" spans="1:2" x14ac:dyDescent="0.35">
      <c r="A402" s="224" t="s">
        <v>2537</v>
      </c>
      <c r="B402" s="224" t="s">
        <v>1662</v>
      </c>
    </row>
    <row r="403" spans="1:2" x14ac:dyDescent="0.35">
      <c r="A403" s="224" t="s">
        <v>2538</v>
      </c>
      <c r="B403" s="224" t="s">
        <v>1662</v>
      </c>
    </row>
    <row r="404" spans="1:2" x14ac:dyDescent="0.35">
      <c r="A404" s="224" t="s">
        <v>2539</v>
      </c>
      <c r="B404" s="224" t="s">
        <v>1662</v>
      </c>
    </row>
    <row r="405" spans="1:2" x14ac:dyDescent="0.35">
      <c r="A405" s="224" t="s">
        <v>2540</v>
      </c>
      <c r="B405" s="224" t="s">
        <v>1662</v>
      </c>
    </row>
    <row r="406" spans="1:2" x14ac:dyDescent="0.35">
      <c r="A406" s="224" t="s">
        <v>2541</v>
      </c>
      <c r="B406" s="224" t="s">
        <v>1662</v>
      </c>
    </row>
    <row r="407" spans="1:2" x14ac:dyDescent="0.35">
      <c r="A407" s="224" t="s">
        <v>2542</v>
      </c>
      <c r="B407" s="224" t="s">
        <v>1662</v>
      </c>
    </row>
    <row r="408" spans="1:2" x14ac:dyDescent="0.35">
      <c r="A408" s="224" t="s">
        <v>2543</v>
      </c>
      <c r="B408" s="224" t="s">
        <v>1662</v>
      </c>
    </row>
    <row r="409" spans="1:2" x14ac:dyDescent="0.35">
      <c r="A409" s="224" t="s">
        <v>2544</v>
      </c>
      <c r="B409" s="224" t="s">
        <v>1662</v>
      </c>
    </row>
    <row r="410" spans="1:2" x14ac:dyDescent="0.35">
      <c r="A410" s="224" t="s">
        <v>2545</v>
      </c>
      <c r="B410" s="224" t="s">
        <v>1662</v>
      </c>
    </row>
    <row r="411" spans="1:2" x14ac:dyDescent="0.35">
      <c r="A411" s="224" t="s">
        <v>2546</v>
      </c>
      <c r="B411" s="224" t="s">
        <v>1662</v>
      </c>
    </row>
    <row r="412" spans="1:2" x14ac:dyDescent="0.35">
      <c r="A412" s="224" t="s">
        <v>2547</v>
      </c>
      <c r="B412" s="224" t="s">
        <v>1662</v>
      </c>
    </row>
    <row r="413" spans="1:2" x14ac:dyDescent="0.35">
      <c r="A413" s="224" t="s">
        <v>2548</v>
      </c>
      <c r="B413" s="224" t="s">
        <v>1662</v>
      </c>
    </row>
    <row r="414" spans="1:2" x14ac:dyDescent="0.35">
      <c r="A414" s="224" t="s">
        <v>2549</v>
      </c>
      <c r="B414" s="224" t="s">
        <v>1662</v>
      </c>
    </row>
    <row r="415" spans="1:2" x14ac:dyDescent="0.35">
      <c r="A415" s="224" t="s">
        <v>2550</v>
      </c>
      <c r="B415" s="224" t="s">
        <v>1662</v>
      </c>
    </row>
    <row r="416" spans="1:2" x14ac:dyDescent="0.35">
      <c r="A416" s="224" t="s">
        <v>2551</v>
      </c>
      <c r="B416" s="224" t="s">
        <v>1662</v>
      </c>
    </row>
    <row r="417" spans="1:4" x14ac:dyDescent="0.35">
      <c r="A417" s="224" t="s">
        <v>2552</v>
      </c>
      <c r="B417" s="224" t="s">
        <v>1662</v>
      </c>
    </row>
    <row r="418" spans="1:4" x14ac:dyDescent="0.35">
      <c r="A418" s="224" t="s">
        <v>2553</v>
      </c>
      <c r="B418" s="224" t="s">
        <v>1662</v>
      </c>
    </row>
    <row r="419" spans="1:4" x14ac:dyDescent="0.35">
      <c r="A419" s="224" t="s">
        <v>2554</v>
      </c>
      <c r="B419" s="224" t="s">
        <v>1662</v>
      </c>
    </row>
    <row r="420" spans="1:4" x14ac:dyDescent="0.35">
      <c r="A420" s="224" t="s">
        <v>2555</v>
      </c>
      <c r="B420" s="224" t="s">
        <v>1662</v>
      </c>
    </row>
    <row r="421" spans="1:4" x14ac:dyDescent="0.35">
      <c r="A421" s="224" t="s">
        <v>2556</v>
      </c>
      <c r="B421" s="224" t="s">
        <v>1662</v>
      </c>
    </row>
    <row r="422" spans="1:4" x14ac:dyDescent="0.35">
      <c r="A422" s="224" t="s">
        <v>2557</v>
      </c>
      <c r="B422" s="224" t="s">
        <v>1662</v>
      </c>
    </row>
    <row r="423" spans="1:4" x14ac:dyDescent="0.35">
      <c r="A423" s="224" t="s">
        <v>1662</v>
      </c>
      <c r="B423" s="224" t="s">
        <v>3194</v>
      </c>
    </row>
    <row r="424" spans="1:4" x14ac:dyDescent="0.35">
      <c r="A424" s="224" t="s">
        <v>1662</v>
      </c>
      <c r="B424" s="224" t="s">
        <v>2321</v>
      </c>
    </row>
    <row r="425" spans="1:4" x14ac:dyDescent="0.35">
      <c r="A425" s="224" t="s">
        <v>2064</v>
      </c>
      <c r="B425" s="224" t="s">
        <v>655</v>
      </c>
      <c r="C425" s="225">
        <v>5051</v>
      </c>
      <c r="D425" s="225">
        <v>15197</v>
      </c>
    </row>
    <row r="426" spans="1:4" x14ac:dyDescent="0.35">
      <c r="A426" s="224" t="s">
        <v>1662</v>
      </c>
      <c r="B426" s="224" t="s">
        <v>1662</v>
      </c>
    </row>
    <row r="427" spans="1:4" x14ac:dyDescent="0.35">
      <c r="A427" s="224" t="s">
        <v>1662</v>
      </c>
      <c r="B427" s="224" t="s">
        <v>656</v>
      </c>
    </row>
    <row r="428" spans="1:4" x14ac:dyDescent="0.35">
      <c r="A428" s="224" t="s">
        <v>2065</v>
      </c>
      <c r="B428" s="224" t="s">
        <v>3122</v>
      </c>
      <c r="C428" s="225">
        <v>8691.5561389580671</v>
      </c>
      <c r="D428" s="225">
        <v>7955</v>
      </c>
    </row>
    <row r="429" spans="1:4" x14ac:dyDescent="0.35">
      <c r="A429" s="224" t="s">
        <v>2066</v>
      </c>
      <c r="B429" s="224" t="s">
        <v>3123</v>
      </c>
      <c r="C429" s="225">
        <v>14369.4028498681</v>
      </c>
      <c r="D429" s="225">
        <v>4463</v>
      </c>
    </row>
    <row r="430" spans="1:4" x14ac:dyDescent="0.35">
      <c r="A430" s="224" t="s">
        <v>2067</v>
      </c>
      <c r="B430" s="224" t="s">
        <v>3124</v>
      </c>
      <c r="C430" s="225">
        <v>20889.562139418111</v>
      </c>
      <c r="D430" s="225">
        <v>2370</v>
      </c>
    </row>
    <row r="431" spans="1:4" x14ac:dyDescent="0.35">
      <c r="A431" s="224" t="s">
        <v>2068</v>
      </c>
      <c r="B431" s="224" t="s">
        <v>3125</v>
      </c>
      <c r="C431" s="225">
        <v>7851.6396520907838</v>
      </c>
      <c r="D431" s="225">
        <v>254</v>
      </c>
    </row>
    <row r="432" spans="1:4" x14ac:dyDescent="0.35">
      <c r="A432" s="224" t="s">
        <v>2069</v>
      </c>
      <c r="B432" s="224" t="s">
        <v>3125</v>
      </c>
      <c r="C432" s="225">
        <v>6316.1992083036594</v>
      </c>
      <c r="D432" s="225">
        <v>87</v>
      </c>
    </row>
    <row r="433" spans="1:4" x14ac:dyDescent="0.35">
      <c r="A433" s="224" t="s">
        <v>2070</v>
      </c>
      <c r="B433" s="224" t="s">
        <v>3126</v>
      </c>
      <c r="C433" s="225">
        <v>18643.103596837296</v>
      </c>
      <c r="D433" s="225">
        <v>68</v>
      </c>
    </row>
    <row r="434" spans="1:4" x14ac:dyDescent="0.35">
      <c r="A434" s="224" t="s">
        <v>2071</v>
      </c>
      <c r="B434" s="224" t="s">
        <v>1662</v>
      </c>
    </row>
    <row r="435" spans="1:4" x14ac:dyDescent="0.35">
      <c r="A435" s="224" t="s">
        <v>2072</v>
      </c>
      <c r="B435" s="224" t="s">
        <v>1662</v>
      </c>
    </row>
    <row r="436" spans="1:4" x14ac:dyDescent="0.35">
      <c r="A436" s="224" t="s">
        <v>2073</v>
      </c>
      <c r="B436" s="224" t="s">
        <v>1662</v>
      </c>
    </row>
    <row r="437" spans="1:4" x14ac:dyDescent="0.35">
      <c r="A437" s="224" t="s">
        <v>2322</v>
      </c>
      <c r="B437" s="224" t="s">
        <v>1662</v>
      </c>
    </row>
    <row r="438" spans="1:4" x14ac:dyDescent="0.35">
      <c r="A438" s="224" t="s">
        <v>2323</v>
      </c>
      <c r="B438" s="224" t="s">
        <v>1662</v>
      </c>
    </row>
    <row r="439" spans="1:4" x14ac:dyDescent="0.35">
      <c r="A439" s="224" t="s">
        <v>2324</v>
      </c>
      <c r="B439" s="224" t="s">
        <v>1662</v>
      </c>
    </row>
    <row r="440" spans="1:4" x14ac:dyDescent="0.35">
      <c r="A440" s="224" t="s">
        <v>2325</v>
      </c>
      <c r="B440" s="224" t="s">
        <v>1662</v>
      </c>
    </row>
    <row r="441" spans="1:4" x14ac:dyDescent="0.35">
      <c r="A441" s="224" t="s">
        <v>2326</v>
      </c>
      <c r="B441" s="224" t="s">
        <v>1662</v>
      </c>
    </row>
    <row r="442" spans="1:4" x14ac:dyDescent="0.35">
      <c r="A442" s="224" t="s">
        <v>2327</v>
      </c>
      <c r="B442" s="224" t="s">
        <v>1662</v>
      </c>
    </row>
    <row r="443" spans="1:4" x14ac:dyDescent="0.35">
      <c r="A443" s="224" t="s">
        <v>2328</v>
      </c>
      <c r="B443" s="224" t="s">
        <v>1662</v>
      </c>
    </row>
    <row r="444" spans="1:4" x14ac:dyDescent="0.35">
      <c r="A444" s="224" t="s">
        <v>2329</v>
      </c>
      <c r="B444" s="224" t="s">
        <v>1662</v>
      </c>
    </row>
    <row r="445" spans="1:4" x14ac:dyDescent="0.35">
      <c r="A445" s="224" t="s">
        <v>2330</v>
      </c>
      <c r="B445" s="224" t="s">
        <v>1662</v>
      </c>
    </row>
    <row r="446" spans="1:4" x14ac:dyDescent="0.35">
      <c r="A446" s="224" t="s">
        <v>2331</v>
      </c>
      <c r="B446" s="224" t="s">
        <v>1662</v>
      </c>
    </row>
    <row r="447" spans="1:4" x14ac:dyDescent="0.35">
      <c r="A447" s="224" t="s">
        <v>2332</v>
      </c>
      <c r="B447" s="224" t="s">
        <v>1662</v>
      </c>
    </row>
    <row r="448" spans="1:4" x14ac:dyDescent="0.35">
      <c r="A448" s="224" t="s">
        <v>2333</v>
      </c>
      <c r="B448" s="224" t="s">
        <v>1662</v>
      </c>
    </row>
    <row r="449" spans="1:10" x14ac:dyDescent="0.35">
      <c r="A449" s="224" t="s">
        <v>2334</v>
      </c>
      <c r="B449" s="224" t="s">
        <v>1662</v>
      </c>
    </row>
    <row r="450" spans="1:10" x14ac:dyDescent="0.35">
      <c r="A450" s="224" t="s">
        <v>2335</v>
      </c>
      <c r="B450" s="224" t="s">
        <v>1662</v>
      </c>
    </row>
    <row r="451" spans="1:10" x14ac:dyDescent="0.35">
      <c r="A451" s="224" t="s">
        <v>2336</v>
      </c>
      <c r="B451" s="224" t="s">
        <v>1662</v>
      </c>
    </row>
    <row r="452" spans="1:10" x14ac:dyDescent="0.35">
      <c r="A452" s="224" t="s">
        <v>2337</v>
      </c>
      <c r="B452" s="224" t="s">
        <v>141</v>
      </c>
    </row>
    <row r="453" spans="1:10" x14ac:dyDescent="0.35">
      <c r="A453" s="224" t="s">
        <v>1662</v>
      </c>
      <c r="B453" s="224" t="s">
        <v>3195</v>
      </c>
    </row>
    <row r="454" spans="1:10" x14ac:dyDescent="0.35">
      <c r="A454" s="224" t="s">
        <v>2074</v>
      </c>
      <c r="B454" s="224" t="s">
        <v>684</v>
      </c>
      <c r="C454" s="225">
        <v>0.41247867810566319</v>
      </c>
      <c r="D454" s="225">
        <v>15197</v>
      </c>
      <c r="J454" s="229" t="s">
        <v>3157</v>
      </c>
    </row>
    <row r="455" spans="1:10" x14ac:dyDescent="0.35">
      <c r="A455" s="224" t="s">
        <v>1662</v>
      </c>
      <c r="B455" s="224" t="s">
        <v>1662</v>
      </c>
      <c r="J455" s="225"/>
    </row>
    <row r="456" spans="1:10" x14ac:dyDescent="0.35">
      <c r="A456" s="224" t="s">
        <v>1662</v>
      </c>
      <c r="B456" s="224" t="s">
        <v>685</v>
      </c>
      <c r="J456" s="225"/>
    </row>
    <row r="457" spans="1:10" x14ac:dyDescent="0.35">
      <c r="A457" s="224" t="s">
        <v>2075</v>
      </c>
      <c r="B457" s="224" t="s">
        <v>687</v>
      </c>
      <c r="C457" s="225">
        <v>59166</v>
      </c>
      <c r="J457" s="229" t="s">
        <v>3157</v>
      </c>
    </row>
    <row r="458" spans="1:10" x14ac:dyDescent="0.35">
      <c r="A458" s="224" t="s">
        <v>2076</v>
      </c>
      <c r="B458" s="224" t="s">
        <v>689</v>
      </c>
      <c r="C458" s="225">
        <v>10471</v>
      </c>
      <c r="J458" s="229" t="s">
        <v>3157</v>
      </c>
    </row>
    <row r="459" spans="1:10" x14ac:dyDescent="0.35">
      <c r="A459" s="224" t="s">
        <v>2077</v>
      </c>
      <c r="B459" s="224" t="s">
        <v>691</v>
      </c>
      <c r="C459" s="225">
        <v>5076</v>
      </c>
      <c r="J459" s="229" t="s">
        <v>3157</v>
      </c>
    </row>
    <row r="460" spans="1:10" x14ac:dyDescent="0.35">
      <c r="A460" s="224" t="s">
        <v>2078</v>
      </c>
      <c r="B460" s="224" t="s">
        <v>693</v>
      </c>
      <c r="C460" s="225">
        <v>1625</v>
      </c>
      <c r="J460" s="229" t="s">
        <v>3157</v>
      </c>
    </row>
    <row r="461" spans="1:10" x14ac:dyDescent="0.35">
      <c r="A461" s="224" t="s">
        <v>2079</v>
      </c>
      <c r="B461" s="224" t="s">
        <v>695</v>
      </c>
      <c r="C461" s="225">
        <v>271</v>
      </c>
      <c r="J461" s="229" t="s">
        <v>3157</v>
      </c>
    </row>
    <row r="462" spans="1:10" x14ac:dyDescent="0.35">
      <c r="A462" s="224" t="s">
        <v>2080</v>
      </c>
      <c r="B462" s="224" t="s">
        <v>697</v>
      </c>
      <c r="C462" s="225">
        <v>92</v>
      </c>
      <c r="J462" s="229" t="s">
        <v>3157</v>
      </c>
    </row>
    <row r="463" spans="1:10" x14ac:dyDescent="0.35">
      <c r="A463" s="224" t="s">
        <v>2081</v>
      </c>
      <c r="B463" s="224" t="s">
        <v>699</v>
      </c>
      <c r="C463" s="225">
        <v>23</v>
      </c>
      <c r="J463" s="229" t="s">
        <v>3157</v>
      </c>
    </row>
    <row r="464" spans="1:10" x14ac:dyDescent="0.35">
      <c r="A464" s="224" t="s">
        <v>2082</v>
      </c>
      <c r="B464" s="224" t="s">
        <v>701</v>
      </c>
      <c r="C464" s="225">
        <v>38</v>
      </c>
      <c r="J464" s="229" t="s">
        <v>3157</v>
      </c>
    </row>
    <row r="465" spans="1:10" x14ac:dyDescent="0.35">
      <c r="A465" s="224" t="s">
        <v>2083</v>
      </c>
      <c r="B465" s="224" t="s">
        <v>141</v>
      </c>
    </row>
    <row r="466" spans="1:10" x14ac:dyDescent="0.35">
      <c r="A466" s="224" t="s">
        <v>2084</v>
      </c>
      <c r="B466" s="224" t="s">
        <v>704</v>
      </c>
      <c r="C466" s="225">
        <v>11</v>
      </c>
    </row>
    <row r="467" spans="1:10" x14ac:dyDescent="0.35">
      <c r="A467" s="224" t="s">
        <v>2085</v>
      </c>
      <c r="B467" s="224" t="s">
        <v>706</v>
      </c>
      <c r="C467" s="225">
        <v>5</v>
      </c>
    </row>
    <row r="468" spans="1:10" x14ac:dyDescent="0.35">
      <c r="A468" s="224" t="s">
        <v>2086</v>
      </c>
      <c r="B468" s="224" t="s">
        <v>708</v>
      </c>
      <c r="C468" s="225">
        <v>4</v>
      </c>
    </row>
    <row r="469" spans="1:10" x14ac:dyDescent="0.35">
      <c r="A469" s="224" t="s">
        <v>2087</v>
      </c>
      <c r="B469" s="224" t="s">
        <v>710</v>
      </c>
      <c r="C469" s="225">
        <v>5</v>
      </c>
    </row>
    <row r="470" spans="1:10" x14ac:dyDescent="0.35">
      <c r="A470" s="224" t="s">
        <v>2088</v>
      </c>
      <c r="B470" s="224" t="s">
        <v>712</v>
      </c>
      <c r="C470" s="225">
        <v>4</v>
      </c>
    </row>
    <row r="471" spans="1:10" x14ac:dyDescent="0.35">
      <c r="A471" s="224" t="s">
        <v>2089</v>
      </c>
      <c r="B471" s="224" t="s">
        <v>714</v>
      </c>
      <c r="C471" s="225">
        <v>9</v>
      </c>
    </row>
    <row r="472" spans="1:10" x14ac:dyDescent="0.35">
      <c r="A472" s="224" t="s">
        <v>2090</v>
      </c>
      <c r="B472" s="224" t="s">
        <v>1662</v>
      </c>
    </row>
    <row r="473" spans="1:10" x14ac:dyDescent="0.35">
      <c r="A473" s="224" t="s">
        <v>2091</v>
      </c>
      <c r="B473" s="224" t="s">
        <v>1662</v>
      </c>
    </row>
    <row r="474" spans="1:10" x14ac:dyDescent="0.35">
      <c r="A474" s="224" t="s">
        <v>2092</v>
      </c>
      <c r="B474" s="224" t="s">
        <v>1662</v>
      </c>
    </row>
    <row r="475" spans="1:10" x14ac:dyDescent="0.35">
      <c r="A475" s="224" t="s">
        <v>1662</v>
      </c>
      <c r="B475" s="224" t="s">
        <v>2406</v>
      </c>
    </row>
    <row r="476" spans="1:10" x14ac:dyDescent="0.35">
      <c r="A476" s="224" t="s">
        <v>2184</v>
      </c>
      <c r="B476" s="224" t="s">
        <v>684</v>
      </c>
      <c r="C476" s="225">
        <v>0.41247867810566319</v>
      </c>
      <c r="D476" s="225">
        <v>15197</v>
      </c>
    </row>
    <row r="477" spans="1:10" x14ac:dyDescent="0.35">
      <c r="A477" s="224" t="s">
        <v>1662</v>
      </c>
      <c r="B477" s="224" t="s">
        <v>1662</v>
      </c>
    </row>
    <row r="478" spans="1:10" x14ac:dyDescent="0.35">
      <c r="A478" s="224" t="s">
        <v>1662</v>
      </c>
      <c r="B478" s="224" t="s">
        <v>685</v>
      </c>
    </row>
    <row r="479" spans="1:10" x14ac:dyDescent="0.35">
      <c r="A479" s="224" t="s">
        <v>2185</v>
      </c>
      <c r="B479" s="224" t="s">
        <v>687</v>
      </c>
      <c r="C479" s="225">
        <v>59166</v>
      </c>
      <c r="J479" s="229" t="s">
        <v>3127</v>
      </c>
    </row>
    <row r="480" spans="1:10" x14ac:dyDescent="0.35">
      <c r="A480" s="224" t="s">
        <v>2186</v>
      </c>
      <c r="B480" s="224" t="s">
        <v>689</v>
      </c>
      <c r="C480" s="225">
        <v>10471</v>
      </c>
      <c r="J480" s="229" t="s">
        <v>3127</v>
      </c>
    </row>
    <row r="481" spans="1:10" x14ac:dyDescent="0.35">
      <c r="A481" s="224" t="s">
        <v>2187</v>
      </c>
      <c r="B481" s="224" t="s">
        <v>691</v>
      </c>
      <c r="C481" s="225">
        <v>5076</v>
      </c>
      <c r="J481" s="229" t="s">
        <v>3127</v>
      </c>
    </row>
    <row r="482" spans="1:10" x14ac:dyDescent="0.35">
      <c r="A482" s="224" t="s">
        <v>2188</v>
      </c>
      <c r="B482" s="224" t="s">
        <v>693</v>
      </c>
      <c r="C482" s="225">
        <v>1625</v>
      </c>
      <c r="J482" s="229" t="s">
        <v>3127</v>
      </c>
    </row>
    <row r="483" spans="1:10" x14ac:dyDescent="0.35">
      <c r="A483" s="224" t="s">
        <v>2189</v>
      </c>
      <c r="B483" s="224" t="s">
        <v>695</v>
      </c>
      <c r="C483" s="225">
        <v>271</v>
      </c>
      <c r="J483" s="229" t="s">
        <v>3127</v>
      </c>
    </row>
    <row r="484" spans="1:10" x14ac:dyDescent="0.35">
      <c r="A484" s="224" t="s">
        <v>2190</v>
      </c>
      <c r="B484" s="224" t="s">
        <v>697</v>
      </c>
      <c r="C484" s="225">
        <v>92</v>
      </c>
      <c r="J484" s="229" t="s">
        <v>3127</v>
      </c>
    </row>
    <row r="485" spans="1:10" x14ac:dyDescent="0.35">
      <c r="A485" s="224" t="s">
        <v>2191</v>
      </c>
      <c r="B485" s="224" t="s">
        <v>699</v>
      </c>
      <c r="C485" s="225">
        <v>23</v>
      </c>
      <c r="J485" s="229" t="s">
        <v>3127</v>
      </c>
    </row>
    <row r="486" spans="1:10" x14ac:dyDescent="0.35">
      <c r="A486" s="224" t="s">
        <v>2192</v>
      </c>
      <c r="B486" s="224" t="s">
        <v>701</v>
      </c>
      <c r="C486" s="225">
        <v>38</v>
      </c>
      <c r="J486" s="229" t="s">
        <v>3127</v>
      </c>
    </row>
    <row r="487" spans="1:10" x14ac:dyDescent="0.35">
      <c r="A487" s="224" t="s">
        <v>2193</v>
      </c>
      <c r="B487" s="224" t="s">
        <v>141</v>
      </c>
    </row>
    <row r="488" spans="1:10" x14ac:dyDescent="0.35">
      <c r="A488" s="224" t="s">
        <v>2194</v>
      </c>
      <c r="B488" s="224" t="s">
        <v>704</v>
      </c>
      <c r="C488" s="225">
        <v>11</v>
      </c>
    </row>
    <row r="489" spans="1:10" x14ac:dyDescent="0.35">
      <c r="A489" s="224" t="s">
        <v>2195</v>
      </c>
      <c r="B489" s="224" t="s">
        <v>706</v>
      </c>
      <c r="C489" s="225">
        <v>5</v>
      </c>
    </row>
    <row r="490" spans="1:10" x14ac:dyDescent="0.35">
      <c r="A490" s="224" t="s">
        <v>2196</v>
      </c>
      <c r="B490" s="224" t="s">
        <v>708</v>
      </c>
      <c r="C490" s="225">
        <v>4</v>
      </c>
    </row>
    <row r="491" spans="1:10" x14ac:dyDescent="0.35">
      <c r="A491" s="224" t="s">
        <v>2197</v>
      </c>
      <c r="B491" s="224" t="s">
        <v>710</v>
      </c>
      <c r="C491" s="225">
        <v>5</v>
      </c>
    </row>
    <row r="492" spans="1:10" x14ac:dyDescent="0.35">
      <c r="A492" s="224" t="s">
        <v>2198</v>
      </c>
      <c r="B492" s="224" t="s">
        <v>712</v>
      </c>
      <c r="C492" s="225">
        <v>4</v>
      </c>
    </row>
    <row r="493" spans="1:10" x14ac:dyDescent="0.35">
      <c r="A493" s="224" t="s">
        <v>2199</v>
      </c>
      <c r="B493" s="224" t="s">
        <v>714</v>
      </c>
      <c r="C493" s="225">
        <v>9</v>
      </c>
    </row>
    <row r="494" spans="1:10" x14ac:dyDescent="0.35">
      <c r="A494" s="224" t="s">
        <v>2200</v>
      </c>
      <c r="B494" s="224" t="s">
        <v>1662</v>
      </c>
    </row>
    <row r="495" spans="1:10" x14ac:dyDescent="0.35">
      <c r="A495" s="224" t="s">
        <v>2201</v>
      </c>
      <c r="B495" s="224" t="s">
        <v>1662</v>
      </c>
    </row>
    <row r="496" spans="1:10" x14ac:dyDescent="0.35">
      <c r="A496" s="224" t="s">
        <v>2202</v>
      </c>
      <c r="B496" s="224" t="s">
        <v>1662</v>
      </c>
    </row>
    <row r="497" spans="1:3" x14ac:dyDescent="0.35">
      <c r="A497" s="224" t="s">
        <v>1662</v>
      </c>
      <c r="B497" s="224" t="s">
        <v>2407</v>
      </c>
    </row>
    <row r="498" spans="1:3" x14ac:dyDescent="0.35">
      <c r="A498" s="224" t="s">
        <v>2465</v>
      </c>
      <c r="B498" s="224" t="s">
        <v>771</v>
      </c>
    </row>
    <row r="499" spans="1:3" x14ac:dyDescent="0.35">
      <c r="A499" s="224" t="s">
        <v>2466</v>
      </c>
      <c r="B499" s="224" t="s">
        <v>772</v>
      </c>
      <c r="C499" s="225">
        <v>0.31827799132263696</v>
      </c>
    </row>
    <row r="500" spans="1:3" x14ac:dyDescent="0.35">
      <c r="A500" s="224" t="s">
        <v>2467</v>
      </c>
      <c r="B500" s="224" t="s">
        <v>773</v>
      </c>
      <c r="C500" s="225">
        <v>8.2253864178541164E-2</v>
      </c>
    </row>
    <row r="501" spans="1:3" x14ac:dyDescent="0.35">
      <c r="A501" s="224" t="s">
        <v>2468</v>
      </c>
      <c r="B501" s="224" t="s">
        <v>774</v>
      </c>
      <c r="C501" s="225">
        <v>4.0052503649026993E-3</v>
      </c>
    </row>
    <row r="502" spans="1:3" x14ac:dyDescent="0.35">
      <c r="A502" s="224" t="s">
        <v>2469</v>
      </c>
      <c r="B502" s="224" t="s">
        <v>775</v>
      </c>
      <c r="C502" s="225">
        <v>0.14931491758942333</v>
      </c>
    </row>
    <row r="503" spans="1:3" x14ac:dyDescent="0.35">
      <c r="A503" s="224" t="s">
        <v>2470</v>
      </c>
      <c r="B503" s="224" t="s">
        <v>776</v>
      </c>
      <c r="C503" s="225">
        <v>0.42608488603684658</v>
      </c>
    </row>
    <row r="504" spans="1:3" x14ac:dyDescent="0.35">
      <c r="A504" s="224" t="s">
        <v>2471</v>
      </c>
      <c r="B504" s="224" t="s">
        <v>777</v>
      </c>
    </row>
    <row r="505" spans="1:3" x14ac:dyDescent="0.35">
      <c r="A505" s="224" t="s">
        <v>2472</v>
      </c>
      <c r="B505" s="224" t="s">
        <v>3196</v>
      </c>
    </row>
    <row r="506" spans="1:3" x14ac:dyDescent="0.35">
      <c r="A506" s="224" t="s">
        <v>2473</v>
      </c>
      <c r="B506" s="224" t="s">
        <v>3197</v>
      </c>
    </row>
    <row r="507" spans="1:3" x14ac:dyDescent="0.35">
      <c r="A507" s="224" t="s">
        <v>2474</v>
      </c>
      <c r="B507" s="224" t="s">
        <v>2219</v>
      </c>
    </row>
    <row r="508" spans="1:3" x14ac:dyDescent="0.35">
      <c r="A508" s="224" t="s">
        <v>2475</v>
      </c>
      <c r="B508" s="224" t="s">
        <v>778</v>
      </c>
      <c r="C508" s="225">
        <v>2.1628253727543427E-3</v>
      </c>
    </row>
    <row r="509" spans="1:3" x14ac:dyDescent="0.35">
      <c r="A509" s="224" t="s">
        <v>2476</v>
      </c>
      <c r="B509" s="224" t="s">
        <v>3198</v>
      </c>
    </row>
    <row r="510" spans="1:3" x14ac:dyDescent="0.35">
      <c r="A510" s="224" t="s">
        <v>2477</v>
      </c>
      <c r="B510" s="224" t="s">
        <v>139</v>
      </c>
      <c r="C510" s="225">
        <v>1.7900265141096511E-2</v>
      </c>
    </row>
    <row r="511" spans="1:3" x14ac:dyDescent="0.35">
      <c r="A511" s="224" t="s">
        <v>2478</v>
      </c>
      <c r="B511" s="224" t="s">
        <v>2220</v>
      </c>
    </row>
    <row r="512" spans="1:3" x14ac:dyDescent="0.35">
      <c r="A512" s="224" t="s">
        <v>2479</v>
      </c>
      <c r="B512" s="224" t="s">
        <v>1662</v>
      </c>
    </row>
    <row r="513" spans="1:4" x14ac:dyDescent="0.35">
      <c r="A513" s="224" t="s">
        <v>2480</v>
      </c>
      <c r="B513" s="224" t="s">
        <v>1662</v>
      </c>
    </row>
    <row r="514" spans="1:4" x14ac:dyDescent="0.35">
      <c r="A514" s="224" t="s">
        <v>2481</v>
      </c>
      <c r="B514" s="224" t="s">
        <v>1662</v>
      </c>
    </row>
    <row r="515" spans="1:4" x14ac:dyDescent="0.35">
      <c r="A515" s="224" t="s">
        <v>2482</v>
      </c>
      <c r="B515" s="224" t="s">
        <v>1662</v>
      </c>
    </row>
    <row r="516" spans="1:4" x14ac:dyDescent="0.35">
      <c r="A516" s="224" t="s">
        <v>2483</v>
      </c>
      <c r="B516" s="224" t="s">
        <v>1662</v>
      </c>
    </row>
    <row r="517" spans="1:4" x14ac:dyDescent="0.35">
      <c r="A517" s="224" t="s">
        <v>2484</v>
      </c>
      <c r="B517" s="224" t="s">
        <v>1662</v>
      </c>
    </row>
    <row r="518" spans="1:4" x14ac:dyDescent="0.35">
      <c r="A518" s="224" t="s">
        <v>2485</v>
      </c>
      <c r="B518" s="224" t="s">
        <v>1662</v>
      </c>
    </row>
    <row r="519" spans="1:4" x14ac:dyDescent="0.35">
      <c r="A519" s="224" t="s">
        <v>2486</v>
      </c>
      <c r="B519" s="224" t="s">
        <v>1662</v>
      </c>
    </row>
    <row r="520" spans="1:4" x14ac:dyDescent="0.35">
      <c r="A520" s="224" t="s">
        <v>2487</v>
      </c>
      <c r="B520" s="224" t="s">
        <v>1662</v>
      </c>
    </row>
    <row r="521" spans="1:4" x14ac:dyDescent="0.35">
      <c r="A521" s="224" t="s">
        <v>2488</v>
      </c>
      <c r="B521" s="224" t="s">
        <v>1662</v>
      </c>
    </row>
    <row r="522" spans="1:4" x14ac:dyDescent="0.35">
      <c r="A522" s="224" t="s">
        <v>2489</v>
      </c>
      <c r="B522" s="224" t="s">
        <v>1662</v>
      </c>
    </row>
    <row r="523" spans="1:4" x14ac:dyDescent="0.35">
      <c r="A523" s="224" t="s">
        <v>2490</v>
      </c>
      <c r="B523" s="224" t="s">
        <v>1662</v>
      </c>
    </row>
    <row r="524" spans="1:4" x14ac:dyDescent="0.35">
      <c r="A524" s="224" t="s">
        <v>2491</v>
      </c>
      <c r="B524" s="224" t="s">
        <v>1662</v>
      </c>
    </row>
    <row r="525" spans="1:4" x14ac:dyDescent="0.35">
      <c r="A525" s="224" t="s">
        <v>1662</v>
      </c>
      <c r="B525" s="224" t="s">
        <v>2492</v>
      </c>
    </row>
    <row r="526" spans="1:4" x14ac:dyDescent="0.35">
      <c r="A526" s="224" t="s">
        <v>2558</v>
      </c>
      <c r="B526" s="224" t="s">
        <v>3158</v>
      </c>
      <c r="C526" s="225">
        <v>9277.7077482921632</v>
      </c>
      <c r="D526" s="225">
        <v>483.99999999999972</v>
      </c>
    </row>
    <row r="527" spans="1:4" x14ac:dyDescent="0.35">
      <c r="A527" s="224" t="s">
        <v>2559</v>
      </c>
      <c r="B527" s="224" t="s">
        <v>3129</v>
      </c>
      <c r="C527" s="225">
        <v>1997.9615484915369</v>
      </c>
      <c r="D527" s="225">
        <v>196.00000000000006</v>
      </c>
    </row>
    <row r="528" spans="1:4" x14ac:dyDescent="0.35">
      <c r="A528" s="224" t="s">
        <v>2560</v>
      </c>
      <c r="B528" s="224" t="s">
        <v>3130</v>
      </c>
      <c r="C528" s="225">
        <v>8366.8433289710756</v>
      </c>
      <c r="D528" s="225">
        <v>967.99999999999932</v>
      </c>
    </row>
    <row r="529" spans="1:4" x14ac:dyDescent="0.35">
      <c r="A529" s="224" t="s">
        <v>2561</v>
      </c>
      <c r="B529" s="224" t="s">
        <v>3131</v>
      </c>
      <c r="C529" s="225">
        <v>4133.7679664458283</v>
      </c>
      <c r="D529" s="225">
        <v>878.99999999999977</v>
      </c>
    </row>
    <row r="530" spans="1:4" x14ac:dyDescent="0.35">
      <c r="A530" s="224" t="s">
        <v>2562</v>
      </c>
      <c r="B530" s="224" t="s">
        <v>3132</v>
      </c>
      <c r="C530" s="225">
        <v>2897.0476325644981</v>
      </c>
      <c r="D530" s="225">
        <v>544.00000000000023</v>
      </c>
    </row>
    <row r="531" spans="1:4" x14ac:dyDescent="0.35">
      <c r="A531" s="224" t="s">
        <v>2563</v>
      </c>
      <c r="B531" s="224" t="s">
        <v>3133</v>
      </c>
      <c r="C531" s="225">
        <v>1421.1089537925716</v>
      </c>
      <c r="D531" s="225">
        <v>305.99999999999989</v>
      </c>
    </row>
    <row r="532" spans="1:4" x14ac:dyDescent="0.35">
      <c r="A532" s="224" t="s">
        <v>2564</v>
      </c>
      <c r="B532" s="224" t="s">
        <v>3134</v>
      </c>
      <c r="C532" s="225">
        <v>1116.3869570260676</v>
      </c>
      <c r="D532" s="225">
        <v>353</v>
      </c>
    </row>
    <row r="533" spans="1:4" x14ac:dyDescent="0.35">
      <c r="A533" s="224" t="s">
        <v>2565</v>
      </c>
      <c r="B533" s="224" t="s">
        <v>3135</v>
      </c>
      <c r="C533" s="225">
        <v>3012.2525775461845</v>
      </c>
      <c r="D533" s="225">
        <v>726.33992633384469</v>
      </c>
    </row>
    <row r="534" spans="1:4" x14ac:dyDescent="0.35">
      <c r="A534" s="224" t="s">
        <v>2566</v>
      </c>
      <c r="B534" s="224" t="s">
        <v>3136</v>
      </c>
      <c r="C534" s="225">
        <v>1894.0423773677248</v>
      </c>
      <c r="D534" s="225">
        <v>417.89714225030036</v>
      </c>
    </row>
    <row r="535" spans="1:4" x14ac:dyDescent="0.35">
      <c r="A535" s="224" t="s">
        <v>2567</v>
      </c>
      <c r="B535" s="224" t="s">
        <v>3137</v>
      </c>
      <c r="C535" s="225">
        <v>7206.0165509873759</v>
      </c>
      <c r="D535" s="225">
        <v>1762.9232047182836</v>
      </c>
    </row>
    <row r="536" spans="1:4" x14ac:dyDescent="0.35">
      <c r="A536" s="224" t="s">
        <v>2568</v>
      </c>
      <c r="B536" s="224" t="s">
        <v>3138</v>
      </c>
      <c r="C536" s="225">
        <v>9813.5503149075776</v>
      </c>
      <c r="D536" s="225">
        <v>2304.0828910751084</v>
      </c>
    </row>
    <row r="537" spans="1:4" x14ac:dyDescent="0.35">
      <c r="A537" s="224" t="s">
        <v>2569</v>
      </c>
      <c r="B537" s="224" t="s">
        <v>3139</v>
      </c>
      <c r="C537" s="225">
        <v>6977.9874521101337</v>
      </c>
      <c r="D537" s="225">
        <v>1582.1238342636527</v>
      </c>
    </row>
    <row r="538" spans="1:4" x14ac:dyDescent="0.35">
      <c r="A538" s="224" t="s">
        <v>2570</v>
      </c>
      <c r="B538" s="224" t="s">
        <v>3140</v>
      </c>
      <c r="C538" s="225">
        <v>4164.6956267281821</v>
      </c>
      <c r="D538" s="225">
        <v>1048.6314200126901</v>
      </c>
    </row>
    <row r="539" spans="1:4" x14ac:dyDescent="0.35">
      <c r="A539" s="224" t="s">
        <v>2571</v>
      </c>
      <c r="B539" s="224" t="s">
        <v>3141</v>
      </c>
      <c r="C539" s="225">
        <v>4330.9011467883947</v>
      </c>
      <c r="D539" s="225">
        <v>1041.00158134612</v>
      </c>
    </row>
    <row r="540" spans="1:4" x14ac:dyDescent="0.35">
      <c r="A540" s="224" t="s">
        <v>2572</v>
      </c>
      <c r="B540" s="224" t="s">
        <v>1662</v>
      </c>
    </row>
    <row r="541" spans="1:4" x14ac:dyDescent="0.35">
      <c r="A541" s="224" t="s">
        <v>2573</v>
      </c>
      <c r="B541" s="224" t="s">
        <v>1662</v>
      </c>
    </row>
    <row r="542" spans="1:4" x14ac:dyDescent="0.35">
      <c r="A542" s="224" t="s">
        <v>2574</v>
      </c>
      <c r="B542" s="224" t="s">
        <v>1662</v>
      </c>
    </row>
    <row r="543" spans="1:4" x14ac:dyDescent="0.35">
      <c r="A543" s="224" t="s">
        <v>2575</v>
      </c>
      <c r="B543" s="224" t="s">
        <v>2042</v>
      </c>
      <c r="C543" s="225">
        <v>10151.193403456748</v>
      </c>
      <c r="D543" s="225">
        <v>3825</v>
      </c>
    </row>
    <row r="544" spans="1:4" x14ac:dyDescent="0.35">
      <c r="A544" s="224" t="s">
        <v>2576</v>
      </c>
      <c r="B544" s="224" t="s">
        <v>141</v>
      </c>
    </row>
    <row r="545" spans="1:4" x14ac:dyDescent="0.35">
      <c r="A545" s="224" t="s">
        <v>2577</v>
      </c>
      <c r="B545" s="224" t="s">
        <v>1662</v>
      </c>
    </row>
    <row r="546" spans="1:4" x14ac:dyDescent="0.35">
      <c r="A546" s="224" t="s">
        <v>2578</v>
      </c>
      <c r="B546" s="224" t="s">
        <v>1662</v>
      </c>
    </row>
    <row r="547" spans="1:4" x14ac:dyDescent="0.35">
      <c r="A547" s="224" t="s">
        <v>2579</v>
      </c>
      <c r="B547" s="224" t="s">
        <v>1662</v>
      </c>
    </row>
    <row r="548" spans="1:4" x14ac:dyDescent="0.35">
      <c r="A548" s="224" t="s">
        <v>1662</v>
      </c>
      <c r="B548" s="224" t="s">
        <v>2493</v>
      </c>
    </row>
    <row r="549" spans="1:4" x14ac:dyDescent="0.35">
      <c r="A549" s="224" t="s">
        <v>2580</v>
      </c>
      <c r="B549" s="224" t="s">
        <v>3142</v>
      </c>
      <c r="C549" s="225">
        <v>9277.7077482921632</v>
      </c>
      <c r="D549" s="225">
        <v>483.99999999999972</v>
      </c>
    </row>
    <row r="550" spans="1:4" x14ac:dyDescent="0.35">
      <c r="A550" s="224" t="s">
        <v>2581</v>
      </c>
      <c r="B550" s="224" t="s">
        <v>3143</v>
      </c>
      <c r="C550" s="225">
        <v>1997.9615484915369</v>
      </c>
      <c r="D550" s="225">
        <v>196.00000000000006</v>
      </c>
    </row>
    <row r="551" spans="1:4" x14ac:dyDescent="0.35">
      <c r="A551" s="224" t="s">
        <v>2582</v>
      </c>
      <c r="B551" s="224" t="s">
        <v>3144</v>
      </c>
      <c r="C551" s="225">
        <v>8366.8433289710756</v>
      </c>
      <c r="D551" s="225">
        <v>967.99999999999932</v>
      </c>
    </row>
    <row r="552" spans="1:4" x14ac:dyDescent="0.35">
      <c r="A552" s="224" t="s">
        <v>2583</v>
      </c>
      <c r="B552" s="224" t="s">
        <v>3145</v>
      </c>
      <c r="C552" s="225">
        <v>4133.7679664458283</v>
      </c>
      <c r="D552" s="225">
        <v>878.99999999999977</v>
      </c>
    </row>
    <row r="553" spans="1:4" x14ac:dyDescent="0.35">
      <c r="A553" s="224" t="s">
        <v>2584</v>
      </c>
      <c r="B553" s="224" t="s">
        <v>3146</v>
      </c>
      <c r="C553" s="225">
        <v>2897.0476325644981</v>
      </c>
      <c r="D553" s="225">
        <v>544.00000000000023</v>
      </c>
    </row>
    <row r="554" spans="1:4" x14ac:dyDescent="0.35">
      <c r="A554" s="224" t="s">
        <v>2585</v>
      </c>
      <c r="B554" s="224" t="s">
        <v>3147</v>
      </c>
      <c r="C554" s="225">
        <v>1421.1089537925716</v>
      </c>
      <c r="D554" s="225">
        <v>305.99999999999989</v>
      </c>
    </row>
    <row r="555" spans="1:4" x14ac:dyDescent="0.35">
      <c r="A555" s="224" t="s">
        <v>2586</v>
      </c>
      <c r="B555" s="224" t="s">
        <v>3148</v>
      </c>
      <c r="C555" s="225">
        <v>1116.3869570260676</v>
      </c>
      <c r="D555" s="225">
        <v>353</v>
      </c>
    </row>
    <row r="556" spans="1:4" x14ac:dyDescent="0.35">
      <c r="A556" s="224" t="s">
        <v>2587</v>
      </c>
      <c r="B556" s="224" t="s">
        <v>3149</v>
      </c>
      <c r="C556" s="225">
        <v>3012.2525775461845</v>
      </c>
      <c r="D556" s="225">
        <v>726.33992633384469</v>
      </c>
    </row>
    <row r="557" spans="1:4" x14ac:dyDescent="0.35">
      <c r="A557" s="224" t="s">
        <v>2588</v>
      </c>
      <c r="B557" s="224" t="s">
        <v>3150</v>
      </c>
      <c r="C557" s="225">
        <v>1894.0423773677248</v>
      </c>
      <c r="D557" s="225">
        <v>417.89714225030036</v>
      </c>
    </row>
    <row r="558" spans="1:4" x14ac:dyDescent="0.35">
      <c r="A558" s="224" t="s">
        <v>2589</v>
      </c>
      <c r="B558" s="224" t="s">
        <v>3151</v>
      </c>
      <c r="C558" s="225">
        <v>7206.0165509873759</v>
      </c>
      <c r="D558" s="225">
        <v>1762.9232047182836</v>
      </c>
    </row>
    <row r="559" spans="1:4" x14ac:dyDescent="0.35">
      <c r="A559" s="224" t="s">
        <v>2590</v>
      </c>
      <c r="B559" s="224" t="s">
        <v>3152</v>
      </c>
      <c r="C559" s="225">
        <v>9813.5503149075776</v>
      </c>
      <c r="D559" s="225">
        <v>2304.0828910751084</v>
      </c>
    </row>
    <row r="560" spans="1:4" x14ac:dyDescent="0.35">
      <c r="A560" s="224" t="s">
        <v>2591</v>
      </c>
      <c r="B560" s="224" t="s">
        <v>3153</v>
      </c>
      <c r="C560" s="225">
        <v>6977.9874521101337</v>
      </c>
      <c r="D560" s="225">
        <v>1582.1238342636527</v>
      </c>
    </row>
    <row r="561" spans="1:4" x14ac:dyDescent="0.35">
      <c r="A561" s="224" t="s">
        <v>2592</v>
      </c>
      <c r="B561" s="224" t="s">
        <v>3154</v>
      </c>
      <c r="C561" s="225">
        <v>4164.6956267281821</v>
      </c>
      <c r="D561" s="225">
        <v>1048.6314200126901</v>
      </c>
    </row>
    <row r="562" spans="1:4" x14ac:dyDescent="0.35">
      <c r="A562" s="224" t="s">
        <v>2593</v>
      </c>
      <c r="B562" s="224" t="s">
        <v>3155</v>
      </c>
      <c r="C562" s="225">
        <v>4330.9011467883947</v>
      </c>
      <c r="D562" s="225">
        <v>1041.00158134612</v>
      </c>
    </row>
    <row r="563" spans="1:4" x14ac:dyDescent="0.35">
      <c r="A563" s="224" t="s">
        <v>2594</v>
      </c>
      <c r="B563" s="224" t="s">
        <v>1662</v>
      </c>
    </row>
    <row r="564" spans="1:4" x14ac:dyDescent="0.35">
      <c r="A564" s="224" t="s">
        <v>2595</v>
      </c>
      <c r="B564" s="224" t="s">
        <v>1662</v>
      </c>
    </row>
    <row r="565" spans="1:4" x14ac:dyDescent="0.35">
      <c r="A565" s="224" t="s">
        <v>2596</v>
      </c>
      <c r="B565" s="224" t="s">
        <v>1662</v>
      </c>
    </row>
    <row r="566" spans="1:4" x14ac:dyDescent="0.35">
      <c r="A566" s="224" t="s">
        <v>2597</v>
      </c>
      <c r="B566" s="224" t="s">
        <v>2042</v>
      </c>
      <c r="C566" s="225">
        <v>10151.193403456748</v>
      </c>
      <c r="D566" s="225">
        <v>3825</v>
      </c>
    </row>
    <row r="567" spans="1:4" x14ac:dyDescent="0.35">
      <c r="A567" s="224" t="s">
        <v>2598</v>
      </c>
      <c r="B567" s="224" t="s">
        <v>141</v>
      </c>
    </row>
    <row r="568" spans="1:4" x14ac:dyDescent="0.35">
      <c r="A568" s="224" t="s">
        <v>2599</v>
      </c>
      <c r="B568" s="224" t="s">
        <v>1662</v>
      </c>
    </row>
    <row r="569" spans="1:4" x14ac:dyDescent="0.35">
      <c r="A569" s="224" t="s">
        <v>2600</v>
      </c>
      <c r="B569" s="224" t="s">
        <v>1662</v>
      </c>
    </row>
    <row r="570" spans="1:4" x14ac:dyDescent="0.35">
      <c r="A570" s="224" t="s">
        <v>2601</v>
      </c>
      <c r="B570" s="224" t="s">
        <v>1662</v>
      </c>
    </row>
    <row r="571" spans="1:4" x14ac:dyDescent="0.35">
      <c r="A571" s="224" t="s">
        <v>1662</v>
      </c>
      <c r="B571" s="224" t="s">
        <v>2494</v>
      </c>
    </row>
    <row r="572" spans="1:4" x14ac:dyDescent="0.35">
      <c r="A572" s="224" t="s">
        <v>2602</v>
      </c>
      <c r="B572" s="224" t="s">
        <v>1642</v>
      </c>
      <c r="C572" s="225">
        <v>29259.630499560059</v>
      </c>
      <c r="D572" s="225">
        <v>6485</v>
      </c>
    </row>
    <row r="573" spans="1:4" x14ac:dyDescent="0.35">
      <c r="A573" s="224" t="s">
        <v>2603</v>
      </c>
      <c r="B573" s="224" t="s">
        <v>1643</v>
      </c>
      <c r="C573" s="225">
        <v>7086.1641496120783</v>
      </c>
      <c r="D573" s="225">
        <v>2112</v>
      </c>
    </row>
    <row r="574" spans="1:4" x14ac:dyDescent="0.35">
      <c r="A574" s="224" t="s">
        <v>2604</v>
      </c>
      <c r="B574" s="224" t="s">
        <v>2320</v>
      </c>
      <c r="C574" s="225">
        <v>3401.9354952141448</v>
      </c>
      <c r="D574" s="225">
        <v>888</v>
      </c>
    </row>
    <row r="575" spans="1:4" x14ac:dyDescent="0.35">
      <c r="A575" s="224" t="s">
        <v>2605</v>
      </c>
      <c r="B575" s="224" t="s">
        <v>1644</v>
      </c>
      <c r="C575" s="225">
        <v>6755.6639261200098</v>
      </c>
      <c r="D575" s="225">
        <v>1011</v>
      </c>
    </row>
    <row r="576" spans="1:4" x14ac:dyDescent="0.35">
      <c r="A576" s="224" t="s">
        <v>2606</v>
      </c>
      <c r="B576" s="224" t="s">
        <v>1645</v>
      </c>
      <c r="C576" s="225">
        <v>7423.1310253613383</v>
      </c>
      <c r="D576" s="225">
        <v>1032</v>
      </c>
    </row>
    <row r="577" spans="1:4" x14ac:dyDescent="0.35">
      <c r="A577" s="224" t="s">
        <v>2607</v>
      </c>
      <c r="B577" s="224" t="s">
        <v>1646</v>
      </c>
      <c r="C577" s="225">
        <v>3515.2786320906866</v>
      </c>
      <c r="D577" s="225">
        <v>676</v>
      </c>
    </row>
    <row r="578" spans="1:4" x14ac:dyDescent="0.35">
      <c r="A578" s="224" t="s">
        <v>2608</v>
      </c>
      <c r="B578" s="224" t="s">
        <v>1647</v>
      </c>
      <c r="C578" s="225">
        <v>5159.8143151656186</v>
      </c>
      <c r="D578" s="225">
        <v>347</v>
      </c>
    </row>
    <row r="579" spans="1:4" x14ac:dyDescent="0.35">
      <c r="A579" s="224" t="s">
        <v>2609</v>
      </c>
      <c r="B579" s="224" t="s">
        <v>1648</v>
      </c>
      <c r="C579" s="225">
        <v>1454.0787409125078</v>
      </c>
      <c r="D579" s="225">
        <v>203</v>
      </c>
    </row>
    <row r="580" spans="1:4" x14ac:dyDescent="0.35">
      <c r="A580" s="224" t="s">
        <v>2610</v>
      </c>
      <c r="B580" s="224" t="s">
        <v>2693</v>
      </c>
      <c r="C580" s="225">
        <v>2633.4079607212243</v>
      </c>
      <c r="D580" s="225">
        <v>274</v>
      </c>
    </row>
    <row r="581" spans="1:4" x14ac:dyDescent="0.35">
      <c r="A581" s="224" t="s">
        <v>2611</v>
      </c>
      <c r="B581" s="224" t="s">
        <v>2696</v>
      </c>
      <c r="C581" s="225">
        <v>820.08270692015037</v>
      </c>
      <c r="D581" s="225">
        <v>134</v>
      </c>
    </row>
    <row r="582" spans="1:4" x14ac:dyDescent="0.35">
      <c r="A582" s="224" t="s">
        <v>2612</v>
      </c>
      <c r="B582" s="224" t="s">
        <v>2694</v>
      </c>
      <c r="C582" s="225">
        <v>2844.3008173997164</v>
      </c>
      <c r="D582" s="225">
        <v>96</v>
      </c>
    </row>
    <row r="583" spans="1:4" x14ac:dyDescent="0.35">
      <c r="A583" s="224" t="s">
        <v>2705</v>
      </c>
      <c r="B583" s="224" t="s">
        <v>2695</v>
      </c>
      <c r="C583" s="225">
        <v>2649.8840278989001</v>
      </c>
      <c r="D583" s="225">
        <v>164</v>
      </c>
    </row>
    <row r="584" spans="1:4" x14ac:dyDescent="0.35">
      <c r="A584" s="224" t="s">
        <v>2706</v>
      </c>
      <c r="B584" s="224" t="s">
        <v>2042</v>
      </c>
      <c r="C584" s="225">
        <v>3758.0912884996251</v>
      </c>
      <c r="D584" s="225">
        <v>2932</v>
      </c>
    </row>
    <row r="585" spans="1:4" x14ac:dyDescent="0.35">
      <c r="A585" s="224" t="s">
        <v>2707</v>
      </c>
      <c r="B585" s="224" t="s">
        <v>141</v>
      </c>
    </row>
    <row r="586" spans="1:4" x14ac:dyDescent="0.35">
      <c r="A586" s="224" t="s">
        <v>2613</v>
      </c>
      <c r="B586" s="224" t="s">
        <v>1662</v>
      </c>
    </row>
    <row r="587" spans="1:4" x14ac:dyDescent="0.35">
      <c r="A587" s="224" t="s">
        <v>2708</v>
      </c>
      <c r="B587" s="224" t="s">
        <v>1662</v>
      </c>
    </row>
    <row r="588" spans="1:4" x14ac:dyDescent="0.35">
      <c r="A588" s="224" t="s">
        <v>2709</v>
      </c>
      <c r="B588" s="224" t="s">
        <v>1662</v>
      </c>
    </row>
    <row r="589" spans="1:4" x14ac:dyDescent="0.35">
      <c r="A589" s="224" t="s">
        <v>2710</v>
      </c>
      <c r="B589" s="224" t="s">
        <v>1662</v>
      </c>
    </row>
    <row r="590" spans="1:4" x14ac:dyDescent="0.35">
      <c r="A590" s="224" t="s">
        <v>2711</v>
      </c>
      <c r="B590" s="224" t="s">
        <v>1662</v>
      </c>
    </row>
    <row r="591" spans="1:4" x14ac:dyDescent="0.35">
      <c r="A591" s="224" t="s">
        <v>2712</v>
      </c>
      <c r="B591" s="224" t="s">
        <v>1662</v>
      </c>
    </row>
    <row r="592" spans="1:4" x14ac:dyDescent="0.35">
      <c r="A592" s="224" t="s">
        <v>2713</v>
      </c>
      <c r="B592" s="224" t="s">
        <v>1662</v>
      </c>
    </row>
    <row r="593" spans="1:6" x14ac:dyDescent="0.35">
      <c r="A593" s="224" t="s">
        <v>2714</v>
      </c>
      <c r="B593" s="224" t="s">
        <v>1662</v>
      </c>
    </row>
    <row r="594" spans="1:6" x14ac:dyDescent="0.35">
      <c r="A594" s="224" t="s">
        <v>2715</v>
      </c>
      <c r="B594" s="224" t="s">
        <v>1662</v>
      </c>
    </row>
    <row r="595" spans="1:6" x14ac:dyDescent="0.35">
      <c r="A595" s="224" t="s">
        <v>2721</v>
      </c>
      <c r="B595" s="224" t="s">
        <v>1662</v>
      </c>
    </row>
    <row r="596" spans="1:6" x14ac:dyDescent="0.35">
      <c r="A596" s="224" t="s">
        <v>1662</v>
      </c>
      <c r="B596" s="224" t="s">
        <v>2495</v>
      </c>
    </row>
    <row r="597" spans="1:6" x14ac:dyDescent="0.35">
      <c r="A597" s="224" t="s">
        <v>2614</v>
      </c>
      <c r="B597" s="224" t="s">
        <v>2224</v>
      </c>
      <c r="C597" s="225">
        <v>5494.1848452986133</v>
      </c>
      <c r="D597" s="225">
        <v>260</v>
      </c>
    </row>
    <row r="598" spans="1:6" x14ac:dyDescent="0.35">
      <c r="A598" s="224" t="s">
        <v>2615</v>
      </c>
      <c r="B598" s="224" t="s">
        <v>2225</v>
      </c>
      <c r="C598" s="225">
        <v>67509.187451677863</v>
      </c>
      <c r="D598" s="225">
        <v>13162</v>
      </c>
    </row>
    <row r="599" spans="1:6" x14ac:dyDescent="0.35">
      <c r="A599" s="224" t="s">
        <v>2616</v>
      </c>
      <c r="B599" s="224" t="s">
        <v>1650</v>
      </c>
    </row>
    <row r="600" spans="1:6" x14ac:dyDescent="0.35">
      <c r="A600" s="224" t="s">
        <v>2617</v>
      </c>
      <c r="B600" s="224" t="s">
        <v>2042</v>
      </c>
      <c r="C600" s="225">
        <v>3758.0912884996237</v>
      </c>
      <c r="D600" s="225">
        <v>2932</v>
      </c>
    </row>
    <row r="601" spans="1:6" x14ac:dyDescent="0.35">
      <c r="A601" s="224" t="s">
        <v>2618</v>
      </c>
      <c r="B601" s="224" t="s">
        <v>141</v>
      </c>
    </row>
    <row r="602" spans="1:6" x14ac:dyDescent="0.35">
      <c r="A602" s="224" t="s">
        <v>1662</v>
      </c>
      <c r="B602" s="224" t="s">
        <v>1662</v>
      </c>
    </row>
    <row r="603" spans="1:6" x14ac:dyDescent="0.35">
      <c r="A603" s="224" t="s">
        <v>1662</v>
      </c>
      <c r="B603" s="224" t="s">
        <v>3105</v>
      </c>
    </row>
    <row r="604" spans="1:6" x14ac:dyDescent="0.35">
      <c r="A604" s="224" t="s">
        <v>2621</v>
      </c>
      <c r="B604" s="224" t="s">
        <v>771</v>
      </c>
    </row>
    <row r="605" spans="1:6" x14ac:dyDescent="0.35">
      <c r="A605" s="224" t="s">
        <v>2622</v>
      </c>
      <c r="B605" s="224" t="s">
        <v>772</v>
      </c>
      <c r="C605" s="225">
        <v>113029.52272667052</v>
      </c>
      <c r="D605" s="225">
        <v>41055.945534835933</v>
      </c>
      <c r="F605" s="225">
        <v>18.563862601104454</v>
      </c>
    </row>
    <row r="606" spans="1:6" x14ac:dyDescent="0.35">
      <c r="A606" s="224" t="s">
        <v>2623</v>
      </c>
      <c r="B606" s="224" t="s">
        <v>773</v>
      </c>
    </row>
    <row r="607" spans="1:6" x14ac:dyDescent="0.35">
      <c r="A607" s="224" t="s">
        <v>2624</v>
      </c>
      <c r="B607" s="224" t="s">
        <v>774</v>
      </c>
    </row>
    <row r="608" spans="1:6" x14ac:dyDescent="0.35">
      <c r="A608" s="224" t="s">
        <v>2625</v>
      </c>
      <c r="B608" s="224" t="s">
        <v>775</v>
      </c>
      <c r="C608" s="225">
        <v>0</v>
      </c>
      <c r="D608" s="225">
        <v>0</v>
      </c>
      <c r="F608" s="225">
        <v>0</v>
      </c>
    </row>
    <row r="609" spans="1:6" x14ac:dyDescent="0.35">
      <c r="A609" s="224" t="s">
        <v>2626</v>
      </c>
      <c r="B609" s="224" t="s">
        <v>776</v>
      </c>
      <c r="C609" s="225">
        <v>0</v>
      </c>
      <c r="D609" s="225">
        <v>0</v>
      </c>
      <c r="F609" s="225">
        <v>0</v>
      </c>
    </row>
    <row r="610" spans="1:6" x14ac:dyDescent="0.35">
      <c r="A610" s="224" t="s">
        <v>2627</v>
      </c>
      <c r="B610" s="224" t="s">
        <v>777</v>
      </c>
    </row>
    <row r="611" spans="1:6" x14ac:dyDescent="0.35">
      <c r="A611" s="224" t="s">
        <v>2628</v>
      </c>
      <c r="B611" s="224" t="s">
        <v>3196</v>
      </c>
    </row>
    <row r="612" spans="1:6" x14ac:dyDescent="0.35">
      <c r="A612" s="224" t="s">
        <v>2629</v>
      </c>
      <c r="B612" s="224" t="s">
        <v>3197</v>
      </c>
    </row>
    <row r="613" spans="1:6" x14ac:dyDescent="0.35">
      <c r="A613" s="224" t="s">
        <v>2630</v>
      </c>
      <c r="B613" s="224" t="s">
        <v>2219</v>
      </c>
      <c r="C613" s="225">
        <v>6766.2061372301459</v>
      </c>
      <c r="D613" s="225">
        <v>2246.1557857018656</v>
      </c>
      <c r="F613" s="225">
        <v>15.039275129250138</v>
      </c>
    </row>
    <row r="614" spans="1:6" x14ac:dyDescent="0.35">
      <c r="A614" s="224" t="s">
        <v>2631</v>
      </c>
      <c r="B614" s="224" t="s">
        <v>778</v>
      </c>
      <c r="C614" s="225">
        <v>0</v>
      </c>
      <c r="D614" s="225">
        <v>0</v>
      </c>
      <c r="F614" s="225">
        <v>0</v>
      </c>
    </row>
    <row r="615" spans="1:6" x14ac:dyDescent="0.35">
      <c r="A615" s="224" t="s">
        <v>2632</v>
      </c>
      <c r="B615" s="224" t="s">
        <v>3198</v>
      </c>
    </row>
    <row r="616" spans="1:6" x14ac:dyDescent="0.35">
      <c r="A616" s="224" t="s">
        <v>2633</v>
      </c>
      <c r="B616" s="224" t="s">
        <v>139</v>
      </c>
    </row>
    <row r="617" spans="1:6" x14ac:dyDescent="0.35">
      <c r="A617" s="224" t="s">
        <v>2634</v>
      </c>
      <c r="B617" s="224" t="s">
        <v>2042</v>
      </c>
    </row>
    <row r="618" spans="1:6" x14ac:dyDescent="0.35">
      <c r="A618" s="224" t="s">
        <v>2635</v>
      </c>
      <c r="B618" s="224" t="s">
        <v>141</v>
      </c>
    </row>
    <row r="619" spans="1:6" x14ac:dyDescent="0.35">
      <c r="A619" s="224" t="s">
        <v>2636</v>
      </c>
      <c r="B619" s="224" t="s">
        <v>2682</v>
      </c>
      <c r="F619" s="225">
        <v>12.062704473256233</v>
      </c>
    </row>
    <row r="620" spans="1:6" x14ac:dyDescent="0.35">
      <c r="A620" s="224" t="s">
        <v>2637</v>
      </c>
      <c r="B620" s="224" t="s">
        <v>1662</v>
      </c>
    </row>
    <row r="621" spans="1:6" x14ac:dyDescent="0.35">
      <c r="A621" s="224" t="s">
        <v>2638</v>
      </c>
      <c r="B621" s="224" t="s">
        <v>1662</v>
      </c>
    </row>
    <row r="622" spans="1:6" x14ac:dyDescent="0.35">
      <c r="A622" s="224" t="s">
        <v>2639</v>
      </c>
      <c r="B622" s="224" t="s">
        <v>1662</v>
      </c>
    </row>
  </sheetData>
  <pageMargins left="0.7" right="0.7" top="0.75" bottom="0.75" header="0.3" footer="0.3"/>
  <pageSetup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E36E00"/>
  </sheetPr>
  <dimension ref="A1:N179"/>
  <sheetViews>
    <sheetView zoomScale="80" zoomScaleNormal="80" workbookViewId="0">
      <selection activeCell="C34" sqref="C34"/>
    </sheetView>
  </sheetViews>
  <sheetFormatPr defaultColWidth="8.81640625" defaultRowHeight="14.5" outlineLevelRow="1" x14ac:dyDescent="0.35"/>
  <cols>
    <col min="1" max="1" width="12.1796875" style="51" customWidth="1"/>
    <col min="2" max="2" width="60.7265625" style="51" customWidth="1"/>
    <col min="3" max="4" width="40.7265625" style="51" customWidth="1"/>
    <col min="5" max="5" width="7.26953125" style="51" customWidth="1"/>
    <col min="6" max="6" width="40.7265625" style="51" customWidth="1"/>
    <col min="7" max="7" width="40.7265625" style="49" customWidth="1"/>
    <col min="8" max="8" width="7.26953125" style="51" customWidth="1"/>
    <col min="9" max="9" width="71.81640625" style="51" customWidth="1"/>
    <col min="10" max="11" width="47.7265625" style="51" customWidth="1"/>
    <col min="12" max="12" width="7.26953125" style="51" customWidth="1"/>
    <col min="13" max="13" width="25.7265625" style="51" customWidth="1"/>
    <col min="14" max="14" width="25.7265625" style="49" customWidth="1"/>
    <col min="15" max="16384" width="8.81640625" style="81"/>
  </cols>
  <sheetData>
    <row r="1" spans="1:14" ht="31" x14ac:dyDescent="0.35">
      <c r="A1" s="48" t="s">
        <v>779</v>
      </c>
      <c r="B1" s="48"/>
      <c r="C1" s="49"/>
      <c r="D1" s="49"/>
      <c r="E1" s="49"/>
      <c r="F1" s="216" t="s">
        <v>3004</v>
      </c>
      <c r="H1" s="49"/>
      <c r="I1" s="48"/>
      <c r="J1" s="49"/>
      <c r="K1" s="49"/>
      <c r="L1" s="49"/>
      <c r="M1" s="49"/>
    </row>
    <row r="2" spans="1:14" ht="15" thickBot="1" x14ac:dyDescent="0.4">
      <c r="A2" s="49"/>
      <c r="B2" s="49"/>
      <c r="C2" s="49"/>
      <c r="D2" s="49"/>
      <c r="E2" s="49"/>
      <c r="F2" s="49"/>
      <c r="H2"/>
      <c r="L2" s="49"/>
      <c r="M2" s="49"/>
    </row>
    <row r="3" spans="1:14" ht="19" thickBot="1" x14ac:dyDescent="0.4">
      <c r="A3" s="52"/>
      <c r="B3" s="53" t="s">
        <v>71</v>
      </c>
      <c r="C3" s="54" t="s">
        <v>72</v>
      </c>
      <c r="D3" s="52"/>
      <c r="E3" s="52"/>
      <c r="F3" s="52"/>
      <c r="G3" s="52"/>
      <c r="H3"/>
      <c r="L3" s="49"/>
      <c r="M3" s="49"/>
    </row>
    <row r="4" spans="1:14" ht="15" thickBot="1" x14ac:dyDescent="0.4">
      <c r="H4"/>
      <c r="L4" s="49"/>
      <c r="M4" s="49"/>
    </row>
    <row r="5" spans="1:14" ht="18.5" x14ac:dyDescent="0.35">
      <c r="B5" s="56" t="s">
        <v>780</v>
      </c>
      <c r="C5" s="55"/>
      <c r="E5" s="57"/>
      <c r="F5" s="57"/>
      <c r="H5"/>
      <c r="L5" s="49"/>
      <c r="M5" s="49"/>
    </row>
    <row r="6" spans="1:14" ht="15" thickBot="1" x14ac:dyDescent="0.4">
      <c r="B6" s="60" t="s">
        <v>781</v>
      </c>
      <c r="H6"/>
      <c r="L6" s="49"/>
      <c r="M6" s="49"/>
    </row>
    <row r="7" spans="1:14" s="96" customFormat="1" x14ac:dyDescent="0.35">
      <c r="A7" s="51"/>
      <c r="B7" s="75"/>
      <c r="C7" s="51"/>
      <c r="D7" s="51"/>
      <c r="E7" s="51"/>
      <c r="F7" s="51"/>
      <c r="G7" s="49"/>
      <c r="H7"/>
      <c r="I7" s="51"/>
      <c r="J7" s="51"/>
      <c r="K7" s="51"/>
      <c r="L7" s="49"/>
      <c r="M7" s="49"/>
      <c r="N7" s="49"/>
    </row>
    <row r="8" spans="1:14" ht="37" x14ac:dyDescent="0.35">
      <c r="A8" s="62" t="s">
        <v>80</v>
      </c>
      <c r="B8" s="62" t="s">
        <v>781</v>
      </c>
      <c r="C8" s="63"/>
      <c r="D8" s="63"/>
      <c r="E8" s="63"/>
      <c r="F8" s="63"/>
      <c r="G8" s="64"/>
      <c r="H8"/>
      <c r="I8" s="68"/>
      <c r="J8" s="57"/>
      <c r="K8" s="57"/>
      <c r="L8" s="57"/>
      <c r="M8" s="57"/>
    </row>
    <row r="9" spans="1:14" ht="15" customHeight="1" x14ac:dyDescent="0.35">
      <c r="A9" s="70"/>
      <c r="B9" s="71" t="s">
        <v>782</v>
      </c>
      <c r="C9" s="70"/>
      <c r="D9" s="70"/>
      <c r="E9" s="70"/>
      <c r="F9" s="73"/>
      <c r="G9" s="73"/>
      <c r="H9"/>
      <c r="I9" s="68"/>
      <c r="J9" s="65"/>
      <c r="K9" s="65"/>
      <c r="L9" s="65"/>
      <c r="M9" s="84"/>
      <c r="N9" s="84"/>
    </row>
    <row r="10" spans="1:14" x14ac:dyDescent="0.35">
      <c r="A10" s="51" t="s">
        <v>783</v>
      </c>
      <c r="B10" s="51" t="s">
        <v>784</v>
      </c>
      <c r="C10" s="134" t="s">
        <v>82</v>
      </c>
      <c r="E10" s="68"/>
      <c r="F10" s="68"/>
      <c r="H10"/>
      <c r="I10" s="68"/>
      <c r="L10" s="68"/>
      <c r="M10" s="68"/>
    </row>
    <row r="11" spans="1:14" outlineLevel="1" x14ac:dyDescent="0.35">
      <c r="A11" s="51" t="s">
        <v>785</v>
      </c>
      <c r="B11" s="80" t="s">
        <v>475</v>
      </c>
      <c r="C11" s="134"/>
      <c r="E11" s="68"/>
      <c r="F11" s="68"/>
      <c r="H11"/>
      <c r="I11" s="68"/>
      <c r="L11" s="68"/>
      <c r="M11" s="68"/>
    </row>
    <row r="12" spans="1:14" outlineLevel="1" x14ac:dyDescent="0.35">
      <c r="A12" s="51" t="s">
        <v>786</v>
      </c>
      <c r="B12" s="80" t="s">
        <v>477</v>
      </c>
      <c r="C12" s="134"/>
      <c r="E12" s="68"/>
      <c r="F12" s="68"/>
      <c r="H12"/>
      <c r="I12" s="68"/>
      <c r="L12" s="68"/>
      <c r="M12" s="68"/>
    </row>
    <row r="13" spans="1:14" outlineLevel="1" x14ac:dyDescent="0.35">
      <c r="A13" s="51" t="s">
        <v>787</v>
      </c>
      <c r="E13" s="68"/>
      <c r="F13" s="68"/>
      <c r="H13"/>
      <c r="I13" s="68"/>
      <c r="L13" s="68"/>
      <c r="M13" s="68"/>
    </row>
    <row r="14" spans="1:14" outlineLevel="1" x14ac:dyDescent="0.35">
      <c r="A14" s="51" t="s">
        <v>788</v>
      </c>
      <c r="E14" s="68"/>
      <c r="F14" s="68"/>
      <c r="H14"/>
      <c r="I14" s="68"/>
      <c r="L14" s="68"/>
      <c r="M14" s="68"/>
    </row>
    <row r="15" spans="1:14" outlineLevel="1" x14ac:dyDescent="0.35">
      <c r="A15" s="51" t="s">
        <v>789</v>
      </c>
      <c r="E15" s="68"/>
      <c r="F15" s="68"/>
      <c r="H15"/>
      <c r="I15" s="68"/>
      <c r="L15" s="68"/>
      <c r="M15" s="68"/>
    </row>
    <row r="16" spans="1:14" outlineLevel="1" x14ac:dyDescent="0.35">
      <c r="A16" s="51" t="s">
        <v>790</v>
      </c>
      <c r="E16" s="68"/>
      <c r="F16" s="68"/>
      <c r="H16"/>
      <c r="I16" s="68"/>
      <c r="L16" s="68"/>
      <c r="M16" s="68"/>
    </row>
    <row r="17" spans="1:14" outlineLevel="1" x14ac:dyDescent="0.35">
      <c r="A17" s="51" t="s">
        <v>791</v>
      </c>
      <c r="E17" s="68"/>
      <c r="F17" s="68"/>
      <c r="H17"/>
      <c r="I17" s="68"/>
      <c r="L17" s="68"/>
      <c r="M17" s="68"/>
    </row>
    <row r="18" spans="1:14" x14ac:dyDescent="0.35">
      <c r="A18" s="70"/>
      <c r="B18" s="70" t="s">
        <v>792</v>
      </c>
      <c r="C18" s="70" t="s">
        <v>651</v>
      </c>
      <c r="D18" s="70" t="s">
        <v>793</v>
      </c>
      <c r="E18" s="70"/>
      <c r="F18" s="70" t="s">
        <v>794</v>
      </c>
      <c r="G18" s="70" t="s">
        <v>795</v>
      </c>
      <c r="H18"/>
      <c r="I18" s="95"/>
      <c r="J18" s="65"/>
      <c r="K18" s="65"/>
      <c r="L18" s="57"/>
      <c r="M18" s="65"/>
      <c r="N18" s="65"/>
    </row>
    <row r="19" spans="1:14" x14ac:dyDescent="0.35">
      <c r="A19" s="51" t="s">
        <v>796</v>
      </c>
      <c r="B19" s="51" t="s">
        <v>797</v>
      </c>
      <c r="C19" s="133" t="s">
        <v>82</v>
      </c>
      <c r="D19" s="65"/>
      <c r="E19" s="65"/>
      <c r="F19" s="84"/>
      <c r="G19" s="84"/>
      <c r="H19"/>
      <c r="I19" s="68"/>
      <c r="L19" s="65"/>
      <c r="M19" s="84"/>
      <c r="N19" s="84"/>
    </row>
    <row r="20" spans="1:14" x14ac:dyDescent="0.35">
      <c r="A20" s="65"/>
      <c r="B20" s="95"/>
      <c r="C20" s="65"/>
      <c r="D20" s="65"/>
      <c r="E20" s="65"/>
      <c r="F20" s="84"/>
      <c r="G20" s="84"/>
      <c r="H20"/>
      <c r="I20" s="95"/>
      <c r="J20" s="65"/>
      <c r="K20" s="65"/>
      <c r="L20" s="65"/>
      <c r="M20" s="84"/>
      <c r="N20" s="84"/>
    </row>
    <row r="21" spans="1:14" x14ac:dyDescent="0.35">
      <c r="B21" s="51" t="s">
        <v>656</v>
      </c>
      <c r="C21" s="65"/>
      <c r="D21" s="65"/>
      <c r="E21" s="65"/>
      <c r="F21" s="84"/>
      <c r="G21" s="84"/>
      <c r="H21"/>
      <c r="I21" s="68"/>
      <c r="J21" s="65"/>
      <c r="K21" s="65"/>
      <c r="L21" s="65"/>
      <c r="M21" s="84"/>
      <c r="N21" s="84"/>
    </row>
    <row r="22" spans="1:14" x14ac:dyDescent="0.35">
      <c r="A22" s="51" t="s">
        <v>798</v>
      </c>
      <c r="B22" s="68" t="s">
        <v>574</v>
      </c>
      <c r="C22" s="133" t="s">
        <v>82</v>
      </c>
      <c r="D22" s="134" t="s">
        <v>82</v>
      </c>
      <c r="E22" s="68"/>
      <c r="F22" s="140" t="str">
        <f>IF($C$37=0,"",IF(C22="[for completion]","",C22/$C$37))</f>
        <v/>
      </c>
      <c r="G22" s="140" t="str">
        <f>IF($D$37=0,"",IF(D22="[for completion]","",D22/$D$37))</f>
        <v/>
      </c>
      <c r="H22"/>
      <c r="I22" s="68"/>
      <c r="L22" s="68"/>
      <c r="M22" s="77"/>
      <c r="N22" s="77"/>
    </row>
    <row r="23" spans="1:14" x14ac:dyDescent="0.35">
      <c r="A23" s="51" t="s">
        <v>799</v>
      </c>
      <c r="B23" s="68" t="s">
        <v>574</v>
      </c>
      <c r="C23" s="133" t="s">
        <v>82</v>
      </c>
      <c r="D23" s="134" t="s">
        <v>82</v>
      </c>
      <c r="E23" s="68"/>
      <c r="F23" s="140" t="str">
        <f t="shared" ref="F23:F36" si="0">IF($C$37=0,"",IF(C23="[for completion]","",C23/$C$37))</f>
        <v/>
      </c>
      <c r="G23" s="140" t="str">
        <f t="shared" ref="G23:G36" si="1">IF($D$37=0,"",IF(D23="[for completion]","",D23/$D$37))</f>
        <v/>
      </c>
      <c r="H23"/>
      <c r="I23" s="68"/>
      <c r="L23" s="68"/>
      <c r="M23" s="77"/>
      <c r="N23" s="77"/>
    </row>
    <row r="24" spans="1:14" x14ac:dyDescent="0.35">
      <c r="A24" s="51" t="s">
        <v>800</v>
      </c>
      <c r="B24" s="68" t="s">
        <v>574</v>
      </c>
      <c r="C24" s="133" t="s">
        <v>82</v>
      </c>
      <c r="D24" s="134" t="s">
        <v>82</v>
      </c>
      <c r="F24" s="140" t="str">
        <f t="shared" si="0"/>
        <v/>
      </c>
      <c r="G24" s="140" t="str">
        <f t="shared" si="1"/>
        <v/>
      </c>
      <c r="H24"/>
      <c r="I24" s="68"/>
      <c r="M24" s="77"/>
      <c r="N24" s="77"/>
    </row>
    <row r="25" spans="1:14" x14ac:dyDescent="0.35">
      <c r="A25" s="51" t="s">
        <v>801</v>
      </c>
      <c r="B25" s="68" t="s">
        <v>574</v>
      </c>
      <c r="C25" s="133" t="s">
        <v>82</v>
      </c>
      <c r="D25" s="134" t="s">
        <v>82</v>
      </c>
      <c r="E25" s="88"/>
      <c r="F25" s="140" t="str">
        <f t="shared" si="0"/>
        <v/>
      </c>
      <c r="G25" s="140" t="str">
        <f t="shared" si="1"/>
        <v/>
      </c>
      <c r="H25"/>
      <c r="I25" s="68"/>
      <c r="L25" s="88"/>
      <c r="M25" s="77"/>
      <c r="N25" s="77"/>
    </row>
    <row r="26" spans="1:14" x14ac:dyDescent="0.35">
      <c r="A26" s="51" t="s">
        <v>802</v>
      </c>
      <c r="B26" s="68" t="s">
        <v>574</v>
      </c>
      <c r="C26" s="133" t="s">
        <v>82</v>
      </c>
      <c r="D26" s="134" t="s">
        <v>82</v>
      </c>
      <c r="E26" s="88"/>
      <c r="F26" s="140" t="str">
        <f t="shared" si="0"/>
        <v/>
      </c>
      <c r="G26" s="140" t="str">
        <f t="shared" si="1"/>
        <v/>
      </c>
      <c r="H26"/>
      <c r="I26" s="68"/>
      <c r="L26" s="88"/>
      <c r="M26" s="77"/>
      <c r="N26" s="77"/>
    </row>
    <row r="27" spans="1:14" x14ac:dyDescent="0.35">
      <c r="A27" s="51" t="s">
        <v>803</v>
      </c>
      <c r="B27" s="68" t="s">
        <v>574</v>
      </c>
      <c r="C27" s="133" t="s">
        <v>82</v>
      </c>
      <c r="D27" s="134" t="s">
        <v>82</v>
      </c>
      <c r="E27" s="88"/>
      <c r="F27" s="140" t="str">
        <f t="shared" si="0"/>
        <v/>
      </c>
      <c r="G27" s="140" t="str">
        <f t="shared" si="1"/>
        <v/>
      </c>
      <c r="H27"/>
      <c r="I27" s="68"/>
      <c r="L27" s="88"/>
      <c r="M27" s="77"/>
      <c r="N27" s="77"/>
    </row>
    <row r="28" spans="1:14" x14ac:dyDescent="0.35">
      <c r="A28" s="51" t="s">
        <v>804</v>
      </c>
      <c r="B28" s="68" t="s">
        <v>574</v>
      </c>
      <c r="C28" s="133" t="s">
        <v>82</v>
      </c>
      <c r="D28" s="134" t="s">
        <v>82</v>
      </c>
      <c r="E28" s="88"/>
      <c r="F28" s="140" t="str">
        <f t="shared" si="0"/>
        <v/>
      </c>
      <c r="G28" s="140" t="str">
        <f t="shared" si="1"/>
        <v/>
      </c>
      <c r="H28"/>
      <c r="I28" s="68"/>
      <c r="L28" s="88"/>
      <c r="M28" s="77"/>
      <c r="N28" s="77"/>
    </row>
    <row r="29" spans="1:14" x14ac:dyDescent="0.35">
      <c r="A29" s="51" t="s">
        <v>805</v>
      </c>
      <c r="B29" s="68" t="s">
        <v>574</v>
      </c>
      <c r="C29" s="133" t="s">
        <v>82</v>
      </c>
      <c r="D29" s="134" t="s">
        <v>82</v>
      </c>
      <c r="E29" s="88"/>
      <c r="F29" s="140" t="str">
        <f t="shared" si="0"/>
        <v/>
      </c>
      <c r="G29" s="140" t="str">
        <f t="shared" si="1"/>
        <v/>
      </c>
      <c r="H29"/>
      <c r="I29" s="68"/>
      <c r="L29" s="88"/>
      <c r="M29" s="77"/>
      <c r="N29" s="77"/>
    </row>
    <row r="30" spans="1:14" x14ac:dyDescent="0.35">
      <c r="A30" s="51" t="s">
        <v>806</v>
      </c>
      <c r="B30" s="68" t="s">
        <v>574</v>
      </c>
      <c r="C30" s="133" t="s">
        <v>82</v>
      </c>
      <c r="D30" s="134" t="s">
        <v>82</v>
      </c>
      <c r="E30" s="88"/>
      <c r="F30" s="140" t="str">
        <f t="shared" si="0"/>
        <v/>
      </c>
      <c r="G30" s="140" t="str">
        <f t="shared" si="1"/>
        <v/>
      </c>
      <c r="H30"/>
      <c r="I30" s="68"/>
      <c r="L30" s="88"/>
      <c r="M30" s="77"/>
      <c r="N30" s="77"/>
    </row>
    <row r="31" spans="1:14" x14ac:dyDescent="0.35">
      <c r="A31" s="51" t="s">
        <v>807</v>
      </c>
      <c r="B31" s="68" t="s">
        <v>574</v>
      </c>
      <c r="C31" s="133" t="s">
        <v>82</v>
      </c>
      <c r="D31" s="134" t="s">
        <v>82</v>
      </c>
      <c r="E31" s="88"/>
      <c r="F31" s="140" t="str">
        <f t="shared" si="0"/>
        <v/>
      </c>
      <c r="G31" s="140" t="str">
        <f t="shared" si="1"/>
        <v/>
      </c>
      <c r="H31"/>
      <c r="I31" s="68"/>
      <c r="L31" s="88"/>
      <c r="M31" s="77"/>
      <c r="N31" s="77"/>
    </row>
    <row r="32" spans="1:14" x14ac:dyDescent="0.35">
      <c r="A32" s="51" t="s">
        <v>808</v>
      </c>
      <c r="B32" s="68" t="s">
        <v>574</v>
      </c>
      <c r="C32" s="133" t="s">
        <v>82</v>
      </c>
      <c r="D32" s="134" t="s">
        <v>82</v>
      </c>
      <c r="E32" s="88"/>
      <c r="F32" s="140" t="str">
        <f t="shared" si="0"/>
        <v/>
      </c>
      <c r="G32" s="140" t="str">
        <f t="shared" si="1"/>
        <v/>
      </c>
      <c r="H32"/>
      <c r="I32" s="68"/>
      <c r="L32" s="88"/>
      <c r="M32" s="77"/>
      <c r="N32" s="77"/>
    </row>
    <row r="33" spans="1:14" x14ac:dyDescent="0.35">
      <c r="A33" s="51" t="s">
        <v>809</v>
      </c>
      <c r="B33" s="68" t="s">
        <v>574</v>
      </c>
      <c r="C33" s="133" t="s">
        <v>82</v>
      </c>
      <c r="D33" s="134" t="s">
        <v>82</v>
      </c>
      <c r="E33" s="88"/>
      <c r="F33" s="140" t="str">
        <f t="shared" si="0"/>
        <v/>
      </c>
      <c r="G33" s="140" t="str">
        <f t="shared" si="1"/>
        <v/>
      </c>
      <c r="H33"/>
      <c r="I33" s="68"/>
      <c r="L33" s="88"/>
      <c r="M33" s="77"/>
      <c r="N33" s="77"/>
    </row>
    <row r="34" spans="1:14" x14ac:dyDescent="0.35">
      <c r="A34" s="51" t="s">
        <v>810</v>
      </c>
      <c r="B34" s="68" t="s">
        <v>574</v>
      </c>
      <c r="C34" s="133" t="s">
        <v>82</v>
      </c>
      <c r="D34" s="134" t="s">
        <v>82</v>
      </c>
      <c r="E34" s="88"/>
      <c r="F34" s="140" t="str">
        <f t="shared" si="0"/>
        <v/>
      </c>
      <c r="G34" s="140" t="str">
        <f t="shared" si="1"/>
        <v/>
      </c>
      <c r="H34"/>
      <c r="I34" s="68"/>
      <c r="L34" s="88"/>
      <c r="M34" s="77"/>
      <c r="N34" s="77"/>
    </row>
    <row r="35" spans="1:14" x14ac:dyDescent="0.35">
      <c r="A35" s="51" t="s">
        <v>811</v>
      </c>
      <c r="B35" s="68" t="s">
        <v>574</v>
      </c>
      <c r="C35" s="133" t="s">
        <v>82</v>
      </c>
      <c r="D35" s="134" t="s">
        <v>82</v>
      </c>
      <c r="E35" s="88"/>
      <c r="F35" s="140" t="str">
        <f t="shared" si="0"/>
        <v/>
      </c>
      <c r="G35" s="140" t="str">
        <f t="shared" si="1"/>
        <v/>
      </c>
      <c r="H35"/>
      <c r="I35" s="68"/>
      <c r="L35" s="88"/>
      <c r="M35" s="77"/>
      <c r="N35" s="77"/>
    </row>
    <row r="36" spans="1:14" x14ac:dyDescent="0.35">
      <c r="A36" s="51" t="s">
        <v>812</v>
      </c>
      <c r="B36" s="68" t="s">
        <v>574</v>
      </c>
      <c r="C36" s="133" t="s">
        <v>82</v>
      </c>
      <c r="D36" s="134" t="s">
        <v>82</v>
      </c>
      <c r="E36" s="88"/>
      <c r="F36" s="140" t="str">
        <f t="shared" si="0"/>
        <v/>
      </c>
      <c r="G36" s="140" t="str">
        <f t="shared" si="1"/>
        <v/>
      </c>
      <c r="H36"/>
      <c r="I36" s="68"/>
      <c r="L36" s="88"/>
      <c r="M36" s="77"/>
      <c r="N36" s="77"/>
    </row>
    <row r="37" spans="1:14" x14ac:dyDescent="0.35">
      <c r="A37" s="51" t="s">
        <v>813</v>
      </c>
      <c r="B37" s="78" t="s">
        <v>141</v>
      </c>
      <c r="C37" s="135">
        <f>SUM(C22:C36)</f>
        <v>0</v>
      </c>
      <c r="D37" s="76">
        <f>SUM(D22:D36)</f>
        <v>0</v>
      </c>
      <c r="E37" s="88"/>
      <c r="F37" s="141">
        <f>SUM(F22:F36)</f>
        <v>0</v>
      </c>
      <c r="G37" s="141">
        <f>SUM(G22:G36)</f>
        <v>0</v>
      </c>
      <c r="H37"/>
      <c r="I37" s="78"/>
      <c r="J37" s="68"/>
      <c r="K37" s="68"/>
      <c r="L37" s="88"/>
      <c r="M37" s="79"/>
      <c r="N37" s="79"/>
    </row>
    <row r="38" spans="1:14" x14ac:dyDescent="0.35">
      <c r="A38" s="70"/>
      <c r="B38" s="71" t="s">
        <v>814</v>
      </c>
      <c r="C38" s="70" t="s">
        <v>110</v>
      </c>
      <c r="D38" s="70"/>
      <c r="E38" s="72"/>
      <c r="F38" s="70" t="s">
        <v>794</v>
      </c>
      <c r="G38" s="70"/>
      <c r="H38"/>
      <c r="I38" s="95"/>
      <c r="J38" s="65"/>
      <c r="K38" s="65"/>
      <c r="L38" s="57"/>
      <c r="M38" s="65"/>
      <c r="N38" s="65"/>
    </row>
    <row r="39" spans="1:14" x14ac:dyDescent="0.35">
      <c r="A39" s="51" t="s">
        <v>815</v>
      </c>
      <c r="B39" s="68" t="s">
        <v>816</v>
      </c>
      <c r="C39" s="133" t="s">
        <v>82</v>
      </c>
      <c r="E39" s="97"/>
      <c r="F39" s="140" t="str">
        <f>IF($C$42=0,"",IF(C39="[for completion]","",C39/$C$42))</f>
        <v/>
      </c>
      <c r="G39" s="76"/>
      <c r="H39"/>
      <c r="I39" s="68"/>
      <c r="L39" s="97"/>
      <c r="M39" s="77"/>
      <c r="N39" s="76"/>
    </row>
    <row r="40" spans="1:14" x14ac:dyDescent="0.35">
      <c r="A40" s="51" t="s">
        <v>817</v>
      </c>
      <c r="B40" s="68" t="s">
        <v>818</v>
      </c>
      <c r="C40" s="133" t="s">
        <v>82</v>
      </c>
      <c r="E40" s="97"/>
      <c r="F40" s="140" t="str">
        <f>IF($C$42=0,"",IF(C40="[for completion]","",C40/$C$42))</f>
        <v/>
      </c>
      <c r="G40" s="76"/>
      <c r="H40"/>
      <c r="I40" s="68"/>
      <c r="L40" s="97"/>
      <c r="M40" s="77"/>
      <c r="N40" s="76"/>
    </row>
    <row r="41" spans="1:14" x14ac:dyDescent="0.35">
      <c r="A41" s="51" t="s">
        <v>819</v>
      </c>
      <c r="B41" s="68" t="s">
        <v>139</v>
      </c>
      <c r="C41" s="133" t="s">
        <v>82</v>
      </c>
      <c r="E41" s="88"/>
      <c r="F41" s="140" t="str">
        <f>IF($C$42=0,"",IF(C41="[for completion]","",C41/$C$42))</f>
        <v/>
      </c>
      <c r="G41" s="76"/>
      <c r="H41"/>
      <c r="I41" s="68"/>
      <c r="L41" s="88"/>
      <c r="M41" s="77"/>
      <c r="N41" s="76"/>
    </row>
    <row r="42" spans="1:14" x14ac:dyDescent="0.35">
      <c r="A42" s="51" t="s">
        <v>820</v>
      </c>
      <c r="B42" s="78" t="s">
        <v>141</v>
      </c>
      <c r="C42" s="135">
        <f>SUM(C39:C41)</f>
        <v>0</v>
      </c>
      <c r="D42" s="68"/>
      <c r="E42" s="88"/>
      <c r="F42" s="141">
        <f>SUM(F39:F41)</f>
        <v>0</v>
      </c>
      <c r="G42" s="76"/>
      <c r="H42"/>
      <c r="I42" s="68"/>
      <c r="L42" s="88"/>
      <c r="M42" s="77"/>
      <c r="N42" s="76"/>
    </row>
    <row r="43" spans="1:14" outlineLevel="1" x14ac:dyDescent="0.35">
      <c r="A43" s="51" t="s">
        <v>821</v>
      </c>
      <c r="B43" s="78"/>
      <c r="C43" s="68"/>
      <c r="D43" s="68"/>
      <c r="E43" s="88"/>
      <c r="F43" s="79"/>
      <c r="G43" s="76"/>
      <c r="H43"/>
      <c r="I43" s="68"/>
      <c r="L43" s="88"/>
      <c r="M43" s="77"/>
      <c r="N43" s="76"/>
    </row>
    <row r="44" spans="1:14" outlineLevel="1" x14ac:dyDescent="0.35">
      <c r="A44" s="51" t="s">
        <v>822</v>
      </c>
      <c r="B44" s="78"/>
      <c r="C44" s="68"/>
      <c r="D44" s="68"/>
      <c r="E44" s="88"/>
      <c r="F44" s="79"/>
      <c r="G44" s="76"/>
      <c r="H44"/>
      <c r="I44" s="68"/>
      <c r="L44" s="88"/>
      <c r="M44" s="77"/>
      <c r="N44" s="76"/>
    </row>
    <row r="45" spans="1:14" outlineLevel="1" x14ac:dyDescent="0.35">
      <c r="A45" s="51" t="s">
        <v>823</v>
      </c>
      <c r="B45" s="68"/>
      <c r="E45" s="88"/>
      <c r="F45" s="77"/>
      <c r="G45" s="76"/>
      <c r="H45"/>
      <c r="I45" s="68"/>
      <c r="L45" s="88"/>
      <c r="M45" s="77"/>
      <c r="N45" s="76"/>
    </row>
    <row r="46" spans="1:14" outlineLevel="1" x14ac:dyDescent="0.35">
      <c r="A46" s="51" t="s">
        <v>824</v>
      </c>
      <c r="B46" s="68"/>
      <c r="E46" s="88"/>
      <c r="F46" s="77"/>
      <c r="G46" s="76"/>
      <c r="H46"/>
      <c r="I46" s="68"/>
      <c r="L46" s="88"/>
      <c r="M46" s="77"/>
      <c r="N46" s="76"/>
    </row>
    <row r="47" spans="1:14" outlineLevel="1" x14ac:dyDescent="0.35">
      <c r="A47" s="51" t="s">
        <v>825</v>
      </c>
      <c r="B47" s="68"/>
      <c r="E47" s="88"/>
      <c r="F47" s="77"/>
      <c r="G47" s="76"/>
      <c r="H47"/>
      <c r="I47" s="68"/>
      <c r="L47" s="88"/>
      <c r="M47" s="77"/>
      <c r="N47" s="76"/>
    </row>
    <row r="48" spans="1:14" ht="15" customHeight="1" x14ac:dyDescent="0.35">
      <c r="A48" s="70"/>
      <c r="B48" s="71" t="s">
        <v>491</v>
      </c>
      <c r="C48" s="70" t="s">
        <v>794</v>
      </c>
      <c r="D48" s="70"/>
      <c r="E48" s="72"/>
      <c r="F48" s="73"/>
      <c r="G48" s="73"/>
      <c r="H48"/>
      <c r="I48" s="95"/>
      <c r="J48" s="65"/>
      <c r="K48" s="65"/>
      <c r="L48" s="57"/>
      <c r="M48" s="84"/>
      <c r="N48" s="84"/>
    </row>
    <row r="49" spans="1:14" x14ac:dyDescent="0.35">
      <c r="A49" s="51" t="s">
        <v>826</v>
      </c>
      <c r="B49" s="94" t="s">
        <v>493</v>
      </c>
      <c r="C49" s="130">
        <f>SUM(C50:C76)</f>
        <v>0</v>
      </c>
      <c r="G49" s="51"/>
      <c r="H49"/>
      <c r="I49" s="57"/>
      <c r="N49" s="51"/>
    </row>
    <row r="50" spans="1:14" x14ac:dyDescent="0.35">
      <c r="A50" s="51" t="s">
        <v>827</v>
      </c>
      <c r="B50" s="51" t="s">
        <v>495</v>
      </c>
      <c r="C50" s="130" t="s">
        <v>82</v>
      </c>
      <c r="G50" s="51"/>
      <c r="H50"/>
      <c r="N50" s="51"/>
    </row>
    <row r="51" spans="1:14" x14ac:dyDescent="0.35">
      <c r="A51" s="51" t="s">
        <v>828</v>
      </c>
      <c r="B51" s="51" t="s">
        <v>497</v>
      </c>
      <c r="C51" s="130" t="s">
        <v>82</v>
      </c>
      <c r="G51" s="51"/>
      <c r="H51"/>
      <c r="N51" s="51"/>
    </row>
    <row r="52" spans="1:14" x14ac:dyDescent="0.35">
      <c r="A52" s="51" t="s">
        <v>829</v>
      </c>
      <c r="B52" s="51" t="s">
        <v>499</v>
      </c>
      <c r="C52" s="130" t="s">
        <v>82</v>
      </c>
      <c r="G52" s="51"/>
      <c r="H52"/>
      <c r="N52" s="51"/>
    </row>
    <row r="53" spans="1:14" x14ac:dyDescent="0.35">
      <c r="A53" s="51" t="s">
        <v>830</v>
      </c>
      <c r="B53" s="51" t="s">
        <v>501</v>
      </c>
      <c r="C53" s="130" t="s">
        <v>82</v>
      </c>
      <c r="G53" s="51"/>
      <c r="H53"/>
      <c r="N53" s="51"/>
    </row>
    <row r="54" spans="1:14" x14ac:dyDescent="0.35">
      <c r="A54" s="51" t="s">
        <v>831</v>
      </c>
      <c r="B54" s="51" t="s">
        <v>503</v>
      </c>
      <c r="C54" s="130" t="s">
        <v>82</v>
      </c>
      <c r="G54" s="51"/>
      <c r="H54"/>
      <c r="N54" s="51"/>
    </row>
    <row r="55" spans="1:14" x14ac:dyDescent="0.35">
      <c r="A55" s="51" t="s">
        <v>832</v>
      </c>
      <c r="B55" s="51" t="s">
        <v>2300</v>
      </c>
      <c r="C55" s="130" t="s">
        <v>82</v>
      </c>
      <c r="G55" s="51"/>
      <c r="H55"/>
      <c r="N55" s="51"/>
    </row>
    <row r="56" spans="1:14" x14ac:dyDescent="0.35">
      <c r="A56" s="51" t="s">
        <v>833</v>
      </c>
      <c r="B56" s="51" t="s">
        <v>506</v>
      </c>
      <c r="C56" s="130" t="s">
        <v>82</v>
      </c>
      <c r="G56" s="51"/>
      <c r="H56"/>
      <c r="N56" s="51"/>
    </row>
    <row r="57" spans="1:14" x14ac:dyDescent="0.35">
      <c r="A57" s="51" t="s">
        <v>834</v>
      </c>
      <c r="B57" s="51" t="s">
        <v>508</v>
      </c>
      <c r="C57" s="130" t="s">
        <v>82</v>
      </c>
      <c r="G57" s="51"/>
      <c r="H57"/>
      <c r="N57" s="51"/>
    </row>
    <row r="58" spans="1:14" x14ac:dyDescent="0.35">
      <c r="A58" s="51" t="s">
        <v>835</v>
      </c>
      <c r="B58" s="51" t="s">
        <v>510</v>
      </c>
      <c r="C58" s="130" t="s">
        <v>82</v>
      </c>
      <c r="G58" s="51"/>
      <c r="H58"/>
      <c r="N58" s="51"/>
    </row>
    <row r="59" spans="1:14" x14ac:dyDescent="0.35">
      <c r="A59" s="51" t="s">
        <v>836</v>
      </c>
      <c r="B59" s="51" t="s">
        <v>512</v>
      </c>
      <c r="C59" s="130" t="s">
        <v>82</v>
      </c>
      <c r="G59" s="51"/>
      <c r="H59"/>
      <c r="N59" s="51"/>
    </row>
    <row r="60" spans="1:14" x14ac:dyDescent="0.35">
      <c r="A60" s="51" t="s">
        <v>837</v>
      </c>
      <c r="B60" s="51" t="s">
        <v>514</v>
      </c>
      <c r="C60" s="130" t="s">
        <v>82</v>
      </c>
      <c r="G60" s="51"/>
      <c r="H60"/>
      <c r="N60" s="51"/>
    </row>
    <row r="61" spans="1:14" x14ac:dyDescent="0.35">
      <c r="A61" s="51" t="s">
        <v>838</v>
      </c>
      <c r="B61" s="51" t="s">
        <v>516</v>
      </c>
      <c r="C61" s="130" t="s">
        <v>82</v>
      </c>
      <c r="G61" s="51"/>
      <c r="H61"/>
      <c r="N61" s="51"/>
    </row>
    <row r="62" spans="1:14" x14ac:dyDescent="0.35">
      <c r="A62" s="51" t="s">
        <v>839</v>
      </c>
      <c r="B62" s="51" t="s">
        <v>518</v>
      </c>
      <c r="C62" s="130" t="s">
        <v>82</v>
      </c>
      <c r="G62" s="51"/>
      <c r="H62"/>
      <c r="N62" s="51"/>
    </row>
    <row r="63" spans="1:14" x14ac:dyDescent="0.35">
      <c r="A63" s="51" t="s">
        <v>840</v>
      </c>
      <c r="B63" s="51" t="s">
        <v>520</v>
      </c>
      <c r="C63" s="130" t="s">
        <v>82</v>
      </c>
      <c r="G63" s="51"/>
      <c r="H63"/>
      <c r="N63" s="51"/>
    </row>
    <row r="64" spans="1:14" x14ac:dyDescent="0.35">
      <c r="A64" s="51" t="s">
        <v>841</v>
      </c>
      <c r="B64" s="51" t="s">
        <v>522</v>
      </c>
      <c r="C64" s="130" t="s">
        <v>82</v>
      </c>
      <c r="G64" s="51"/>
      <c r="H64"/>
      <c r="N64" s="51"/>
    </row>
    <row r="65" spans="1:14" x14ac:dyDescent="0.35">
      <c r="A65" s="51" t="s">
        <v>842</v>
      </c>
      <c r="B65" s="51" t="s">
        <v>3</v>
      </c>
      <c r="C65" s="130" t="s">
        <v>82</v>
      </c>
      <c r="G65" s="51"/>
      <c r="H65"/>
      <c r="N65" s="51"/>
    </row>
    <row r="66" spans="1:14" x14ac:dyDescent="0.35">
      <c r="A66" s="51" t="s">
        <v>843</v>
      </c>
      <c r="B66" s="51" t="s">
        <v>525</v>
      </c>
      <c r="C66" s="130" t="s">
        <v>82</v>
      </c>
      <c r="G66" s="51"/>
      <c r="H66"/>
      <c r="N66" s="51"/>
    </row>
    <row r="67" spans="1:14" x14ac:dyDescent="0.35">
      <c r="A67" s="51" t="s">
        <v>844</v>
      </c>
      <c r="B67" s="51" t="s">
        <v>527</v>
      </c>
      <c r="C67" s="130" t="s">
        <v>82</v>
      </c>
      <c r="G67" s="51"/>
      <c r="H67"/>
      <c r="N67" s="51"/>
    </row>
    <row r="68" spans="1:14" x14ac:dyDescent="0.35">
      <c r="A68" s="51" t="s">
        <v>845</v>
      </c>
      <c r="B68" s="51" t="s">
        <v>529</v>
      </c>
      <c r="C68" s="130" t="s">
        <v>82</v>
      </c>
      <c r="G68" s="51"/>
      <c r="H68"/>
      <c r="N68" s="51"/>
    </row>
    <row r="69" spans="1:14" x14ac:dyDescent="0.35">
      <c r="A69" s="51" t="s">
        <v>846</v>
      </c>
      <c r="B69" s="51" t="s">
        <v>531</v>
      </c>
      <c r="C69" s="130" t="s">
        <v>82</v>
      </c>
      <c r="G69" s="51"/>
      <c r="H69"/>
      <c r="N69" s="51"/>
    </row>
    <row r="70" spans="1:14" x14ac:dyDescent="0.35">
      <c r="A70" s="51" t="s">
        <v>847</v>
      </c>
      <c r="B70" s="51" t="s">
        <v>533</v>
      </c>
      <c r="C70" s="130" t="s">
        <v>82</v>
      </c>
      <c r="G70" s="51"/>
      <c r="H70"/>
      <c r="N70" s="51"/>
    </row>
    <row r="71" spans="1:14" x14ac:dyDescent="0.35">
      <c r="A71" s="51" t="s">
        <v>848</v>
      </c>
      <c r="B71" s="51" t="s">
        <v>535</v>
      </c>
      <c r="C71" s="130" t="s">
        <v>82</v>
      </c>
      <c r="G71" s="51"/>
      <c r="H71"/>
      <c r="N71" s="51"/>
    </row>
    <row r="72" spans="1:14" x14ac:dyDescent="0.35">
      <c r="A72" s="51" t="s">
        <v>849</v>
      </c>
      <c r="B72" s="51" t="s">
        <v>537</v>
      </c>
      <c r="C72" s="130" t="s">
        <v>82</v>
      </c>
      <c r="G72" s="51"/>
      <c r="H72"/>
      <c r="N72" s="51"/>
    </row>
    <row r="73" spans="1:14" x14ac:dyDescent="0.35">
      <c r="A73" s="51" t="s">
        <v>850</v>
      </c>
      <c r="B73" s="51" t="s">
        <v>539</v>
      </c>
      <c r="C73" s="130" t="s">
        <v>82</v>
      </c>
      <c r="G73" s="51"/>
      <c r="H73"/>
      <c r="N73" s="51"/>
    </row>
    <row r="74" spans="1:14" x14ac:dyDescent="0.35">
      <c r="A74" s="51" t="s">
        <v>851</v>
      </c>
      <c r="B74" s="51" t="s">
        <v>541</v>
      </c>
      <c r="C74" s="130" t="s">
        <v>82</v>
      </c>
      <c r="G74" s="51"/>
      <c r="H74"/>
      <c r="N74" s="51"/>
    </row>
    <row r="75" spans="1:14" x14ac:dyDescent="0.35">
      <c r="A75" s="51" t="s">
        <v>852</v>
      </c>
      <c r="B75" s="51" t="s">
        <v>543</v>
      </c>
      <c r="C75" s="130" t="s">
        <v>82</v>
      </c>
      <c r="G75" s="51"/>
      <c r="H75"/>
      <c r="N75" s="51"/>
    </row>
    <row r="76" spans="1:14" x14ac:dyDescent="0.35">
      <c r="A76" s="51" t="s">
        <v>853</v>
      </c>
      <c r="B76" s="51" t="s">
        <v>6</v>
      </c>
      <c r="C76" s="130" t="s">
        <v>82</v>
      </c>
      <c r="G76" s="51"/>
      <c r="H76"/>
      <c r="N76" s="51"/>
    </row>
    <row r="77" spans="1:14" x14ac:dyDescent="0.35">
      <c r="A77" s="51" t="s">
        <v>854</v>
      </c>
      <c r="B77" s="94" t="s">
        <v>309</v>
      </c>
      <c r="C77" s="130">
        <f>SUM(C78:C80)</f>
        <v>0</v>
      </c>
      <c r="G77" s="51"/>
      <c r="H77"/>
      <c r="I77" s="57"/>
      <c r="N77" s="51"/>
    </row>
    <row r="78" spans="1:14" x14ac:dyDescent="0.35">
      <c r="A78" s="51" t="s">
        <v>855</v>
      </c>
      <c r="B78" s="51" t="s">
        <v>549</v>
      </c>
      <c r="C78" s="130" t="s">
        <v>82</v>
      </c>
      <c r="G78" s="51"/>
      <c r="H78"/>
      <c r="N78" s="51"/>
    </row>
    <row r="79" spans="1:14" x14ac:dyDescent="0.35">
      <c r="A79" s="51" t="s">
        <v>856</v>
      </c>
      <c r="B79" s="51" t="s">
        <v>551</v>
      </c>
      <c r="C79" s="130" t="s">
        <v>82</v>
      </c>
      <c r="G79" s="51"/>
      <c r="H79"/>
      <c r="N79" s="51"/>
    </row>
    <row r="80" spans="1:14" x14ac:dyDescent="0.35">
      <c r="A80" s="51" t="s">
        <v>857</v>
      </c>
      <c r="B80" s="51" t="s">
        <v>2</v>
      </c>
      <c r="C80" s="130" t="s">
        <v>82</v>
      </c>
      <c r="G80" s="51"/>
      <c r="H80"/>
      <c r="N80" s="51"/>
    </row>
    <row r="81" spans="1:14" x14ac:dyDescent="0.35">
      <c r="A81" s="51" t="s">
        <v>858</v>
      </c>
      <c r="B81" s="94" t="s">
        <v>139</v>
      </c>
      <c r="C81" s="130">
        <f>SUM(C82:C92)</f>
        <v>0</v>
      </c>
      <c r="G81" s="51"/>
      <c r="H81"/>
      <c r="I81" s="57"/>
      <c r="N81" s="51"/>
    </row>
    <row r="82" spans="1:14" x14ac:dyDescent="0.35">
      <c r="A82" s="51" t="s">
        <v>859</v>
      </c>
      <c r="B82" s="68" t="s">
        <v>311</v>
      </c>
      <c r="C82" s="130" t="s">
        <v>82</v>
      </c>
      <c r="G82" s="51"/>
      <c r="H82"/>
      <c r="I82" s="68"/>
      <c r="N82" s="51"/>
    </row>
    <row r="83" spans="1:14" x14ac:dyDescent="0.35">
      <c r="A83" s="51" t="s">
        <v>860</v>
      </c>
      <c r="B83" s="51" t="s">
        <v>546</v>
      </c>
      <c r="C83" s="130" t="s">
        <v>82</v>
      </c>
      <c r="G83" s="51"/>
      <c r="H83"/>
      <c r="I83" s="68"/>
      <c r="N83" s="51"/>
    </row>
    <row r="84" spans="1:14" x14ac:dyDescent="0.35">
      <c r="A84" s="51" t="s">
        <v>861</v>
      </c>
      <c r="B84" s="68" t="s">
        <v>313</v>
      </c>
      <c r="C84" s="130" t="s">
        <v>82</v>
      </c>
      <c r="G84" s="51"/>
      <c r="H84"/>
      <c r="I84" s="68"/>
      <c r="N84" s="51"/>
    </row>
    <row r="85" spans="1:14" x14ac:dyDescent="0.35">
      <c r="A85" s="51" t="s">
        <v>862</v>
      </c>
      <c r="B85" s="68" t="s">
        <v>315</v>
      </c>
      <c r="C85" s="130" t="s">
        <v>82</v>
      </c>
      <c r="G85" s="51"/>
      <c r="H85"/>
      <c r="I85" s="68"/>
      <c r="N85" s="51"/>
    </row>
    <row r="86" spans="1:14" x14ac:dyDescent="0.35">
      <c r="A86" s="51" t="s">
        <v>863</v>
      </c>
      <c r="B86" s="68" t="s">
        <v>12</v>
      </c>
      <c r="C86" s="130" t="s">
        <v>82</v>
      </c>
      <c r="G86" s="51"/>
      <c r="H86"/>
      <c r="I86" s="68"/>
      <c r="N86" s="51"/>
    </row>
    <row r="87" spans="1:14" x14ac:dyDescent="0.35">
      <c r="A87" s="51" t="s">
        <v>864</v>
      </c>
      <c r="B87" s="68" t="s">
        <v>318</v>
      </c>
      <c r="C87" s="130" t="s">
        <v>82</v>
      </c>
      <c r="G87" s="51"/>
      <c r="H87"/>
      <c r="I87" s="68"/>
      <c r="N87" s="51"/>
    </row>
    <row r="88" spans="1:14" x14ac:dyDescent="0.35">
      <c r="A88" s="51" t="s">
        <v>865</v>
      </c>
      <c r="B88" s="68" t="s">
        <v>320</v>
      </c>
      <c r="C88" s="130" t="s">
        <v>82</v>
      </c>
      <c r="G88" s="51"/>
      <c r="H88"/>
      <c r="I88" s="68"/>
      <c r="N88" s="51"/>
    </row>
    <row r="89" spans="1:14" x14ac:dyDescent="0.35">
      <c r="A89" s="51" t="s">
        <v>866</v>
      </c>
      <c r="B89" s="68" t="s">
        <v>322</v>
      </c>
      <c r="C89" s="130" t="s">
        <v>82</v>
      </c>
      <c r="G89" s="51"/>
      <c r="H89"/>
      <c r="I89" s="68"/>
      <c r="N89" s="51"/>
    </row>
    <row r="90" spans="1:14" x14ac:dyDescent="0.35">
      <c r="A90" s="51" t="s">
        <v>867</v>
      </c>
      <c r="B90" s="68" t="s">
        <v>324</v>
      </c>
      <c r="C90" s="130" t="s">
        <v>82</v>
      </c>
      <c r="G90" s="51"/>
      <c r="H90"/>
      <c r="I90" s="68"/>
      <c r="N90" s="51"/>
    </row>
    <row r="91" spans="1:14" x14ac:dyDescent="0.35">
      <c r="A91" s="51" t="s">
        <v>868</v>
      </c>
      <c r="B91" s="68" t="s">
        <v>326</v>
      </c>
      <c r="C91" s="130" t="s">
        <v>82</v>
      </c>
      <c r="G91" s="51"/>
      <c r="H91"/>
      <c r="I91" s="68"/>
      <c r="N91" s="51"/>
    </row>
    <row r="92" spans="1:14" x14ac:dyDescent="0.35">
      <c r="A92" s="51" t="s">
        <v>869</v>
      </c>
      <c r="B92" s="68" t="s">
        <v>139</v>
      </c>
      <c r="C92" s="130" t="s">
        <v>82</v>
      </c>
      <c r="G92" s="51"/>
      <c r="H92"/>
      <c r="I92" s="68"/>
      <c r="N92" s="51"/>
    </row>
    <row r="93" spans="1:14" outlineLevel="1" x14ac:dyDescent="0.35">
      <c r="A93" s="51" t="s">
        <v>870</v>
      </c>
      <c r="B93" s="80" t="s">
        <v>143</v>
      </c>
      <c r="C93" s="130"/>
      <c r="G93" s="51"/>
      <c r="H93"/>
      <c r="I93" s="68"/>
      <c r="N93" s="51"/>
    </row>
    <row r="94" spans="1:14" outlineLevel="1" x14ac:dyDescent="0.35">
      <c r="A94" s="51" t="s">
        <v>871</v>
      </c>
      <c r="B94" s="80" t="s">
        <v>143</v>
      </c>
      <c r="C94" s="130"/>
      <c r="G94" s="51"/>
      <c r="H94"/>
      <c r="I94" s="68"/>
      <c r="N94" s="51"/>
    </row>
    <row r="95" spans="1:14" outlineLevel="1" x14ac:dyDescent="0.35">
      <c r="A95" s="51" t="s">
        <v>872</v>
      </c>
      <c r="B95" s="80" t="s">
        <v>143</v>
      </c>
      <c r="C95" s="130"/>
      <c r="G95" s="51"/>
      <c r="H95"/>
      <c r="I95" s="68"/>
      <c r="N95" s="51"/>
    </row>
    <row r="96" spans="1:14" outlineLevel="1" x14ac:dyDescent="0.35">
      <c r="A96" s="51" t="s">
        <v>873</v>
      </c>
      <c r="B96" s="80" t="s">
        <v>143</v>
      </c>
      <c r="C96" s="130"/>
      <c r="G96" s="51"/>
      <c r="H96"/>
      <c r="I96" s="68"/>
      <c r="N96" s="51"/>
    </row>
    <row r="97" spans="1:14" outlineLevel="1" x14ac:dyDescent="0.35">
      <c r="A97" s="51" t="s">
        <v>874</v>
      </c>
      <c r="B97" s="80" t="s">
        <v>143</v>
      </c>
      <c r="C97" s="130"/>
      <c r="G97" s="51"/>
      <c r="H97"/>
      <c r="I97" s="68"/>
      <c r="N97" s="51"/>
    </row>
    <row r="98" spans="1:14" outlineLevel="1" x14ac:dyDescent="0.35">
      <c r="A98" s="51" t="s">
        <v>875</v>
      </c>
      <c r="B98" s="80" t="s">
        <v>143</v>
      </c>
      <c r="C98" s="130"/>
      <c r="G98" s="51"/>
      <c r="H98"/>
      <c r="I98" s="68"/>
      <c r="N98" s="51"/>
    </row>
    <row r="99" spans="1:14" outlineLevel="1" x14ac:dyDescent="0.35">
      <c r="A99" s="51" t="s">
        <v>876</v>
      </c>
      <c r="B99" s="80" t="s">
        <v>143</v>
      </c>
      <c r="C99" s="130"/>
      <c r="G99" s="51"/>
      <c r="H99"/>
      <c r="I99" s="68"/>
      <c r="N99" s="51"/>
    </row>
    <row r="100" spans="1:14" outlineLevel="1" x14ac:dyDescent="0.35">
      <c r="A100" s="51" t="s">
        <v>877</v>
      </c>
      <c r="B100" s="80" t="s">
        <v>143</v>
      </c>
      <c r="C100" s="130"/>
      <c r="G100" s="51"/>
      <c r="H100"/>
      <c r="I100" s="68"/>
      <c r="N100" s="51"/>
    </row>
    <row r="101" spans="1:14" outlineLevel="1" x14ac:dyDescent="0.35">
      <c r="A101" s="51" t="s">
        <v>878</v>
      </c>
      <c r="B101" s="80" t="s">
        <v>143</v>
      </c>
      <c r="C101" s="130"/>
      <c r="G101" s="51"/>
      <c r="H101"/>
      <c r="I101" s="68"/>
      <c r="N101" s="51"/>
    </row>
    <row r="102" spans="1:14" outlineLevel="1" x14ac:dyDescent="0.35">
      <c r="A102" s="51" t="s">
        <v>879</v>
      </c>
      <c r="B102" s="80" t="s">
        <v>143</v>
      </c>
      <c r="C102" s="130"/>
      <c r="G102" s="51"/>
      <c r="H102"/>
      <c r="I102" s="68"/>
      <c r="N102" s="51"/>
    </row>
    <row r="103" spans="1:14" ht="15" customHeight="1" x14ac:dyDescent="0.35">
      <c r="A103" s="70"/>
      <c r="B103" s="139" t="s">
        <v>1566</v>
      </c>
      <c r="C103" s="131" t="s">
        <v>794</v>
      </c>
      <c r="D103" s="70"/>
      <c r="E103" s="72"/>
      <c r="F103" s="70"/>
      <c r="G103" s="73"/>
      <c r="H103"/>
      <c r="I103" s="95"/>
      <c r="J103" s="65"/>
      <c r="K103" s="65"/>
      <c r="L103" s="57"/>
      <c r="M103" s="65"/>
      <c r="N103" s="84"/>
    </row>
    <row r="104" spans="1:14" x14ac:dyDescent="0.35">
      <c r="A104" s="51" t="s">
        <v>880</v>
      </c>
      <c r="B104" s="68" t="s">
        <v>574</v>
      </c>
      <c r="C104" s="130" t="s">
        <v>82</v>
      </c>
      <c r="G104" s="51"/>
      <c r="H104"/>
      <c r="I104" s="68"/>
      <c r="N104" s="51"/>
    </row>
    <row r="105" spans="1:14" x14ac:dyDescent="0.35">
      <c r="A105" s="51" t="s">
        <v>881</v>
      </c>
      <c r="B105" s="68" t="s">
        <v>574</v>
      </c>
      <c r="C105" s="130" t="s">
        <v>82</v>
      </c>
      <c r="G105" s="51"/>
      <c r="H105"/>
      <c r="I105" s="68"/>
      <c r="N105" s="51"/>
    </row>
    <row r="106" spans="1:14" x14ac:dyDescent="0.35">
      <c r="A106" s="51" t="s">
        <v>882</v>
      </c>
      <c r="B106" s="68" t="s">
        <v>574</v>
      </c>
      <c r="C106" s="130" t="s">
        <v>82</v>
      </c>
      <c r="G106" s="51"/>
      <c r="H106"/>
      <c r="I106" s="68"/>
      <c r="N106" s="51"/>
    </row>
    <row r="107" spans="1:14" x14ac:dyDescent="0.35">
      <c r="A107" s="51" t="s">
        <v>883</v>
      </c>
      <c r="B107" s="68" t="s">
        <v>574</v>
      </c>
      <c r="C107" s="130" t="s">
        <v>82</v>
      </c>
      <c r="G107" s="51"/>
      <c r="H107"/>
      <c r="I107" s="68"/>
      <c r="N107" s="51"/>
    </row>
    <row r="108" spans="1:14" x14ac:dyDescent="0.35">
      <c r="A108" s="51" t="s">
        <v>884</v>
      </c>
      <c r="B108" s="68" t="s">
        <v>574</v>
      </c>
      <c r="C108" s="130" t="s">
        <v>82</v>
      </c>
      <c r="G108" s="51"/>
      <c r="H108"/>
      <c r="I108" s="68"/>
      <c r="N108" s="51"/>
    </row>
    <row r="109" spans="1:14" x14ac:dyDescent="0.35">
      <c r="A109" s="51" t="s">
        <v>885</v>
      </c>
      <c r="B109" s="68" t="s">
        <v>574</v>
      </c>
      <c r="C109" s="130" t="s">
        <v>82</v>
      </c>
      <c r="G109" s="51"/>
      <c r="H109"/>
      <c r="I109" s="68"/>
      <c r="N109" s="51"/>
    </row>
    <row r="110" spans="1:14" x14ac:dyDescent="0.35">
      <c r="A110" s="51" t="s">
        <v>886</v>
      </c>
      <c r="B110" s="68" t="s">
        <v>574</v>
      </c>
      <c r="C110" s="130" t="s">
        <v>82</v>
      </c>
      <c r="G110" s="51"/>
      <c r="H110"/>
      <c r="I110" s="68"/>
      <c r="N110" s="51"/>
    </row>
    <row r="111" spans="1:14" x14ac:dyDescent="0.35">
      <c r="A111" s="51" t="s">
        <v>887</v>
      </c>
      <c r="B111" s="68" t="s">
        <v>574</v>
      </c>
      <c r="C111" s="130" t="s">
        <v>82</v>
      </c>
      <c r="G111" s="51"/>
      <c r="H111"/>
      <c r="I111" s="68"/>
      <c r="N111" s="51"/>
    </row>
    <row r="112" spans="1:14" x14ac:dyDescent="0.35">
      <c r="A112" s="51" t="s">
        <v>888</v>
      </c>
      <c r="B112" s="68" t="s">
        <v>574</v>
      </c>
      <c r="C112" s="130" t="s">
        <v>82</v>
      </c>
      <c r="G112" s="51"/>
      <c r="H112"/>
      <c r="I112" s="68"/>
      <c r="N112" s="51"/>
    </row>
    <row r="113" spans="1:14" x14ac:dyDescent="0.35">
      <c r="A113" s="51" t="s">
        <v>889</v>
      </c>
      <c r="B113" s="68" t="s">
        <v>574</v>
      </c>
      <c r="C113" s="130" t="s">
        <v>82</v>
      </c>
      <c r="G113" s="51"/>
      <c r="H113"/>
      <c r="I113" s="68"/>
      <c r="N113" s="51"/>
    </row>
    <row r="114" spans="1:14" x14ac:dyDescent="0.35">
      <c r="A114" s="51" t="s">
        <v>890</v>
      </c>
      <c r="B114" s="68" t="s">
        <v>574</v>
      </c>
      <c r="C114" s="130" t="s">
        <v>82</v>
      </c>
      <c r="G114" s="51"/>
      <c r="H114"/>
      <c r="I114" s="68"/>
      <c r="N114" s="51"/>
    </row>
    <row r="115" spans="1:14" x14ac:dyDescent="0.35">
      <c r="A115" s="51" t="s">
        <v>891</v>
      </c>
      <c r="B115" s="68" t="s">
        <v>574</v>
      </c>
      <c r="C115" s="130" t="s">
        <v>82</v>
      </c>
      <c r="G115" s="51"/>
      <c r="H115"/>
      <c r="I115" s="68"/>
      <c r="N115" s="51"/>
    </row>
    <row r="116" spans="1:14" x14ac:dyDescent="0.35">
      <c r="A116" s="51" t="s">
        <v>892</v>
      </c>
      <c r="B116" s="68" t="s">
        <v>574</v>
      </c>
      <c r="C116" s="130" t="s">
        <v>82</v>
      </c>
      <c r="G116" s="51"/>
      <c r="H116"/>
      <c r="I116" s="68"/>
      <c r="N116" s="51"/>
    </row>
    <row r="117" spans="1:14" x14ac:dyDescent="0.35">
      <c r="A117" s="51" t="s">
        <v>893</v>
      </c>
      <c r="B117" s="68" t="s">
        <v>574</v>
      </c>
      <c r="C117" s="130" t="s">
        <v>82</v>
      </c>
      <c r="G117" s="51"/>
      <c r="H117"/>
      <c r="I117" s="68"/>
      <c r="N117" s="51"/>
    </row>
    <row r="118" spans="1:14" x14ac:dyDescent="0.35">
      <c r="A118" s="51" t="s">
        <v>894</v>
      </c>
      <c r="B118" s="68" t="s">
        <v>574</v>
      </c>
      <c r="C118" s="130" t="s">
        <v>82</v>
      </c>
      <c r="G118" s="51"/>
      <c r="H118"/>
      <c r="I118" s="68"/>
      <c r="N118" s="51"/>
    </row>
    <row r="119" spans="1:14" x14ac:dyDescent="0.35">
      <c r="A119" s="51" t="s">
        <v>895</v>
      </c>
      <c r="B119" s="68" t="s">
        <v>574</v>
      </c>
      <c r="C119" s="130" t="s">
        <v>82</v>
      </c>
      <c r="G119" s="51"/>
      <c r="H119"/>
      <c r="I119" s="68"/>
      <c r="N119" s="51"/>
    </row>
    <row r="120" spans="1:14" x14ac:dyDescent="0.35">
      <c r="A120" s="51" t="s">
        <v>896</v>
      </c>
      <c r="B120" s="68" t="s">
        <v>574</v>
      </c>
      <c r="C120" s="130" t="s">
        <v>82</v>
      </c>
      <c r="G120" s="51"/>
      <c r="H120"/>
      <c r="I120" s="68"/>
      <c r="N120" s="51"/>
    </row>
    <row r="121" spans="1:14" x14ac:dyDescent="0.35">
      <c r="A121" s="51" t="s">
        <v>897</v>
      </c>
      <c r="B121" s="68" t="s">
        <v>574</v>
      </c>
      <c r="C121" s="130" t="s">
        <v>82</v>
      </c>
      <c r="G121" s="51"/>
      <c r="H121"/>
      <c r="I121" s="68"/>
      <c r="N121" s="51"/>
    </row>
    <row r="122" spans="1:14" x14ac:dyDescent="0.35">
      <c r="A122" s="51" t="s">
        <v>898</v>
      </c>
      <c r="B122" s="68" t="s">
        <v>574</v>
      </c>
      <c r="C122" s="130" t="s">
        <v>82</v>
      </c>
      <c r="G122" s="51"/>
      <c r="H122"/>
      <c r="I122" s="68"/>
      <c r="N122" s="51"/>
    </row>
    <row r="123" spans="1:14" x14ac:dyDescent="0.35">
      <c r="A123" s="51" t="s">
        <v>899</v>
      </c>
      <c r="B123" s="68" t="s">
        <v>574</v>
      </c>
      <c r="C123" s="130" t="s">
        <v>82</v>
      </c>
      <c r="G123" s="51"/>
      <c r="H123"/>
      <c r="I123" s="68"/>
      <c r="N123" s="51"/>
    </row>
    <row r="124" spans="1:14" x14ac:dyDescent="0.35">
      <c r="A124" s="51" t="s">
        <v>900</v>
      </c>
      <c r="B124" s="68" t="s">
        <v>574</v>
      </c>
      <c r="C124" s="130" t="s">
        <v>82</v>
      </c>
      <c r="G124" s="51"/>
      <c r="H124"/>
      <c r="I124" s="68"/>
      <c r="N124" s="51"/>
    </row>
    <row r="125" spans="1:14" x14ac:dyDescent="0.35">
      <c r="A125" s="51" t="s">
        <v>901</v>
      </c>
      <c r="B125" s="68" t="s">
        <v>574</v>
      </c>
      <c r="C125" s="130" t="s">
        <v>82</v>
      </c>
      <c r="G125" s="51"/>
      <c r="H125"/>
      <c r="I125" s="68"/>
      <c r="N125" s="51"/>
    </row>
    <row r="126" spans="1:14" x14ac:dyDescent="0.35">
      <c r="A126" s="51" t="s">
        <v>902</v>
      </c>
      <c r="B126" s="68" t="s">
        <v>574</v>
      </c>
      <c r="C126" s="130" t="s">
        <v>82</v>
      </c>
      <c r="G126" s="51"/>
      <c r="H126"/>
      <c r="I126" s="68"/>
      <c r="N126" s="51"/>
    </row>
    <row r="127" spans="1:14" x14ac:dyDescent="0.35">
      <c r="A127" s="51" t="s">
        <v>903</v>
      </c>
      <c r="B127" s="68" t="s">
        <v>574</v>
      </c>
      <c r="C127" s="130" t="s">
        <v>82</v>
      </c>
      <c r="G127" s="51"/>
      <c r="H127"/>
      <c r="I127" s="68"/>
      <c r="N127" s="51"/>
    </row>
    <row r="128" spans="1:14" x14ac:dyDescent="0.35">
      <c r="A128" s="51" t="s">
        <v>904</v>
      </c>
      <c r="B128" s="68" t="s">
        <v>574</v>
      </c>
      <c r="C128" s="51" t="s">
        <v>82</v>
      </c>
      <c r="G128" s="51"/>
      <c r="H128"/>
      <c r="I128" s="68"/>
      <c r="N128" s="51"/>
    </row>
    <row r="129" spans="1:14" x14ac:dyDescent="0.35">
      <c r="A129" s="70"/>
      <c r="B129" s="71" t="s">
        <v>605</v>
      </c>
      <c r="C129" s="70" t="s">
        <v>794</v>
      </c>
      <c r="D129" s="70"/>
      <c r="E129" s="70"/>
      <c r="F129" s="73"/>
      <c r="G129" s="73"/>
      <c r="H129"/>
      <c r="I129" s="95"/>
      <c r="J129" s="65"/>
      <c r="K129" s="65"/>
      <c r="L129" s="65"/>
      <c r="M129" s="84"/>
      <c r="N129" s="84"/>
    </row>
    <row r="130" spans="1:14" x14ac:dyDescent="0.35">
      <c r="A130" s="51" t="s">
        <v>905</v>
      </c>
      <c r="B130" s="51" t="s">
        <v>607</v>
      </c>
      <c r="C130" s="130" t="s">
        <v>82</v>
      </c>
      <c r="D130"/>
      <c r="E130"/>
      <c r="F130"/>
      <c r="G130"/>
      <c r="H130"/>
      <c r="K130"/>
      <c r="L130"/>
      <c r="M130"/>
      <c r="N130"/>
    </row>
    <row r="131" spans="1:14" x14ac:dyDescent="0.35">
      <c r="A131" s="51" t="s">
        <v>906</v>
      </c>
      <c r="B131" s="51" t="s">
        <v>609</v>
      </c>
      <c r="C131" s="130" t="s">
        <v>82</v>
      </c>
      <c r="D131"/>
      <c r="E131"/>
      <c r="F131"/>
      <c r="G131"/>
      <c r="H131"/>
      <c r="K131"/>
      <c r="L131"/>
      <c r="M131"/>
      <c r="N131"/>
    </row>
    <row r="132" spans="1:14" x14ac:dyDescent="0.35">
      <c r="A132" s="51" t="s">
        <v>907</v>
      </c>
      <c r="B132" s="51" t="s">
        <v>139</v>
      </c>
      <c r="C132" s="130" t="s">
        <v>82</v>
      </c>
      <c r="D132"/>
      <c r="E132"/>
      <c r="F132"/>
      <c r="G132"/>
      <c r="H132"/>
      <c r="K132"/>
      <c r="L132"/>
      <c r="M132"/>
      <c r="N132"/>
    </row>
    <row r="133" spans="1:14" outlineLevel="1" x14ac:dyDescent="0.35">
      <c r="A133" s="51" t="s">
        <v>908</v>
      </c>
      <c r="C133" s="130"/>
      <c r="D133"/>
      <c r="E133"/>
      <c r="F133"/>
      <c r="G133"/>
      <c r="H133"/>
      <c r="K133"/>
      <c r="L133"/>
      <c r="M133"/>
      <c r="N133"/>
    </row>
    <row r="134" spans="1:14" outlineLevel="1" x14ac:dyDescent="0.35">
      <c r="A134" s="51" t="s">
        <v>909</v>
      </c>
      <c r="C134" s="130"/>
      <c r="D134"/>
      <c r="E134"/>
      <c r="F134"/>
      <c r="G134"/>
      <c r="H134"/>
      <c r="K134"/>
      <c r="L134"/>
      <c r="M134"/>
      <c r="N134"/>
    </row>
    <row r="135" spans="1:14" outlineLevel="1" x14ac:dyDescent="0.35">
      <c r="A135" s="51" t="s">
        <v>910</v>
      </c>
      <c r="C135" s="130"/>
      <c r="D135"/>
      <c r="E135"/>
      <c r="F135"/>
      <c r="G135"/>
      <c r="H135"/>
      <c r="K135"/>
      <c r="L135"/>
      <c r="M135"/>
      <c r="N135"/>
    </row>
    <row r="136" spans="1:14" outlineLevel="1" x14ac:dyDescent="0.35">
      <c r="A136" s="51" t="s">
        <v>911</v>
      </c>
      <c r="C136" s="130"/>
      <c r="D136"/>
      <c r="E136"/>
      <c r="F136"/>
      <c r="G136"/>
      <c r="H136"/>
      <c r="K136"/>
      <c r="L136"/>
      <c r="M136"/>
      <c r="N136"/>
    </row>
    <row r="137" spans="1:14" x14ac:dyDescent="0.35">
      <c r="A137" s="70"/>
      <c r="B137" s="71" t="s">
        <v>617</v>
      </c>
      <c r="C137" s="70" t="s">
        <v>794</v>
      </c>
      <c r="D137" s="70"/>
      <c r="E137" s="70"/>
      <c r="F137" s="73"/>
      <c r="G137" s="73"/>
      <c r="H137"/>
      <c r="I137" s="95"/>
      <c r="J137" s="65"/>
      <c r="K137" s="65"/>
      <c r="L137" s="65"/>
      <c r="M137" s="84"/>
      <c r="N137" s="84"/>
    </row>
    <row r="138" spans="1:14" x14ac:dyDescent="0.35">
      <c r="A138" s="51" t="s">
        <v>912</v>
      </c>
      <c r="B138" s="51" t="s">
        <v>619</v>
      </c>
      <c r="C138" s="130" t="s">
        <v>82</v>
      </c>
      <c r="D138" s="97"/>
      <c r="E138" s="97"/>
      <c r="F138" s="88"/>
      <c r="G138" s="76"/>
      <c r="H138"/>
      <c r="K138" s="97"/>
      <c r="L138" s="97"/>
      <c r="M138" s="88"/>
      <c r="N138" s="76"/>
    </row>
    <row r="139" spans="1:14" x14ac:dyDescent="0.35">
      <c r="A139" s="51" t="s">
        <v>913</v>
      </c>
      <c r="B139" s="51" t="s">
        <v>621</v>
      </c>
      <c r="C139" s="130" t="s">
        <v>82</v>
      </c>
      <c r="D139" s="97"/>
      <c r="E139" s="97"/>
      <c r="F139" s="88"/>
      <c r="G139" s="76"/>
      <c r="H139"/>
      <c r="K139" s="97"/>
      <c r="L139" s="97"/>
      <c r="M139" s="88"/>
      <c r="N139" s="76"/>
    </row>
    <row r="140" spans="1:14" x14ac:dyDescent="0.35">
      <c r="A140" s="51" t="s">
        <v>914</v>
      </c>
      <c r="B140" s="51" t="s">
        <v>139</v>
      </c>
      <c r="C140" s="130" t="s">
        <v>82</v>
      </c>
      <c r="D140" s="97"/>
      <c r="E140" s="97"/>
      <c r="F140" s="88"/>
      <c r="G140" s="76"/>
      <c r="H140"/>
      <c r="K140" s="97"/>
      <c r="L140" s="97"/>
      <c r="M140" s="88"/>
      <c r="N140" s="76"/>
    </row>
    <row r="141" spans="1:14" outlineLevel="1" x14ac:dyDescent="0.35">
      <c r="A141" s="51" t="s">
        <v>915</v>
      </c>
      <c r="C141" s="130"/>
      <c r="D141" s="97"/>
      <c r="E141" s="97"/>
      <c r="F141" s="88"/>
      <c r="G141" s="76"/>
      <c r="H141"/>
      <c r="K141" s="97"/>
      <c r="L141" s="97"/>
      <c r="M141" s="88"/>
      <c r="N141" s="76"/>
    </row>
    <row r="142" spans="1:14" outlineLevel="1" x14ac:dyDescent="0.35">
      <c r="A142" s="51" t="s">
        <v>916</v>
      </c>
      <c r="C142" s="130"/>
      <c r="D142" s="97"/>
      <c r="E142" s="97"/>
      <c r="F142" s="88"/>
      <c r="G142" s="76"/>
      <c r="H142"/>
      <c r="K142" s="97"/>
      <c r="L142" s="97"/>
      <c r="M142" s="88"/>
      <c r="N142" s="76"/>
    </row>
    <row r="143" spans="1:14" outlineLevel="1" x14ac:dyDescent="0.35">
      <c r="A143" s="51" t="s">
        <v>917</v>
      </c>
      <c r="C143" s="130"/>
      <c r="D143" s="97"/>
      <c r="E143" s="97"/>
      <c r="F143" s="88"/>
      <c r="G143" s="76"/>
      <c r="H143"/>
      <c r="K143" s="97"/>
      <c r="L143" s="97"/>
      <c r="M143" s="88"/>
      <c r="N143" s="76"/>
    </row>
    <row r="144" spans="1:14" outlineLevel="1" x14ac:dyDescent="0.35">
      <c r="A144" s="51" t="s">
        <v>918</v>
      </c>
      <c r="C144" s="130"/>
      <c r="D144" s="97"/>
      <c r="E144" s="97"/>
      <c r="F144" s="88"/>
      <c r="G144" s="76"/>
      <c r="H144"/>
      <c r="K144" s="97"/>
      <c r="L144" s="97"/>
      <c r="M144" s="88"/>
      <c r="N144" s="76"/>
    </row>
    <row r="145" spans="1:14" outlineLevel="1" x14ac:dyDescent="0.35">
      <c r="A145" s="51" t="s">
        <v>919</v>
      </c>
      <c r="C145" s="130"/>
      <c r="D145" s="97"/>
      <c r="E145" s="97"/>
      <c r="F145" s="88"/>
      <c r="G145" s="76"/>
      <c r="H145"/>
      <c r="K145" s="97"/>
      <c r="L145" s="97"/>
      <c r="M145" s="88"/>
      <c r="N145" s="76"/>
    </row>
    <row r="146" spans="1:14" outlineLevel="1" x14ac:dyDescent="0.35">
      <c r="A146" s="51" t="s">
        <v>920</v>
      </c>
      <c r="C146" s="130"/>
      <c r="D146" s="97"/>
      <c r="E146" s="97"/>
      <c r="F146" s="88"/>
      <c r="G146" s="76"/>
      <c r="H146"/>
      <c r="K146" s="97"/>
      <c r="L146" s="97"/>
      <c r="M146" s="88"/>
      <c r="N146" s="76"/>
    </row>
    <row r="147" spans="1:14" x14ac:dyDescent="0.35">
      <c r="A147" s="70"/>
      <c r="B147" s="71" t="s">
        <v>921</v>
      </c>
      <c r="C147" s="70" t="s">
        <v>110</v>
      </c>
      <c r="D147" s="70"/>
      <c r="E147" s="70"/>
      <c r="F147" s="70" t="s">
        <v>794</v>
      </c>
      <c r="G147" s="73"/>
      <c r="H147"/>
      <c r="I147" s="95"/>
      <c r="J147" s="65"/>
      <c r="K147" s="65"/>
      <c r="L147" s="65"/>
      <c r="M147" s="65"/>
      <c r="N147" s="84"/>
    </row>
    <row r="148" spans="1:14" x14ac:dyDescent="0.35">
      <c r="A148" s="51" t="s">
        <v>922</v>
      </c>
      <c r="B148" s="68" t="s">
        <v>923</v>
      </c>
      <c r="C148" s="133" t="s">
        <v>82</v>
      </c>
      <c r="D148" s="97"/>
      <c r="E148" s="97"/>
      <c r="F148" s="140" t="str">
        <f>IF($C$152=0,"",IF(C148="[for completion]","",C148/$C$152))</f>
        <v/>
      </c>
      <c r="G148" s="76"/>
      <c r="H148"/>
      <c r="I148" s="68"/>
      <c r="K148" s="97"/>
      <c r="L148" s="97"/>
      <c r="M148" s="77"/>
      <c r="N148" s="76"/>
    </row>
    <row r="149" spans="1:14" x14ac:dyDescent="0.35">
      <c r="A149" s="51" t="s">
        <v>924</v>
      </c>
      <c r="B149" s="68" t="s">
        <v>925</v>
      </c>
      <c r="C149" s="133" t="s">
        <v>82</v>
      </c>
      <c r="D149" s="97"/>
      <c r="E149" s="97"/>
      <c r="F149" s="140" t="str">
        <f>IF($C$152=0,"",IF(C149="[for completion]","",C149/$C$152))</f>
        <v/>
      </c>
      <c r="G149" s="76"/>
      <c r="H149"/>
      <c r="I149" s="68"/>
      <c r="K149" s="97"/>
      <c r="L149" s="97"/>
      <c r="M149" s="77"/>
      <c r="N149" s="76"/>
    </row>
    <row r="150" spans="1:14" x14ac:dyDescent="0.35">
      <c r="A150" s="51" t="s">
        <v>926</v>
      </c>
      <c r="B150" s="68" t="s">
        <v>927</v>
      </c>
      <c r="C150" s="133" t="s">
        <v>82</v>
      </c>
      <c r="D150" s="97"/>
      <c r="E150" s="97"/>
      <c r="F150" s="140" t="str">
        <f>IF($C$152=0,"",IF(C150="[for completion]","",C150/$C$152))</f>
        <v/>
      </c>
      <c r="G150" s="76"/>
      <c r="H150"/>
      <c r="I150" s="68"/>
      <c r="K150" s="97"/>
      <c r="L150" s="97"/>
      <c r="M150" s="77"/>
      <c r="N150" s="76"/>
    </row>
    <row r="151" spans="1:14" ht="15" customHeight="1" x14ac:dyDescent="0.35">
      <c r="A151" s="51" t="s">
        <v>928</v>
      </c>
      <c r="B151" s="68" t="s">
        <v>929</v>
      </c>
      <c r="C151" s="133" t="s">
        <v>82</v>
      </c>
      <c r="D151" s="97"/>
      <c r="E151" s="97"/>
      <c r="F151" s="140" t="str">
        <f>IF($C$152=0,"",IF(C151="[for completion]","",C151/$C$152))</f>
        <v/>
      </c>
      <c r="G151" s="76"/>
      <c r="H151"/>
      <c r="I151" s="68"/>
      <c r="K151" s="97"/>
      <c r="L151" s="97"/>
      <c r="M151" s="77"/>
      <c r="N151" s="76"/>
    </row>
    <row r="152" spans="1:14" ht="15" customHeight="1" x14ac:dyDescent="0.35">
      <c r="A152" s="51" t="s">
        <v>930</v>
      </c>
      <c r="B152" s="78" t="s">
        <v>141</v>
      </c>
      <c r="C152" s="135">
        <f>SUM(C148:C151)</f>
        <v>0</v>
      </c>
      <c r="D152" s="97"/>
      <c r="E152" s="97"/>
      <c r="F152" s="130">
        <f>SUM(F148:F151)</f>
        <v>0</v>
      </c>
      <c r="G152" s="76"/>
      <c r="H152"/>
      <c r="I152" s="68"/>
      <c r="K152" s="97"/>
      <c r="L152" s="97"/>
      <c r="M152" s="77"/>
      <c r="N152" s="76"/>
    </row>
    <row r="153" spans="1:14" ht="15" customHeight="1" outlineLevel="1" x14ac:dyDescent="0.35">
      <c r="A153" s="51" t="s">
        <v>931</v>
      </c>
      <c r="B153" s="80" t="s">
        <v>932</v>
      </c>
      <c r="D153" s="97"/>
      <c r="E153" s="97"/>
      <c r="F153" s="140" t="str">
        <f>IF($C$152=0,"",IF(C153="[for completion]","",C153/$C$152))</f>
        <v/>
      </c>
      <c r="G153" s="76"/>
      <c r="H153"/>
      <c r="I153" s="68"/>
      <c r="K153" s="97"/>
      <c r="L153" s="97"/>
      <c r="M153" s="77"/>
      <c r="N153" s="76"/>
    </row>
    <row r="154" spans="1:14" ht="15" customHeight="1" outlineLevel="1" x14ac:dyDescent="0.35">
      <c r="A154" s="51" t="s">
        <v>933</v>
      </c>
      <c r="B154" s="80" t="s">
        <v>934</v>
      </c>
      <c r="D154" s="97"/>
      <c r="E154" s="97"/>
      <c r="F154" s="140" t="str">
        <f t="shared" ref="F154:F159" si="2">IF($C$152=0,"",IF(C154="[for completion]","",C154/$C$152))</f>
        <v/>
      </c>
      <c r="G154" s="76"/>
      <c r="H154"/>
      <c r="I154" s="68"/>
      <c r="K154" s="97"/>
      <c r="L154" s="97"/>
      <c r="M154" s="77"/>
      <c r="N154" s="76"/>
    </row>
    <row r="155" spans="1:14" ht="15" customHeight="1" outlineLevel="1" x14ac:dyDescent="0.35">
      <c r="A155" s="51" t="s">
        <v>935</v>
      </c>
      <c r="B155" s="80" t="s">
        <v>936</v>
      </c>
      <c r="D155" s="97"/>
      <c r="E155" s="97"/>
      <c r="F155" s="140" t="str">
        <f t="shared" si="2"/>
        <v/>
      </c>
      <c r="G155" s="76"/>
      <c r="H155"/>
      <c r="I155" s="68"/>
      <c r="K155" s="97"/>
      <c r="L155" s="97"/>
      <c r="M155" s="77"/>
      <c r="N155" s="76"/>
    </row>
    <row r="156" spans="1:14" ht="15" customHeight="1" outlineLevel="1" x14ac:dyDescent="0.35">
      <c r="A156" s="51" t="s">
        <v>937</v>
      </c>
      <c r="B156" s="80" t="s">
        <v>938</v>
      </c>
      <c r="D156" s="97"/>
      <c r="E156" s="97"/>
      <c r="F156" s="140" t="str">
        <f t="shared" si="2"/>
        <v/>
      </c>
      <c r="G156" s="76"/>
      <c r="H156"/>
      <c r="I156" s="68"/>
      <c r="K156" s="97"/>
      <c r="L156" s="97"/>
      <c r="M156" s="77"/>
      <c r="N156" s="76"/>
    </row>
    <row r="157" spans="1:14" ht="15" customHeight="1" outlineLevel="1" x14ac:dyDescent="0.35">
      <c r="A157" s="51" t="s">
        <v>939</v>
      </c>
      <c r="B157" s="80" t="s">
        <v>940</v>
      </c>
      <c r="D157" s="97"/>
      <c r="E157" s="97"/>
      <c r="F157" s="140" t="str">
        <f t="shared" si="2"/>
        <v/>
      </c>
      <c r="G157" s="76"/>
      <c r="H157"/>
      <c r="I157" s="68"/>
      <c r="K157" s="97"/>
      <c r="L157" s="97"/>
      <c r="M157" s="77"/>
      <c r="N157" s="76"/>
    </row>
    <row r="158" spans="1:14" ht="15" customHeight="1" outlineLevel="1" x14ac:dyDescent="0.35">
      <c r="A158" s="51" t="s">
        <v>941</v>
      </c>
      <c r="B158" s="80" t="s">
        <v>942</v>
      </c>
      <c r="D158" s="97"/>
      <c r="E158" s="97"/>
      <c r="F158" s="140" t="str">
        <f t="shared" si="2"/>
        <v/>
      </c>
      <c r="G158" s="76"/>
      <c r="H158"/>
      <c r="I158" s="68"/>
      <c r="K158" s="97"/>
      <c r="L158" s="97"/>
      <c r="M158" s="77"/>
      <c r="N158" s="76"/>
    </row>
    <row r="159" spans="1:14" ht="15" customHeight="1" outlineLevel="1" x14ac:dyDescent="0.35">
      <c r="A159" s="51" t="s">
        <v>943</v>
      </c>
      <c r="B159" s="80" t="s">
        <v>944</v>
      </c>
      <c r="D159" s="97"/>
      <c r="E159" s="97"/>
      <c r="F159" s="140" t="str">
        <f t="shared" si="2"/>
        <v/>
      </c>
      <c r="G159" s="76"/>
      <c r="H159"/>
      <c r="I159" s="68"/>
      <c r="K159" s="97"/>
      <c r="L159" s="97"/>
      <c r="M159" s="77"/>
      <c r="N159" s="76"/>
    </row>
    <row r="160" spans="1:14" ht="15" customHeight="1" outlineLevel="1" x14ac:dyDescent="0.35">
      <c r="A160" s="51" t="s">
        <v>945</v>
      </c>
      <c r="B160" s="80"/>
      <c r="D160" s="97"/>
      <c r="E160" s="97"/>
      <c r="F160" s="77"/>
      <c r="G160" s="76"/>
      <c r="H160"/>
      <c r="I160" s="68"/>
      <c r="K160" s="97"/>
      <c r="L160" s="97"/>
      <c r="M160" s="77"/>
      <c r="N160" s="76"/>
    </row>
    <row r="161" spans="1:14" ht="15" customHeight="1" outlineLevel="1" x14ac:dyDescent="0.35">
      <c r="A161" s="51" t="s">
        <v>946</v>
      </c>
      <c r="B161" s="80"/>
      <c r="D161" s="97"/>
      <c r="E161" s="97"/>
      <c r="F161" s="77"/>
      <c r="G161" s="76"/>
      <c r="H161"/>
      <c r="I161" s="68"/>
      <c r="K161" s="97"/>
      <c r="L161" s="97"/>
      <c r="M161" s="77"/>
      <c r="N161" s="76"/>
    </row>
    <row r="162" spans="1:14" ht="15" customHeight="1" outlineLevel="1" x14ac:dyDescent="0.35">
      <c r="A162" s="51" t="s">
        <v>947</v>
      </c>
      <c r="B162" s="80"/>
      <c r="D162" s="97"/>
      <c r="E162" s="97"/>
      <c r="F162" s="77"/>
      <c r="G162" s="76"/>
      <c r="H162"/>
      <c r="I162" s="68"/>
      <c r="K162" s="97"/>
      <c r="L162" s="97"/>
      <c r="M162" s="77"/>
      <c r="N162" s="76"/>
    </row>
    <row r="163" spans="1:14" ht="15" customHeight="1" outlineLevel="1" x14ac:dyDescent="0.35">
      <c r="A163" s="51" t="s">
        <v>948</v>
      </c>
      <c r="B163" s="80"/>
      <c r="D163" s="97"/>
      <c r="E163" s="97"/>
      <c r="F163" s="77"/>
      <c r="G163" s="76"/>
      <c r="H163"/>
      <c r="I163" s="68"/>
      <c r="K163" s="97"/>
      <c r="L163" s="97"/>
      <c r="M163" s="77"/>
      <c r="N163" s="76"/>
    </row>
    <row r="164" spans="1:14" ht="15" customHeight="1" outlineLevel="1" x14ac:dyDescent="0.35">
      <c r="A164" s="51" t="s">
        <v>949</v>
      </c>
      <c r="B164" s="68"/>
      <c r="D164" s="97"/>
      <c r="E164" s="97"/>
      <c r="F164" s="77"/>
      <c r="G164" s="76"/>
      <c r="H164"/>
      <c r="I164" s="68"/>
      <c r="K164" s="97"/>
      <c r="L164" s="97"/>
      <c r="M164" s="77"/>
      <c r="N164" s="76"/>
    </row>
    <row r="165" spans="1:14" outlineLevel="1" x14ac:dyDescent="0.35">
      <c r="A165" s="51" t="s">
        <v>950</v>
      </c>
      <c r="B165" s="81"/>
      <c r="C165" s="81"/>
      <c r="D165" s="81"/>
      <c r="E165" s="81"/>
      <c r="F165" s="77"/>
      <c r="G165" s="76"/>
      <c r="H165"/>
      <c r="I165" s="78"/>
      <c r="J165" s="68"/>
      <c r="K165" s="97"/>
      <c r="L165" s="97"/>
      <c r="M165" s="88"/>
      <c r="N165" s="76"/>
    </row>
    <row r="166" spans="1:14" ht="15" customHeight="1" x14ac:dyDescent="0.35">
      <c r="A166" s="70"/>
      <c r="B166" s="138" t="s">
        <v>951</v>
      </c>
      <c r="C166" s="70" t="s">
        <v>794</v>
      </c>
      <c r="D166" s="70"/>
      <c r="E166" s="70"/>
      <c r="F166" s="73"/>
      <c r="G166" s="73"/>
      <c r="H166"/>
      <c r="I166" s="95"/>
      <c r="J166" s="65"/>
      <c r="K166" s="65"/>
      <c r="L166" s="65"/>
      <c r="M166" s="84"/>
      <c r="N166" s="84"/>
    </row>
    <row r="167" spans="1:14" x14ac:dyDescent="0.35">
      <c r="A167" s="51" t="s">
        <v>952</v>
      </c>
      <c r="B167" s="51" t="s">
        <v>646</v>
      </c>
      <c r="C167" s="130" t="s">
        <v>82</v>
      </c>
      <c r="D167"/>
      <c r="E167" s="49"/>
      <c r="F167" s="49"/>
      <c r="G167"/>
      <c r="H167"/>
      <c r="K167"/>
      <c r="L167" s="49"/>
      <c r="M167" s="49"/>
      <c r="N167"/>
    </row>
    <row r="168" spans="1:14" outlineLevel="1" x14ac:dyDescent="0.35">
      <c r="A168" s="51" t="s">
        <v>953</v>
      </c>
      <c r="B168" s="122" t="s">
        <v>2671</v>
      </c>
      <c r="C168" s="128" t="s">
        <v>82</v>
      </c>
      <c r="D168"/>
      <c r="E168" s="49"/>
      <c r="F168" s="49"/>
      <c r="G168"/>
      <c r="H168"/>
      <c r="K168"/>
      <c r="L168" s="49"/>
      <c r="M168" s="49"/>
      <c r="N168"/>
    </row>
    <row r="169" spans="1:14" outlineLevel="1" x14ac:dyDescent="0.35">
      <c r="A169" s="51" t="s">
        <v>954</v>
      </c>
      <c r="D169"/>
      <c r="E169" s="49"/>
      <c r="F169" s="49"/>
      <c r="G169"/>
      <c r="H169"/>
      <c r="K169"/>
      <c r="L169" s="49"/>
      <c r="M169" s="49"/>
      <c r="N169"/>
    </row>
    <row r="170" spans="1:14" outlineLevel="1" x14ac:dyDescent="0.35">
      <c r="A170" s="51" t="s">
        <v>955</v>
      </c>
      <c r="D170"/>
      <c r="E170" s="49"/>
      <c r="F170" s="49"/>
      <c r="G170"/>
      <c r="H170"/>
      <c r="K170"/>
      <c r="L170" s="49"/>
      <c r="M170" s="49"/>
      <c r="N170"/>
    </row>
    <row r="171" spans="1:14" outlineLevel="1" x14ac:dyDescent="0.35">
      <c r="A171" s="51" t="s">
        <v>956</v>
      </c>
      <c r="D171"/>
      <c r="E171" s="49"/>
      <c r="F171" s="49"/>
      <c r="G171"/>
      <c r="H171"/>
      <c r="K171"/>
      <c r="L171" s="49"/>
      <c r="M171" s="49"/>
      <c r="N171"/>
    </row>
    <row r="172" spans="1:14" x14ac:dyDescent="0.35">
      <c r="A172" s="70"/>
      <c r="B172" s="71" t="s">
        <v>957</v>
      </c>
      <c r="C172" s="70" t="s">
        <v>794</v>
      </c>
      <c r="D172" s="70"/>
      <c r="E172" s="70"/>
      <c r="F172" s="73"/>
      <c r="G172" s="73"/>
      <c r="H172"/>
      <c r="I172" s="95"/>
      <c r="J172" s="65"/>
      <c r="K172" s="65"/>
      <c r="L172" s="65"/>
      <c r="M172" s="84"/>
      <c r="N172" s="84"/>
    </row>
    <row r="173" spans="1:14" ht="15" customHeight="1" x14ac:dyDescent="0.35">
      <c r="A173" s="51" t="s">
        <v>958</v>
      </c>
      <c r="B173" s="51" t="s">
        <v>959</v>
      </c>
      <c r="C173" s="130" t="s">
        <v>82</v>
      </c>
      <c r="D173"/>
      <c r="E173"/>
      <c r="F173"/>
      <c r="G173"/>
      <c r="H173"/>
      <c r="K173"/>
      <c r="L173"/>
      <c r="M173"/>
      <c r="N173"/>
    </row>
    <row r="174" spans="1:14" outlineLevel="1" x14ac:dyDescent="0.35">
      <c r="A174" s="51" t="s">
        <v>960</v>
      </c>
      <c r="D174"/>
      <c r="E174"/>
      <c r="F174"/>
      <c r="G174"/>
      <c r="H174"/>
      <c r="K174"/>
      <c r="L174"/>
      <c r="M174"/>
      <c r="N174"/>
    </row>
    <row r="175" spans="1:14" outlineLevel="1" x14ac:dyDescent="0.35">
      <c r="A175" s="51" t="s">
        <v>961</v>
      </c>
      <c r="D175"/>
      <c r="E175"/>
      <c r="F175"/>
      <c r="G175"/>
      <c r="H175"/>
      <c r="K175"/>
      <c r="L175"/>
      <c r="M175"/>
      <c r="N175"/>
    </row>
    <row r="176" spans="1:14" outlineLevel="1" x14ac:dyDescent="0.35">
      <c r="A176" s="51" t="s">
        <v>962</v>
      </c>
      <c r="D176"/>
      <c r="E176"/>
      <c r="F176"/>
      <c r="G176"/>
      <c r="H176"/>
      <c r="K176"/>
      <c r="L176"/>
      <c r="M176"/>
      <c r="N176"/>
    </row>
    <row r="177" spans="1:14" outlineLevel="1" x14ac:dyDescent="0.35">
      <c r="A177" s="51" t="s">
        <v>963</v>
      </c>
      <c r="D177"/>
      <c r="E177"/>
      <c r="F177"/>
      <c r="G177"/>
      <c r="H177"/>
      <c r="K177"/>
      <c r="L177"/>
      <c r="M177"/>
      <c r="N177"/>
    </row>
    <row r="178" spans="1:14" outlineLevel="1" x14ac:dyDescent="0.35">
      <c r="A178" s="51" t="s">
        <v>964</v>
      </c>
    </row>
    <row r="179" spans="1:14" outlineLevel="1" x14ac:dyDescent="0.35">
      <c r="A179" s="51" t="s">
        <v>965</v>
      </c>
    </row>
  </sheetData>
  <sheetProtection algorithmName="SHA-512" hashValue="V8u/Xu00/i/eSwml/Kq9H/EoDjOz94hazkUzd8/jrzRZetPpAVymnj42C8wIJ5DrakKowOZOwny5hZ+F+4KFKw==" saltValue="moT0Zsz7dM4Wd+gj+qeaOg==" spinCount="100000" sheet="1" formatColumns="0" formatRows="0" insertHyperlinks="0" sort="0" autoFilter="0" pivotTables="0"/>
  <protectedRanges>
    <protectedRange sqref="C3 C10 B11:C17 C19:D19 F19:G19 B22:D36 C39:C41 F39:F41 B43:C47 F43:F47 B78:C80 B153:C165 B104:C128 C130:C136 B133:B136 C138:C146 B141:B146 C148:C151 B82:C102 B50:C76" name="Public Sector Assets"/>
    <protectedRange sqref="C167 B169:C171" name="NPLs"/>
    <protectedRange sqref="C173:C179 B174:B179" name="Concentration Risks"/>
    <protectedRange sqref="B168:C168" name="Mortgage Assets II"/>
  </protectedRanges>
  <phoneticPr fontId="48" type="noConversion"/>
  <hyperlinks>
    <hyperlink ref="B6" location="'B2. HTT Public Sector Assets'!B8" display="8. Public Sector Assets" xr:uid="{00000000-0004-0000-0600-000000000000}"/>
    <hyperlink ref="B129" location="'2. Harmonised Glossary'!A9" display="Breakdown by Interest Rate" xr:uid="{00000000-0004-0000-0600-000001000000}"/>
    <hyperlink ref="B166" location="'C. HTT Harmonised Glossary'!B19" display="9. Non-Performing Loans" xr:uid="{00000000-0004-0000-0600-000002000000}"/>
  </hyperlinks>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legacyDrawingHF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E36E00"/>
  </sheetPr>
  <dimension ref="A1:G257"/>
  <sheetViews>
    <sheetView zoomScale="80" zoomScaleNormal="80" workbookViewId="0">
      <selection activeCell="A2" sqref="A2"/>
    </sheetView>
  </sheetViews>
  <sheetFormatPr defaultColWidth="8.81640625" defaultRowHeight="14.5" outlineLevelRow="1" x14ac:dyDescent="0.35"/>
  <cols>
    <col min="1" max="1" width="10.7265625" style="51" customWidth="1"/>
    <col min="2" max="2" width="60.7265625" style="51" customWidth="1"/>
    <col min="3" max="4" width="40.7265625" style="51" customWidth="1"/>
    <col min="5" max="5" width="6.7265625" style="51" customWidth="1"/>
    <col min="6" max="6" width="40.7265625" style="51" customWidth="1"/>
    <col min="7" max="7" width="40.7265625" style="49" customWidth="1"/>
    <col min="8" max="16384" width="8.81640625" style="81"/>
  </cols>
  <sheetData>
    <row r="1" spans="1:7" ht="31" x14ac:dyDescent="0.35">
      <c r="A1" s="48" t="s">
        <v>966</v>
      </c>
      <c r="B1" s="48"/>
      <c r="C1" s="49"/>
      <c r="D1" s="49"/>
      <c r="E1" s="49"/>
      <c r="F1" s="216" t="s">
        <v>3004</v>
      </c>
    </row>
    <row r="2" spans="1:7" ht="15" thickBot="1" x14ac:dyDescent="0.4">
      <c r="A2" s="49"/>
      <c r="B2" s="49"/>
      <c r="C2" s="49"/>
      <c r="D2" s="49"/>
      <c r="E2" s="49"/>
      <c r="F2" s="49"/>
    </row>
    <row r="3" spans="1:7" ht="19" thickBot="1" x14ac:dyDescent="0.4">
      <c r="A3" s="52"/>
      <c r="B3" s="53" t="s">
        <v>71</v>
      </c>
      <c r="C3" s="54" t="s">
        <v>72</v>
      </c>
      <c r="D3" s="52"/>
      <c r="E3" s="52"/>
      <c r="F3" s="52"/>
      <c r="G3" s="52"/>
    </row>
    <row r="4" spans="1:7" ht="15" thickBot="1" x14ac:dyDescent="0.4"/>
    <row r="5" spans="1:7" ht="19" thickBot="1" x14ac:dyDescent="0.4">
      <c r="A5" s="55"/>
      <c r="B5" s="98" t="s">
        <v>967</v>
      </c>
      <c r="C5" s="55"/>
      <c r="E5" s="57"/>
      <c r="F5" s="57"/>
    </row>
    <row r="6" spans="1:7" ht="15" thickBot="1" x14ac:dyDescent="0.4">
      <c r="B6" s="99" t="s">
        <v>968</v>
      </c>
    </row>
    <row r="7" spans="1:7" x14ac:dyDescent="0.35">
      <c r="B7" s="61"/>
    </row>
    <row r="8" spans="1:7" ht="37" x14ac:dyDescent="0.35">
      <c r="A8" s="62" t="s">
        <v>80</v>
      </c>
      <c r="B8" s="62" t="s">
        <v>968</v>
      </c>
      <c r="C8" s="63"/>
      <c r="D8" s="63"/>
      <c r="E8" s="63"/>
      <c r="F8" s="63"/>
      <c r="G8" s="64"/>
    </row>
    <row r="9" spans="1:7" ht="15" customHeight="1" x14ac:dyDescent="0.35">
      <c r="A9" s="70"/>
      <c r="B9" s="71" t="s">
        <v>782</v>
      </c>
      <c r="C9" s="70" t="s">
        <v>969</v>
      </c>
      <c r="D9" s="70"/>
      <c r="E9" s="72"/>
      <c r="F9" s="70"/>
      <c r="G9" s="73"/>
    </row>
    <row r="10" spans="1:7" x14ac:dyDescent="0.35">
      <c r="A10" s="51" t="s">
        <v>970</v>
      </c>
      <c r="B10" s="51" t="s">
        <v>971</v>
      </c>
      <c r="C10" s="134" t="s">
        <v>82</v>
      </c>
    </row>
    <row r="11" spans="1:7" outlineLevel="1" x14ac:dyDescent="0.35">
      <c r="A11" s="51" t="s">
        <v>972</v>
      </c>
      <c r="B11" s="66" t="s">
        <v>475</v>
      </c>
      <c r="C11" s="134"/>
    </row>
    <row r="12" spans="1:7" outlineLevel="1" x14ac:dyDescent="0.35">
      <c r="A12" s="51" t="s">
        <v>973</v>
      </c>
      <c r="B12" s="66" t="s">
        <v>477</v>
      </c>
      <c r="C12" s="134"/>
    </row>
    <row r="13" spans="1:7" outlineLevel="1" x14ac:dyDescent="0.35">
      <c r="A13" s="51" t="s">
        <v>974</v>
      </c>
      <c r="B13" s="66"/>
    </row>
    <row r="14" spans="1:7" outlineLevel="1" x14ac:dyDescent="0.35">
      <c r="A14" s="51" t="s">
        <v>975</v>
      </c>
      <c r="B14" s="66"/>
    </row>
    <row r="15" spans="1:7" outlineLevel="1" x14ac:dyDescent="0.35">
      <c r="A15" s="51" t="s">
        <v>976</v>
      </c>
      <c r="B15" s="66"/>
    </row>
    <row r="16" spans="1:7" outlineLevel="1" x14ac:dyDescent="0.35">
      <c r="A16" s="51" t="s">
        <v>977</v>
      </c>
      <c r="B16" s="66"/>
    </row>
    <row r="17" spans="1:7" ht="15" customHeight="1" x14ac:dyDescent="0.35">
      <c r="A17" s="70"/>
      <c r="B17" s="71" t="s">
        <v>978</v>
      </c>
      <c r="C17" s="70" t="s">
        <v>979</v>
      </c>
      <c r="D17" s="70"/>
      <c r="E17" s="72"/>
      <c r="F17" s="73"/>
      <c r="G17" s="73"/>
    </row>
    <row r="18" spans="1:7" x14ac:dyDescent="0.35">
      <c r="A18" s="51" t="s">
        <v>980</v>
      </c>
      <c r="B18" s="51" t="s">
        <v>484</v>
      </c>
      <c r="C18" s="130" t="s">
        <v>82</v>
      </c>
    </row>
    <row r="19" spans="1:7" outlineLevel="1" x14ac:dyDescent="0.35">
      <c r="A19" s="51" t="s">
        <v>981</v>
      </c>
      <c r="C19" s="130"/>
    </row>
    <row r="20" spans="1:7" outlineLevel="1" x14ac:dyDescent="0.35">
      <c r="A20" s="51" t="s">
        <v>982</v>
      </c>
      <c r="C20" s="130"/>
    </row>
    <row r="21" spans="1:7" outlineLevel="1" x14ac:dyDescent="0.35">
      <c r="A21" s="51" t="s">
        <v>983</v>
      </c>
      <c r="C21" s="130"/>
    </row>
    <row r="22" spans="1:7" outlineLevel="1" x14ac:dyDescent="0.35">
      <c r="A22" s="51" t="s">
        <v>984</v>
      </c>
      <c r="C22" s="130"/>
    </row>
    <row r="23" spans="1:7" outlineLevel="1" x14ac:dyDescent="0.35">
      <c r="A23" s="51" t="s">
        <v>985</v>
      </c>
      <c r="C23" s="130"/>
    </row>
    <row r="24" spans="1:7" outlineLevel="1" x14ac:dyDescent="0.35">
      <c r="A24" s="51" t="s">
        <v>986</v>
      </c>
      <c r="C24" s="130"/>
    </row>
    <row r="25" spans="1:7" ht="15" customHeight="1" x14ac:dyDescent="0.35">
      <c r="A25" s="70"/>
      <c r="B25" s="71" t="s">
        <v>987</v>
      </c>
      <c r="C25" s="70" t="s">
        <v>979</v>
      </c>
      <c r="D25" s="70"/>
      <c r="E25" s="72"/>
      <c r="F25" s="73"/>
      <c r="G25" s="73"/>
    </row>
    <row r="26" spans="1:7" x14ac:dyDescent="0.35">
      <c r="A26" s="51" t="s">
        <v>988</v>
      </c>
      <c r="B26" s="94" t="s">
        <v>493</v>
      </c>
      <c r="C26" s="130">
        <f>SUM(C27:C53)</f>
        <v>0</v>
      </c>
      <c r="D26" s="94"/>
      <c r="F26" s="94"/>
      <c r="G26" s="51"/>
    </row>
    <row r="27" spans="1:7" x14ac:dyDescent="0.35">
      <c r="A27" s="51" t="s">
        <v>989</v>
      </c>
      <c r="B27" s="51" t="s">
        <v>495</v>
      </c>
      <c r="C27" s="130" t="s">
        <v>82</v>
      </c>
      <c r="D27" s="94"/>
      <c r="F27" s="94"/>
      <c r="G27" s="51"/>
    </row>
    <row r="28" spans="1:7" x14ac:dyDescent="0.35">
      <c r="A28" s="51" t="s">
        <v>990</v>
      </c>
      <c r="B28" s="51" t="s">
        <v>497</v>
      </c>
      <c r="C28" s="130" t="s">
        <v>82</v>
      </c>
      <c r="D28" s="94"/>
      <c r="F28" s="94"/>
      <c r="G28" s="51"/>
    </row>
    <row r="29" spans="1:7" x14ac:dyDescent="0.35">
      <c r="A29" s="51" t="s">
        <v>991</v>
      </c>
      <c r="B29" s="51" t="s">
        <v>499</v>
      </c>
      <c r="C29" s="130" t="s">
        <v>82</v>
      </c>
      <c r="D29" s="94"/>
      <c r="F29" s="94"/>
      <c r="G29" s="51"/>
    </row>
    <row r="30" spans="1:7" x14ac:dyDescent="0.35">
      <c r="A30" s="51" t="s">
        <v>992</v>
      </c>
      <c r="B30" s="51" t="s">
        <v>501</v>
      </c>
      <c r="C30" s="130" t="s">
        <v>82</v>
      </c>
      <c r="D30" s="94"/>
      <c r="F30" s="94"/>
      <c r="G30" s="51"/>
    </row>
    <row r="31" spans="1:7" x14ac:dyDescent="0.35">
      <c r="A31" s="51" t="s">
        <v>993</v>
      </c>
      <c r="B31" s="51" t="s">
        <v>503</v>
      </c>
      <c r="C31" s="130" t="s">
        <v>82</v>
      </c>
      <c r="D31" s="94"/>
      <c r="F31" s="94"/>
      <c r="G31" s="51"/>
    </row>
    <row r="32" spans="1:7" x14ac:dyDescent="0.35">
      <c r="A32" s="51" t="s">
        <v>994</v>
      </c>
      <c r="B32" s="51" t="s">
        <v>2300</v>
      </c>
      <c r="C32" s="130" t="s">
        <v>82</v>
      </c>
      <c r="D32" s="94"/>
      <c r="F32" s="94"/>
      <c r="G32" s="51"/>
    </row>
    <row r="33" spans="1:7" x14ac:dyDescent="0.35">
      <c r="A33" s="51" t="s">
        <v>995</v>
      </c>
      <c r="B33" s="51" t="s">
        <v>506</v>
      </c>
      <c r="C33" s="130" t="s">
        <v>82</v>
      </c>
      <c r="D33" s="94"/>
      <c r="F33" s="94"/>
      <c r="G33" s="51"/>
    </row>
    <row r="34" spans="1:7" x14ac:dyDescent="0.35">
      <c r="A34" s="51" t="s">
        <v>996</v>
      </c>
      <c r="B34" s="51" t="s">
        <v>508</v>
      </c>
      <c r="C34" s="130" t="s">
        <v>82</v>
      </c>
      <c r="D34" s="94"/>
      <c r="F34" s="94"/>
      <c r="G34" s="51"/>
    </row>
    <row r="35" spans="1:7" x14ac:dyDescent="0.35">
      <c r="A35" s="51" t="s">
        <v>997</v>
      </c>
      <c r="B35" s="51" t="s">
        <v>510</v>
      </c>
      <c r="C35" s="130" t="s">
        <v>82</v>
      </c>
      <c r="D35" s="94"/>
      <c r="F35" s="94"/>
      <c r="G35" s="51"/>
    </row>
    <row r="36" spans="1:7" x14ac:dyDescent="0.35">
      <c r="A36" s="51" t="s">
        <v>998</v>
      </c>
      <c r="B36" s="51" t="s">
        <v>512</v>
      </c>
      <c r="C36" s="130" t="s">
        <v>82</v>
      </c>
      <c r="D36" s="94"/>
      <c r="F36" s="94"/>
      <c r="G36" s="51"/>
    </row>
    <row r="37" spans="1:7" x14ac:dyDescent="0.35">
      <c r="A37" s="51" t="s">
        <v>999</v>
      </c>
      <c r="B37" s="51" t="s">
        <v>514</v>
      </c>
      <c r="C37" s="130" t="s">
        <v>82</v>
      </c>
      <c r="D37" s="94"/>
      <c r="F37" s="94"/>
      <c r="G37" s="51"/>
    </row>
    <row r="38" spans="1:7" x14ac:dyDescent="0.35">
      <c r="A38" s="51" t="s">
        <v>1000</v>
      </c>
      <c r="B38" s="51" t="s">
        <v>516</v>
      </c>
      <c r="C38" s="130" t="s">
        <v>82</v>
      </c>
      <c r="D38" s="94"/>
      <c r="F38" s="94"/>
      <c r="G38" s="51"/>
    </row>
    <row r="39" spans="1:7" x14ac:dyDescent="0.35">
      <c r="A39" s="51" t="s">
        <v>1001</v>
      </c>
      <c r="B39" s="51" t="s">
        <v>518</v>
      </c>
      <c r="C39" s="130" t="s">
        <v>82</v>
      </c>
      <c r="D39" s="94"/>
      <c r="F39" s="94"/>
      <c r="G39" s="51"/>
    </row>
    <row r="40" spans="1:7" x14ac:dyDescent="0.35">
      <c r="A40" s="51" t="s">
        <v>1002</v>
      </c>
      <c r="B40" s="51" t="s">
        <v>520</v>
      </c>
      <c r="C40" s="130" t="s">
        <v>82</v>
      </c>
      <c r="D40" s="94"/>
      <c r="F40" s="94"/>
      <c r="G40" s="51"/>
    </row>
    <row r="41" spans="1:7" x14ac:dyDescent="0.35">
      <c r="A41" s="51" t="s">
        <v>1003</v>
      </c>
      <c r="B41" s="51" t="s">
        <v>522</v>
      </c>
      <c r="C41" s="130" t="s">
        <v>82</v>
      </c>
      <c r="D41" s="94"/>
      <c r="F41" s="94"/>
      <c r="G41" s="51"/>
    </row>
    <row r="42" spans="1:7" x14ac:dyDescent="0.35">
      <c r="A42" s="51" t="s">
        <v>1004</v>
      </c>
      <c r="B42" s="51" t="s">
        <v>3</v>
      </c>
      <c r="C42" s="130" t="s">
        <v>82</v>
      </c>
      <c r="D42" s="94"/>
      <c r="F42" s="94"/>
      <c r="G42" s="51"/>
    </row>
    <row r="43" spans="1:7" x14ac:dyDescent="0.35">
      <c r="A43" s="51" t="s">
        <v>1005</v>
      </c>
      <c r="B43" s="51" t="s">
        <v>525</v>
      </c>
      <c r="C43" s="130" t="s">
        <v>82</v>
      </c>
      <c r="D43" s="94"/>
      <c r="F43" s="94"/>
      <c r="G43" s="51"/>
    </row>
    <row r="44" spans="1:7" x14ac:dyDescent="0.35">
      <c r="A44" s="51" t="s">
        <v>1006</v>
      </c>
      <c r="B44" s="51" t="s">
        <v>527</v>
      </c>
      <c r="C44" s="130" t="s">
        <v>82</v>
      </c>
      <c r="D44" s="94"/>
      <c r="F44" s="94"/>
      <c r="G44" s="51"/>
    </row>
    <row r="45" spans="1:7" x14ac:dyDescent="0.35">
      <c r="A45" s="51" t="s">
        <v>1007</v>
      </c>
      <c r="B45" s="51" t="s">
        <v>529</v>
      </c>
      <c r="C45" s="130" t="s">
        <v>82</v>
      </c>
      <c r="D45" s="94"/>
      <c r="F45" s="94"/>
      <c r="G45" s="51"/>
    </row>
    <row r="46" spans="1:7" x14ac:dyDescent="0.35">
      <c r="A46" s="51" t="s">
        <v>1008</v>
      </c>
      <c r="B46" s="51" t="s">
        <v>531</v>
      </c>
      <c r="C46" s="130" t="s">
        <v>82</v>
      </c>
      <c r="D46" s="94"/>
      <c r="F46" s="94"/>
      <c r="G46" s="51"/>
    </row>
    <row r="47" spans="1:7" x14ac:dyDescent="0.35">
      <c r="A47" s="51" t="s">
        <v>1009</v>
      </c>
      <c r="B47" s="51" t="s">
        <v>533</v>
      </c>
      <c r="C47" s="130" t="s">
        <v>82</v>
      </c>
      <c r="D47" s="94"/>
      <c r="F47" s="94"/>
      <c r="G47" s="51"/>
    </row>
    <row r="48" spans="1:7" x14ac:dyDescent="0.35">
      <c r="A48" s="51" t="s">
        <v>1010</v>
      </c>
      <c r="B48" s="51" t="s">
        <v>535</v>
      </c>
      <c r="C48" s="130" t="s">
        <v>82</v>
      </c>
      <c r="D48" s="94"/>
      <c r="F48" s="94"/>
      <c r="G48" s="51"/>
    </row>
    <row r="49" spans="1:7" x14ac:dyDescent="0.35">
      <c r="A49" s="51" t="s">
        <v>1011</v>
      </c>
      <c r="B49" s="51" t="s">
        <v>537</v>
      </c>
      <c r="C49" s="130" t="s">
        <v>82</v>
      </c>
      <c r="D49" s="94"/>
      <c r="F49" s="94"/>
      <c r="G49" s="51"/>
    </row>
    <row r="50" spans="1:7" x14ac:dyDescent="0.35">
      <c r="A50" s="51" t="s">
        <v>1012</v>
      </c>
      <c r="B50" s="51" t="s">
        <v>539</v>
      </c>
      <c r="C50" s="130" t="s">
        <v>82</v>
      </c>
      <c r="D50" s="94"/>
      <c r="F50" s="94"/>
      <c r="G50" s="51"/>
    </row>
    <row r="51" spans="1:7" x14ac:dyDescent="0.35">
      <c r="A51" s="51" t="s">
        <v>1013</v>
      </c>
      <c r="B51" s="51" t="s">
        <v>541</v>
      </c>
      <c r="C51" s="130" t="s">
        <v>82</v>
      </c>
      <c r="D51" s="94"/>
      <c r="F51" s="94"/>
      <c r="G51" s="51"/>
    </row>
    <row r="52" spans="1:7" x14ac:dyDescent="0.35">
      <c r="A52" s="51" t="s">
        <v>1014</v>
      </c>
      <c r="B52" s="51" t="s">
        <v>543</v>
      </c>
      <c r="C52" s="130" t="s">
        <v>82</v>
      </c>
      <c r="D52" s="94"/>
      <c r="F52" s="94"/>
      <c r="G52" s="51"/>
    </row>
    <row r="53" spans="1:7" x14ac:dyDescent="0.35">
      <c r="A53" s="51" t="s">
        <v>1015</v>
      </c>
      <c r="B53" s="51" t="s">
        <v>6</v>
      </c>
      <c r="C53" s="130" t="s">
        <v>82</v>
      </c>
      <c r="D53" s="94"/>
      <c r="F53" s="94"/>
      <c r="G53" s="51"/>
    </row>
    <row r="54" spans="1:7" x14ac:dyDescent="0.35">
      <c r="A54" s="51" t="s">
        <v>1016</v>
      </c>
      <c r="B54" s="94" t="s">
        <v>309</v>
      </c>
      <c r="C54" s="132">
        <f>SUM(C55:C57)</f>
        <v>0</v>
      </c>
      <c r="D54" s="94"/>
      <c r="F54" s="94"/>
      <c r="G54" s="51"/>
    </row>
    <row r="55" spans="1:7" x14ac:dyDescent="0.35">
      <c r="A55" s="51" t="s">
        <v>1017</v>
      </c>
      <c r="B55" s="51" t="s">
        <v>549</v>
      </c>
      <c r="C55" s="130" t="s">
        <v>82</v>
      </c>
      <c r="D55" s="94"/>
      <c r="F55" s="94"/>
      <c r="G55" s="51"/>
    </row>
    <row r="56" spans="1:7" x14ac:dyDescent="0.35">
      <c r="A56" s="51" t="s">
        <v>1018</v>
      </c>
      <c r="B56" s="51" t="s">
        <v>551</v>
      </c>
      <c r="C56" s="130" t="s">
        <v>82</v>
      </c>
      <c r="D56" s="94"/>
      <c r="F56" s="94"/>
      <c r="G56" s="51"/>
    </row>
    <row r="57" spans="1:7" x14ac:dyDescent="0.35">
      <c r="A57" s="51" t="s">
        <v>1019</v>
      </c>
      <c r="B57" s="51" t="s">
        <v>2</v>
      </c>
      <c r="C57" s="130" t="s">
        <v>82</v>
      </c>
      <c r="D57" s="94"/>
      <c r="F57" s="94"/>
      <c r="G57" s="51"/>
    </row>
    <row r="58" spans="1:7" x14ac:dyDescent="0.35">
      <c r="A58" s="51" t="s">
        <v>1020</v>
      </c>
      <c r="B58" s="94" t="s">
        <v>139</v>
      </c>
      <c r="C58" s="132">
        <f>SUM(C59:C69)</f>
        <v>0</v>
      </c>
      <c r="D58" s="94"/>
      <c r="F58" s="94"/>
      <c r="G58" s="51"/>
    </row>
    <row r="59" spans="1:7" x14ac:dyDescent="0.35">
      <c r="A59" s="51" t="s">
        <v>1021</v>
      </c>
      <c r="B59" s="68" t="s">
        <v>311</v>
      </c>
      <c r="C59" s="130" t="s">
        <v>82</v>
      </c>
      <c r="D59" s="94"/>
      <c r="F59" s="94"/>
      <c r="G59" s="51"/>
    </row>
    <row r="60" spans="1:7" x14ac:dyDescent="0.35">
      <c r="A60" s="51" t="s">
        <v>1022</v>
      </c>
      <c r="B60" s="51" t="s">
        <v>546</v>
      </c>
      <c r="C60" s="130" t="s">
        <v>82</v>
      </c>
      <c r="D60" s="94"/>
      <c r="F60" s="94"/>
      <c r="G60" s="51"/>
    </row>
    <row r="61" spans="1:7" x14ac:dyDescent="0.35">
      <c r="A61" s="51" t="s">
        <v>1023</v>
      </c>
      <c r="B61" s="68" t="s">
        <v>313</v>
      </c>
      <c r="C61" s="130" t="s">
        <v>82</v>
      </c>
      <c r="D61" s="94"/>
      <c r="F61" s="94"/>
      <c r="G61" s="51"/>
    </row>
    <row r="62" spans="1:7" x14ac:dyDescent="0.35">
      <c r="A62" s="51" t="s">
        <v>1024</v>
      </c>
      <c r="B62" s="68" t="s">
        <v>315</v>
      </c>
      <c r="C62" s="130" t="s">
        <v>82</v>
      </c>
      <c r="D62" s="94"/>
      <c r="F62" s="94"/>
      <c r="G62" s="51"/>
    </row>
    <row r="63" spans="1:7" x14ac:dyDescent="0.35">
      <c r="A63" s="51" t="s">
        <v>1025</v>
      </c>
      <c r="B63" s="68" t="s">
        <v>12</v>
      </c>
      <c r="C63" s="130" t="s">
        <v>82</v>
      </c>
      <c r="D63" s="94"/>
      <c r="F63" s="94"/>
      <c r="G63" s="51"/>
    </row>
    <row r="64" spans="1:7" x14ac:dyDescent="0.35">
      <c r="A64" s="51" t="s">
        <v>1026</v>
      </c>
      <c r="B64" s="68" t="s">
        <v>318</v>
      </c>
      <c r="C64" s="130" t="s">
        <v>82</v>
      </c>
      <c r="D64" s="94"/>
      <c r="F64" s="94"/>
      <c r="G64" s="51"/>
    </row>
    <row r="65" spans="1:7" x14ac:dyDescent="0.35">
      <c r="A65" s="51" t="s">
        <v>1027</v>
      </c>
      <c r="B65" s="68" t="s">
        <v>320</v>
      </c>
      <c r="C65" s="130" t="s">
        <v>82</v>
      </c>
      <c r="D65" s="94"/>
      <c r="F65" s="94"/>
      <c r="G65" s="51"/>
    </row>
    <row r="66" spans="1:7" x14ac:dyDescent="0.35">
      <c r="A66" s="51" t="s">
        <v>1028</v>
      </c>
      <c r="B66" s="68" t="s">
        <v>322</v>
      </c>
      <c r="C66" s="130" t="s">
        <v>82</v>
      </c>
      <c r="D66" s="94"/>
      <c r="F66" s="94"/>
      <c r="G66" s="51"/>
    </row>
    <row r="67" spans="1:7" x14ac:dyDescent="0.35">
      <c r="A67" s="51" t="s">
        <v>1029</v>
      </c>
      <c r="B67" s="68" t="s">
        <v>324</v>
      </c>
      <c r="C67" s="130" t="s">
        <v>82</v>
      </c>
      <c r="D67" s="94"/>
      <c r="F67" s="94"/>
      <c r="G67" s="51"/>
    </row>
    <row r="68" spans="1:7" x14ac:dyDescent="0.35">
      <c r="A68" s="51" t="s">
        <v>1030</v>
      </c>
      <c r="B68" s="68" t="s">
        <v>326</v>
      </c>
      <c r="C68" s="130" t="s">
        <v>82</v>
      </c>
      <c r="D68" s="94"/>
      <c r="F68" s="94"/>
      <c r="G68" s="51"/>
    </row>
    <row r="69" spans="1:7" x14ac:dyDescent="0.35">
      <c r="A69" s="51" t="s">
        <v>1031</v>
      </c>
      <c r="B69" s="68" t="s">
        <v>139</v>
      </c>
      <c r="C69" s="130" t="s">
        <v>82</v>
      </c>
      <c r="D69" s="94"/>
      <c r="F69" s="94"/>
      <c r="G69" s="51"/>
    </row>
    <row r="70" spans="1:7" outlineLevel="1" x14ac:dyDescent="0.35">
      <c r="A70" s="51" t="s">
        <v>1032</v>
      </c>
      <c r="B70" s="80" t="s">
        <v>143</v>
      </c>
      <c r="C70" s="130"/>
      <c r="G70" s="51"/>
    </row>
    <row r="71" spans="1:7" outlineLevel="1" x14ac:dyDescent="0.35">
      <c r="A71" s="51" t="s">
        <v>1033</v>
      </c>
      <c r="B71" s="80" t="s">
        <v>143</v>
      </c>
      <c r="C71" s="130"/>
      <c r="G71" s="51"/>
    </row>
    <row r="72" spans="1:7" outlineLevel="1" x14ac:dyDescent="0.35">
      <c r="A72" s="51" t="s">
        <v>1034</v>
      </c>
      <c r="B72" s="80" t="s">
        <v>143</v>
      </c>
      <c r="C72" s="130"/>
      <c r="G72" s="51"/>
    </row>
    <row r="73" spans="1:7" outlineLevel="1" x14ac:dyDescent="0.35">
      <c r="A73" s="51" t="s">
        <v>1035</v>
      </c>
      <c r="B73" s="80" t="s">
        <v>143</v>
      </c>
      <c r="C73" s="130"/>
      <c r="G73" s="51"/>
    </row>
    <row r="74" spans="1:7" outlineLevel="1" x14ac:dyDescent="0.35">
      <c r="A74" s="51" t="s">
        <v>1036</v>
      </c>
      <c r="B74" s="80" t="s">
        <v>143</v>
      </c>
      <c r="C74" s="130"/>
      <c r="G74" s="51"/>
    </row>
    <row r="75" spans="1:7" outlineLevel="1" x14ac:dyDescent="0.35">
      <c r="A75" s="51" t="s">
        <v>1037</v>
      </c>
      <c r="B75" s="80" t="s">
        <v>143</v>
      </c>
      <c r="C75" s="130"/>
      <c r="G75" s="51"/>
    </row>
    <row r="76" spans="1:7" outlineLevel="1" x14ac:dyDescent="0.35">
      <c r="A76" s="51" t="s">
        <v>1038</v>
      </c>
      <c r="B76" s="80" t="s">
        <v>143</v>
      </c>
      <c r="C76" s="130"/>
      <c r="G76" s="51"/>
    </row>
    <row r="77" spans="1:7" outlineLevel="1" x14ac:dyDescent="0.35">
      <c r="A77" s="51" t="s">
        <v>1039</v>
      </c>
      <c r="B77" s="80" t="s">
        <v>143</v>
      </c>
      <c r="C77" s="130"/>
      <c r="G77" s="51"/>
    </row>
    <row r="78" spans="1:7" outlineLevel="1" x14ac:dyDescent="0.35">
      <c r="A78" s="51" t="s">
        <v>1040</v>
      </c>
      <c r="B78" s="80" t="s">
        <v>143</v>
      </c>
      <c r="C78" s="130"/>
      <c r="G78" s="51"/>
    </row>
    <row r="79" spans="1:7" outlineLevel="1" x14ac:dyDescent="0.35">
      <c r="A79" s="51" t="s">
        <v>1041</v>
      </c>
      <c r="B79" s="80" t="s">
        <v>143</v>
      </c>
      <c r="C79" s="130"/>
      <c r="G79" s="51"/>
    </row>
    <row r="80" spans="1:7" ht="15" customHeight="1" x14ac:dyDescent="0.35">
      <c r="A80" s="70"/>
      <c r="B80" s="71" t="s">
        <v>1042</v>
      </c>
      <c r="C80" s="70" t="s">
        <v>979</v>
      </c>
      <c r="D80" s="70"/>
      <c r="E80" s="72"/>
      <c r="F80" s="73"/>
      <c r="G80" s="73"/>
    </row>
    <row r="81" spans="1:7" x14ac:dyDescent="0.35">
      <c r="A81" s="51" t="s">
        <v>1043</v>
      </c>
      <c r="B81" s="51" t="s">
        <v>607</v>
      </c>
      <c r="C81" s="130" t="s">
        <v>82</v>
      </c>
      <c r="E81" s="49"/>
    </row>
    <row r="82" spans="1:7" x14ac:dyDescent="0.35">
      <c r="A82" s="51" t="s">
        <v>1044</v>
      </c>
      <c r="B82" s="51" t="s">
        <v>609</v>
      </c>
      <c r="C82" s="130" t="s">
        <v>82</v>
      </c>
      <c r="E82" s="49"/>
    </row>
    <row r="83" spans="1:7" x14ac:dyDescent="0.35">
      <c r="A83" s="51" t="s">
        <v>1045</v>
      </c>
      <c r="B83" s="51" t="s">
        <v>139</v>
      </c>
      <c r="C83" s="130" t="s">
        <v>82</v>
      </c>
      <c r="E83" s="49"/>
    </row>
    <row r="84" spans="1:7" outlineLevel="1" x14ac:dyDescent="0.35">
      <c r="A84" s="51" t="s">
        <v>1046</v>
      </c>
      <c r="C84" s="130"/>
      <c r="E84" s="49"/>
    </row>
    <row r="85" spans="1:7" outlineLevel="1" x14ac:dyDescent="0.35">
      <c r="A85" s="51" t="s">
        <v>1047</v>
      </c>
      <c r="C85" s="130"/>
      <c r="E85" s="49"/>
    </row>
    <row r="86" spans="1:7" outlineLevel="1" x14ac:dyDescent="0.35">
      <c r="A86" s="51" t="s">
        <v>1048</v>
      </c>
      <c r="C86" s="130"/>
      <c r="E86" s="49"/>
    </row>
    <row r="87" spans="1:7" outlineLevel="1" x14ac:dyDescent="0.35">
      <c r="A87" s="51" t="s">
        <v>1049</v>
      </c>
      <c r="C87" s="130"/>
      <c r="E87" s="49"/>
    </row>
    <row r="88" spans="1:7" outlineLevel="1" x14ac:dyDescent="0.35">
      <c r="A88" s="51" t="s">
        <v>1050</v>
      </c>
      <c r="C88" s="130"/>
      <c r="E88" s="49"/>
    </row>
    <row r="89" spans="1:7" outlineLevel="1" x14ac:dyDescent="0.35">
      <c r="A89" s="51" t="s">
        <v>1051</v>
      </c>
      <c r="C89" s="130"/>
      <c r="E89" s="49"/>
    </row>
    <row r="90" spans="1:7" ht="15" customHeight="1" x14ac:dyDescent="0.35">
      <c r="A90" s="70"/>
      <c r="B90" s="71" t="s">
        <v>1052</v>
      </c>
      <c r="C90" s="70" t="s">
        <v>979</v>
      </c>
      <c r="D90" s="70"/>
      <c r="E90" s="72"/>
      <c r="F90" s="73"/>
      <c r="G90" s="73"/>
    </row>
    <row r="91" spans="1:7" x14ac:dyDescent="0.35">
      <c r="A91" s="51" t="s">
        <v>1053</v>
      </c>
      <c r="B91" s="51" t="s">
        <v>619</v>
      </c>
      <c r="C91" s="130" t="s">
        <v>82</v>
      </c>
      <c r="E91" s="49"/>
    </row>
    <row r="92" spans="1:7" x14ac:dyDescent="0.35">
      <c r="A92" s="51" t="s">
        <v>1054</v>
      </c>
      <c r="B92" s="51" t="s">
        <v>621</v>
      </c>
      <c r="C92" s="130" t="s">
        <v>82</v>
      </c>
      <c r="E92" s="49"/>
    </row>
    <row r="93" spans="1:7" x14ac:dyDescent="0.35">
      <c r="A93" s="51" t="s">
        <v>1055</v>
      </c>
      <c r="B93" s="51" t="s">
        <v>139</v>
      </c>
      <c r="C93" s="130" t="s">
        <v>82</v>
      </c>
      <c r="E93" s="49"/>
    </row>
    <row r="94" spans="1:7" outlineLevel="1" x14ac:dyDescent="0.35">
      <c r="A94" s="51" t="s">
        <v>1056</v>
      </c>
      <c r="C94" s="130"/>
      <c r="E94" s="49"/>
    </row>
    <row r="95" spans="1:7" outlineLevel="1" x14ac:dyDescent="0.35">
      <c r="A95" s="51" t="s">
        <v>1057</v>
      </c>
      <c r="C95" s="130"/>
      <c r="E95" s="49"/>
    </row>
    <row r="96" spans="1:7" outlineLevel="1" x14ac:dyDescent="0.35">
      <c r="A96" s="51" t="s">
        <v>1058</v>
      </c>
      <c r="C96" s="130"/>
      <c r="E96" s="49"/>
    </row>
    <row r="97" spans="1:7" outlineLevel="1" x14ac:dyDescent="0.35">
      <c r="A97" s="51" t="s">
        <v>1059</v>
      </c>
      <c r="C97" s="130"/>
      <c r="E97" s="49"/>
    </row>
    <row r="98" spans="1:7" outlineLevel="1" x14ac:dyDescent="0.35">
      <c r="A98" s="51" t="s">
        <v>1060</v>
      </c>
      <c r="C98" s="130"/>
      <c r="E98" s="49"/>
    </row>
    <row r="99" spans="1:7" outlineLevel="1" x14ac:dyDescent="0.35">
      <c r="A99" s="51" t="s">
        <v>1061</v>
      </c>
      <c r="C99" s="130"/>
      <c r="E99" s="49"/>
    </row>
    <row r="100" spans="1:7" ht="15" customHeight="1" x14ac:dyDescent="0.35">
      <c r="A100" s="70"/>
      <c r="B100" s="71" t="s">
        <v>1062</v>
      </c>
      <c r="C100" s="70" t="s">
        <v>979</v>
      </c>
      <c r="D100" s="70"/>
      <c r="E100" s="72"/>
      <c r="F100" s="73"/>
      <c r="G100" s="73"/>
    </row>
    <row r="101" spans="1:7" x14ac:dyDescent="0.35">
      <c r="A101" s="51" t="s">
        <v>1063</v>
      </c>
      <c r="B101" s="47" t="s">
        <v>631</v>
      </c>
      <c r="C101" s="130" t="s">
        <v>82</v>
      </c>
      <c r="E101" s="49"/>
    </row>
    <row r="102" spans="1:7" x14ac:dyDescent="0.35">
      <c r="A102" s="51" t="s">
        <v>1064</v>
      </c>
      <c r="B102" s="47" t="s">
        <v>633</v>
      </c>
      <c r="C102" s="130" t="s">
        <v>82</v>
      </c>
      <c r="E102" s="49"/>
    </row>
    <row r="103" spans="1:7" x14ac:dyDescent="0.35">
      <c r="A103" s="51" t="s">
        <v>1065</v>
      </c>
      <c r="B103" s="47" t="s">
        <v>635</v>
      </c>
      <c r="C103" s="130" t="s">
        <v>82</v>
      </c>
    </row>
    <row r="104" spans="1:7" x14ac:dyDescent="0.35">
      <c r="A104" s="51" t="s">
        <v>1066</v>
      </c>
      <c r="B104" s="47" t="s">
        <v>637</v>
      </c>
      <c r="C104" s="130" t="s">
        <v>82</v>
      </c>
    </row>
    <row r="105" spans="1:7" x14ac:dyDescent="0.35">
      <c r="A105" s="51" t="s">
        <v>1067</v>
      </c>
      <c r="B105" s="47" t="s">
        <v>639</v>
      </c>
      <c r="C105" s="130" t="s">
        <v>82</v>
      </c>
    </row>
    <row r="106" spans="1:7" outlineLevel="1" x14ac:dyDescent="0.35">
      <c r="A106" s="51" t="s">
        <v>1068</v>
      </c>
      <c r="B106" s="47"/>
      <c r="C106" s="130"/>
    </row>
    <row r="107" spans="1:7" outlineLevel="1" x14ac:dyDescent="0.35">
      <c r="A107" s="51" t="s">
        <v>1069</v>
      </c>
      <c r="B107" s="47"/>
      <c r="C107" s="130"/>
    </row>
    <row r="108" spans="1:7" outlineLevel="1" x14ac:dyDescent="0.35">
      <c r="A108" s="51" t="s">
        <v>1070</v>
      </c>
      <c r="B108" s="47"/>
      <c r="C108" s="130"/>
    </row>
    <row r="109" spans="1:7" outlineLevel="1" x14ac:dyDescent="0.35">
      <c r="A109" s="51" t="s">
        <v>1071</v>
      </c>
      <c r="B109" s="47"/>
      <c r="C109" s="130"/>
    </row>
    <row r="110" spans="1:7" ht="15" customHeight="1" x14ac:dyDescent="0.35">
      <c r="A110" s="70"/>
      <c r="B110" s="70" t="s">
        <v>1072</v>
      </c>
      <c r="C110" s="70" t="s">
        <v>979</v>
      </c>
      <c r="D110" s="70"/>
      <c r="E110" s="72"/>
      <c r="F110" s="73"/>
      <c r="G110" s="73"/>
    </row>
    <row r="111" spans="1:7" x14ac:dyDescent="0.35">
      <c r="A111" s="51" t="s">
        <v>1073</v>
      </c>
      <c r="B111" s="51" t="s">
        <v>646</v>
      </c>
      <c r="C111" s="130" t="s">
        <v>82</v>
      </c>
      <c r="E111" s="49"/>
    </row>
    <row r="112" spans="1:7" outlineLevel="1" x14ac:dyDescent="0.35">
      <c r="A112" s="51" t="s">
        <v>1074</v>
      </c>
      <c r="B112" s="122" t="s">
        <v>2671</v>
      </c>
      <c r="C112" s="128" t="s">
        <v>82</v>
      </c>
      <c r="E112" s="49"/>
    </row>
    <row r="113" spans="1:7" outlineLevel="1" x14ac:dyDescent="0.35">
      <c r="A113" s="51" t="s">
        <v>1075</v>
      </c>
      <c r="C113" s="130"/>
      <c r="E113" s="49"/>
    </row>
    <row r="114" spans="1:7" outlineLevel="1" x14ac:dyDescent="0.35">
      <c r="A114" s="51" t="s">
        <v>1076</v>
      </c>
      <c r="C114" s="130"/>
      <c r="E114" s="49"/>
    </row>
    <row r="115" spans="1:7" outlineLevel="1" x14ac:dyDescent="0.35">
      <c r="A115" s="51" t="s">
        <v>1077</v>
      </c>
      <c r="C115" s="130"/>
      <c r="E115" s="49"/>
    </row>
    <row r="116" spans="1:7" ht="15" customHeight="1" x14ac:dyDescent="0.35">
      <c r="A116" s="70"/>
      <c r="B116" s="71" t="s">
        <v>1078</v>
      </c>
      <c r="C116" s="70" t="s">
        <v>651</v>
      </c>
      <c r="D116" s="70" t="s">
        <v>652</v>
      </c>
      <c r="E116" s="72"/>
      <c r="F116" s="70" t="s">
        <v>979</v>
      </c>
      <c r="G116" s="70" t="s">
        <v>653</v>
      </c>
    </row>
    <row r="117" spans="1:7" x14ac:dyDescent="0.35">
      <c r="A117" s="51" t="s">
        <v>1079</v>
      </c>
      <c r="B117" s="68" t="s">
        <v>655</v>
      </c>
      <c r="C117" s="133" t="s">
        <v>82</v>
      </c>
      <c r="D117" s="65"/>
      <c r="E117" s="65"/>
      <c r="F117" s="84"/>
      <c r="G117" s="84"/>
    </row>
    <row r="118" spans="1:7" x14ac:dyDescent="0.35">
      <c r="A118" s="65"/>
      <c r="B118" s="95"/>
      <c r="C118" s="65"/>
      <c r="D118" s="65"/>
      <c r="E118" s="65"/>
      <c r="F118" s="84"/>
      <c r="G118" s="84"/>
    </row>
    <row r="119" spans="1:7" x14ac:dyDescent="0.35">
      <c r="B119" s="68" t="s">
        <v>656</v>
      </c>
      <c r="C119" s="65"/>
      <c r="D119" s="65"/>
      <c r="E119" s="65"/>
      <c r="F119" s="84"/>
      <c r="G119" s="84"/>
    </row>
    <row r="120" spans="1:7" x14ac:dyDescent="0.35">
      <c r="A120" s="51" t="s">
        <v>1080</v>
      </c>
      <c r="B120" s="68" t="s">
        <v>574</v>
      </c>
      <c r="C120" s="133" t="s">
        <v>82</v>
      </c>
      <c r="D120" s="134" t="s">
        <v>82</v>
      </c>
      <c r="E120" s="65"/>
      <c r="F120" s="140" t="str">
        <f t="shared" ref="F120:F143" si="0">IF($C$144=0,"",IF(C120="[for completion]","",C120/$C$144))</f>
        <v/>
      </c>
      <c r="G120" s="140" t="str">
        <f t="shared" ref="G120:G143" si="1">IF($D$144=0,"",IF(D120="[for completion]","",D120/$D$144))</f>
        <v/>
      </c>
    </row>
    <row r="121" spans="1:7" x14ac:dyDescent="0.35">
      <c r="A121" s="51" t="s">
        <v>1081</v>
      </c>
      <c r="B121" s="68" t="s">
        <v>574</v>
      </c>
      <c r="C121" s="133" t="s">
        <v>82</v>
      </c>
      <c r="D121" s="134" t="s">
        <v>82</v>
      </c>
      <c r="E121" s="65"/>
      <c r="F121" s="140" t="str">
        <f t="shared" si="0"/>
        <v/>
      </c>
      <c r="G121" s="140" t="str">
        <f t="shared" si="1"/>
        <v/>
      </c>
    </row>
    <row r="122" spans="1:7" x14ac:dyDescent="0.35">
      <c r="A122" s="51" t="s">
        <v>1082</v>
      </c>
      <c r="B122" s="68" t="s">
        <v>574</v>
      </c>
      <c r="C122" s="133" t="s">
        <v>82</v>
      </c>
      <c r="D122" s="134" t="s">
        <v>82</v>
      </c>
      <c r="E122" s="65"/>
      <c r="F122" s="140" t="str">
        <f t="shared" si="0"/>
        <v/>
      </c>
      <c r="G122" s="140" t="str">
        <f t="shared" si="1"/>
        <v/>
      </c>
    </row>
    <row r="123" spans="1:7" x14ac:dyDescent="0.35">
      <c r="A123" s="51" t="s">
        <v>1083</v>
      </c>
      <c r="B123" s="68" t="s">
        <v>574</v>
      </c>
      <c r="C123" s="133" t="s">
        <v>82</v>
      </c>
      <c r="D123" s="134" t="s">
        <v>82</v>
      </c>
      <c r="E123" s="65"/>
      <c r="F123" s="140" t="str">
        <f t="shared" si="0"/>
        <v/>
      </c>
      <c r="G123" s="140" t="str">
        <f t="shared" si="1"/>
        <v/>
      </c>
    </row>
    <row r="124" spans="1:7" x14ac:dyDescent="0.35">
      <c r="A124" s="51" t="s">
        <v>1084</v>
      </c>
      <c r="B124" s="68" t="s">
        <v>574</v>
      </c>
      <c r="C124" s="133" t="s">
        <v>82</v>
      </c>
      <c r="D124" s="134" t="s">
        <v>82</v>
      </c>
      <c r="E124" s="65"/>
      <c r="F124" s="140" t="str">
        <f t="shared" si="0"/>
        <v/>
      </c>
      <c r="G124" s="140" t="str">
        <f t="shared" si="1"/>
        <v/>
      </c>
    </row>
    <row r="125" spans="1:7" x14ac:dyDescent="0.35">
      <c r="A125" s="51" t="s">
        <v>1085</v>
      </c>
      <c r="B125" s="68" t="s">
        <v>574</v>
      </c>
      <c r="C125" s="133" t="s">
        <v>82</v>
      </c>
      <c r="D125" s="134" t="s">
        <v>82</v>
      </c>
      <c r="E125" s="65"/>
      <c r="F125" s="140" t="str">
        <f t="shared" si="0"/>
        <v/>
      </c>
      <c r="G125" s="140" t="str">
        <f t="shared" si="1"/>
        <v/>
      </c>
    </row>
    <row r="126" spans="1:7" x14ac:dyDescent="0.35">
      <c r="A126" s="51" t="s">
        <v>1086</v>
      </c>
      <c r="B126" s="68" t="s">
        <v>574</v>
      </c>
      <c r="C126" s="133" t="s">
        <v>82</v>
      </c>
      <c r="D126" s="134" t="s">
        <v>82</v>
      </c>
      <c r="E126" s="65"/>
      <c r="F126" s="140" t="str">
        <f t="shared" si="0"/>
        <v/>
      </c>
      <c r="G126" s="140" t="str">
        <f t="shared" si="1"/>
        <v/>
      </c>
    </row>
    <row r="127" spans="1:7" x14ac:dyDescent="0.35">
      <c r="A127" s="51" t="s">
        <v>1087</v>
      </c>
      <c r="B127" s="68" t="s">
        <v>574</v>
      </c>
      <c r="C127" s="133" t="s">
        <v>82</v>
      </c>
      <c r="D127" s="134" t="s">
        <v>82</v>
      </c>
      <c r="E127" s="65"/>
      <c r="F127" s="140" t="str">
        <f t="shared" si="0"/>
        <v/>
      </c>
      <c r="G127" s="140" t="str">
        <f t="shared" si="1"/>
        <v/>
      </c>
    </row>
    <row r="128" spans="1:7" x14ac:dyDescent="0.35">
      <c r="A128" s="51" t="s">
        <v>1088</v>
      </c>
      <c r="B128" s="68" t="s">
        <v>574</v>
      </c>
      <c r="C128" s="133" t="s">
        <v>82</v>
      </c>
      <c r="D128" s="134" t="s">
        <v>82</v>
      </c>
      <c r="E128" s="65"/>
      <c r="F128" s="140" t="str">
        <f t="shared" si="0"/>
        <v/>
      </c>
      <c r="G128" s="140" t="str">
        <f t="shared" si="1"/>
        <v/>
      </c>
    </row>
    <row r="129" spans="1:7" x14ac:dyDescent="0.35">
      <c r="A129" s="51" t="s">
        <v>1089</v>
      </c>
      <c r="B129" s="68" t="s">
        <v>574</v>
      </c>
      <c r="C129" s="133" t="s">
        <v>82</v>
      </c>
      <c r="D129" s="134" t="s">
        <v>82</v>
      </c>
      <c r="E129" s="68"/>
      <c r="F129" s="140" t="str">
        <f t="shared" si="0"/>
        <v/>
      </c>
      <c r="G129" s="140" t="str">
        <f t="shared" si="1"/>
        <v/>
      </c>
    </row>
    <row r="130" spans="1:7" x14ac:dyDescent="0.35">
      <c r="A130" s="51" t="s">
        <v>1090</v>
      </c>
      <c r="B130" s="68" t="s">
        <v>574</v>
      </c>
      <c r="C130" s="133" t="s">
        <v>82</v>
      </c>
      <c r="D130" s="134" t="s">
        <v>82</v>
      </c>
      <c r="E130" s="68"/>
      <c r="F130" s="140" t="str">
        <f t="shared" si="0"/>
        <v/>
      </c>
      <c r="G130" s="140" t="str">
        <f t="shared" si="1"/>
        <v/>
      </c>
    </row>
    <row r="131" spans="1:7" x14ac:dyDescent="0.35">
      <c r="A131" s="51" t="s">
        <v>1091</v>
      </c>
      <c r="B131" s="68" t="s">
        <v>574</v>
      </c>
      <c r="C131" s="133" t="s">
        <v>82</v>
      </c>
      <c r="D131" s="134" t="s">
        <v>82</v>
      </c>
      <c r="E131" s="68"/>
      <c r="F131" s="140" t="str">
        <f t="shared" si="0"/>
        <v/>
      </c>
      <c r="G131" s="140" t="str">
        <f t="shared" si="1"/>
        <v/>
      </c>
    </row>
    <row r="132" spans="1:7" x14ac:dyDescent="0.35">
      <c r="A132" s="51" t="s">
        <v>1092</v>
      </c>
      <c r="B132" s="68" t="s">
        <v>574</v>
      </c>
      <c r="C132" s="133" t="s">
        <v>82</v>
      </c>
      <c r="D132" s="134" t="s">
        <v>82</v>
      </c>
      <c r="E132" s="68"/>
      <c r="F132" s="140" t="str">
        <f t="shared" si="0"/>
        <v/>
      </c>
      <c r="G132" s="140" t="str">
        <f t="shared" si="1"/>
        <v/>
      </c>
    </row>
    <row r="133" spans="1:7" x14ac:dyDescent="0.35">
      <c r="A133" s="51" t="s">
        <v>1093</v>
      </c>
      <c r="B133" s="68" t="s">
        <v>574</v>
      </c>
      <c r="C133" s="133" t="s">
        <v>82</v>
      </c>
      <c r="D133" s="134" t="s">
        <v>82</v>
      </c>
      <c r="E133" s="68"/>
      <c r="F133" s="140" t="str">
        <f t="shared" si="0"/>
        <v/>
      </c>
      <c r="G133" s="140" t="str">
        <f t="shared" si="1"/>
        <v/>
      </c>
    </row>
    <row r="134" spans="1:7" x14ac:dyDescent="0.35">
      <c r="A134" s="51" t="s">
        <v>1094</v>
      </c>
      <c r="B134" s="68" t="s">
        <v>574</v>
      </c>
      <c r="C134" s="133" t="s">
        <v>82</v>
      </c>
      <c r="D134" s="134" t="s">
        <v>82</v>
      </c>
      <c r="E134" s="68"/>
      <c r="F134" s="140" t="str">
        <f t="shared" si="0"/>
        <v/>
      </c>
      <c r="G134" s="140" t="str">
        <f t="shared" si="1"/>
        <v/>
      </c>
    </row>
    <row r="135" spans="1:7" x14ac:dyDescent="0.35">
      <c r="A135" s="51" t="s">
        <v>1095</v>
      </c>
      <c r="B135" s="68" t="s">
        <v>574</v>
      </c>
      <c r="C135" s="133" t="s">
        <v>82</v>
      </c>
      <c r="D135" s="134" t="s">
        <v>82</v>
      </c>
      <c r="F135" s="140" t="str">
        <f t="shared" si="0"/>
        <v/>
      </c>
      <c r="G135" s="140" t="str">
        <f t="shared" si="1"/>
        <v/>
      </c>
    </row>
    <row r="136" spans="1:7" x14ac:dyDescent="0.35">
      <c r="A136" s="51" t="s">
        <v>1096</v>
      </c>
      <c r="B136" s="68" t="s">
        <v>574</v>
      </c>
      <c r="C136" s="133" t="s">
        <v>82</v>
      </c>
      <c r="D136" s="134" t="s">
        <v>82</v>
      </c>
      <c r="E136" s="88"/>
      <c r="F136" s="140" t="str">
        <f t="shared" si="0"/>
        <v/>
      </c>
      <c r="G136" s="140" t="str">
        <f t="shared" si="1"/>
        <v/>
      </c>
    </row>
    <row r="137" spans="1:7" x14ac:dyDescent="0.35">
      <c r="A137" s="51" t="s">
        <v>1097</v>
      </c>
      <c r="B137" s="68" t="s">
        <v>574</v>
      </c>
      <c r="C137" s="133" t="s">
        <v>82</v>
      </c>
      <c r="D137" s="134" t="s">
        <v>82</v>
      </c>
      <c r="E137" s="88"/>
      <c r="F137" s="140" t="str">
        <f t="shared" si="0"/>
        <v/>
      </c>
      <c r="G137" s="140" t="str">
        <f t="shared" si="1"/>
        <v/>
      </c>
    </row>
    <row r="138" spans="1:7" x14ac:dyDescent="0.35">
      <c r="A138" s="51" t="s">
        <v>1098</v>
      </c>
      <c r="B138" s="68" t="s">
        <v>574</v>
      </c>
      <c r="C138" s="133" t="s">
        <v>82</v>
      </c>
      <c r="D138" s="134" t="s">
        <v>82</v>
      </c>
      <c r="E138" s="88"/>
      <c r="F138" s="140" t="str">
        <f t="shared" si="0"/>
        <v/>
      </c>
      <c r="G138" s="140" t="str">
        <f t="shared" si="1"/>
        <v/>
      </c>
    </row>
    <row r="139" spans="1:7" x14ac:dyDescent="0.35">
      <c r="A139" s="51" t="s">
        <v>1099</v>
      </c>
      <c r="B139" s="68" t="s">
        <v>574</v>
      </c>
      <c r="C139" s="133" t="s">
        <v>82</v>
      </c>
      <c r="D139" s="134" t="s">
        <v>82</v>
      </c>
      <c r="E139" s="88"/>
      <c r="F139" s="140" t="str">
        <f t="shared" si="0"/>
        <v/>
      </c>
      <c r="G139" s="140" t="str">
        <f t="shared" si="1"/>
        <v/>
      </c>
    </row>
    <row r="140" spans="1:7" x14ac:dyDescent="0.35">
      <c r="A140" s="51" t="s">
        <v>1100</v>
      </c>
      <c r="B140" s="68" t="s">
        <v>574</v>
      </c>
      <c r="C140" s="133" t="s">
        <v>82</v>
      </c>
      <c r="D140" s="134" t="s">
        <v>82</v>
      </c>
      <c r="E140" s="88"/>
      <c r="F140" s="140" t="str">
        <f t="shared" si="0"/>
        <v/>
      </c>
      <c r="G140" s="140" t="str">
        <f t="shared" si="1"/>
        <v/>
      </c>
    </row>
    <row r="141" spans="1:7" x14ac:dyDescent="0.35">
      <c r="A141" s="51" t="s">
        <v>1101</v>
      </c>
      <c r="B141" s="68" t="s">
        <v>574</v>
      </c>
      <c r="C141" s="133" t="s">
        <v>82</v>
      </c>
      <c r="D141" s="134" t="s">
        <v>82</v>
      </c>
      <c r="E141" s="88"/>
      <c r="F141" s="140" t="str">
        <f t="shared" si="0"/>
        <v/>
      </c>
      <c r="G141" s="140" t="str">
        <f t="shared" si="1"/>
        <v/>
      </c>
    </row>
    <row r="142" spans="1:7" x14ac:dyDescent="0.35">
      <c r="A142" s="51" t="s">
        <v>1102</v>
      </c>
      <c r="B142" s="68" t="s">
        <v>574</v>
      </c>
      <c r="C142" s="133" t="s">
        <v>82</v>
      </c>
      <c r="D142" s="134" t="s">
        <v>82</v>
      </c>
      <c r="E142" s="88"/>
      <c r="F142" s="140" t="str">
        <f t="shared" si="0"/>
        <v/>
      </c>
      <c r="G142" s="140" t="str">
        <f t="shared" si="1"/>
        <v/>
      </c>
    </row>
    <row r="143" spans="1:7" x14ac:dyDescent="0.35">
      <c r="A143" s="51" t="s">
        <v>1103</v>
      </c>
      <c r="B143" s="68" t="s">
        <v>574</v>
      </c>
      <c r="C143" s="133" t="s">
        <v>82</v>
      </c>
      <c r="D143" s="134" t="s">
        <v>82</v>
      </c>
      <c r="E143" s="88"/>
      <c r="F143" s="140" t="str">
        <f t="shared" si="0"/>
        <v/>
      </c>
      <c r="G143" s="140" t="str">
        <f t="shared" si="1"/>
        <v/>
      </c>
    </row>
    <row r="144" spans="1:7" x14ac:dyDescent="0.35">
      <c r="A144" s="51" t="s">
        <v>1104</v>
      </c>
      <c r="B144" s="78" t="s">
        <v>141</v>
      </c>
      <c r="C144" s="135">
        <f>SUM(C120:C143)</f>
        <v>0</v>
      </c>
      <c r="D144" s="76">
        <f>SUM(D120:D143)</f>
        <v>0</v>
      </c>
      <c r="E144" s="88"/>
      <c r="F144" s="141">
        <f>SUM(F120:F143)</f>
        <v>0</v>
      </c>
      <c r="G144" s="141">
        <f>SUM(G120:G143)</f>
        <v>0</v>
      </c>
    </row>
    <row r="145" spans="1:7" ht="15" customHeight="1" x14ac:dyDescent="0.35">
      <c r="A145" s="70"/>
      <c r="B145" s="71" t="s">
        <v>1105</v>
      </c>
      <c r="C145" s="70" t="s">
        <v>651</v>
      </c>
      <c r="D145" s="70" t="s">
        <v>652</v>
      </c>
      <c r="E145" s="72"/>
      <c r="F145" s="70" t="s">
        <v>979</v>
      </c>
      <c r="G145" s="70" t="s">
        <v>653</v>
      </c>
    </row>
    <row r="146" spans="1:7" x14ac:dyDescent="0.35">
      <c r="A146" s="51" t="s">
        <v>1106</v>
      </c>
      <c r="B146" s="51" t="s">
        <v>684</v>
      </c>
      <c r="C146" s="130" t="s">
        <v>82</v>
      </c>
      <c r="G146" s="51"/>
    </row>
    <row r="147" spans="1:7" x14ac:dyDescent="0.35">
      <c r="G147" s="51"/>
    </row>
    <row r="148" spans="1:7" x14ac:dyDescent="0.35">
      <c r="B148" s="68" t="s">
        <v>685</v>
      </c>
      <c r="G148" s="51"/>
    </row>
    <row r="149" spans="1:7" x14ac:dyDescent="0.35">
      <c r="A149" s="51" t="s">
        <v>1107</v>
      </c>
      <c r="B149" s="51" t="s">
        <v>687</v>
      </c>
      <c r="C149" s="133" t="s">
        <v>82</v>
      </c>
      <c r="D149" s="134" t="s">
        <v>82</v>
      </c>
      <c r="F149" s="140" t="str">
        <f t="shared" ref="F149:F163" si="2">IF($C$157=0,"",IF(C149="[for completion]","",C149/$C$157))</f>
        <v/>
      </c>
      <c r="G149" s="140" t="str">
        <f t="shared" ref="G149:G163" si="3">IF($D$157=0,"",IF(D149="[for completion]","",D149/$D$157))</f>
        <v/>
      </c>
    </row>
    <row r="150" spans="1:7" x14ac:dyDescent="0.35">
      <c r="A150" s="51" t="s">
        <v>1108</v>
      </c>
      <c r="B150" s="51" t="s">
        <v>689</v>
      </c>
      <c r="C150" s="133" t="s">
        <v>82</v>
      </c>
      <c r="D150" s="134" t="s">
        <v>82</v>
      </c>
      <c r="F150" s="140" t="str">
        <f t="shared" si="2"/>
        <v/>
      </c>
      <c r="G150" s="140" t="str">
        <f t="shared" si="3"/>
        <v/>
      </c>
    </row>
    <row r="151" spans="1:7" x14ac:dyDescent="0.35">
      <c r="A151" s="51" t="s">
        <v>1109</v>
      </c>
      <c r="B151" s="51" t="s">
        <v>691</v>
      </c>
      <c r="C151" s="133" t="s">
        <v>82</v>
      </c>
      <c r="D151" s="134" t="s">
        <v>82</v>
      </c>
      <c r="F151" s="140" t="str">
        <f t="shared" si="2"/>
        <v/>
      </c>
      <c r="G151" s="140" t="str">
        <f t="shared" si="3"/>
        <v/>
      </c>
    </row>
    <row r="152" spans="1:7" x14ac:dyDescent="0.35">
      <c r="A152" s="51" t="s">
        <v>1110</v>
      </c>
      <c r="B152" s="51" t="s">
        <v>693</v>
      </c>
      <c r="C152" s="133" t="s">
        <v>82</v>
      </c>
      <c r="D152" s="134" t="s">
        <v>82</v>
      </c>
      <c r="F152" s="140" t="str">
        <f t="shared" si="2"/>
        <v/>
      </c>
      <c r="G152" s="140" t="str">
        <f t="shared" si="3"/>
        <v/>
      </c>
    </row>
    <row r="153" spans="1:7" x14ac:dyDescent="0.35">
      <c r="A153" s="51" t="s">
        <v>1111</v>
      </c>
      <c r="B153" s="51" t="s">
        <v>695</v>
      </c>
      <c r="C153" s="133" t="s">
        <v>82</v>
      </c>
      <c r="D153" s="134" t="s">
        <v>82</v>
      </c>
      <c r="F153" s="140" t="str">
        <f t="shared" si="2"/>
        <v/>
      </c>
      <c r="G153" s="140" t="str">
        <f t="shared" si="3"/>
        <v/>
      </c>
    </row>
    <row r="154" spans="1:7" x14ac:dyDescent="0.35">
      <c r="A154" s="51" t="s">
        <v>1112</v>
      </c>
      <c r="B154" s="51" t="s">
        <v>697</v>
      </c>
      <c r="C154" s="133" t="s">
        <v>82</v>
      </c>
      <c r="D154" s="134" t="s">
        <v>82</v>
      </c>
      <c r="F154" s="140" t="str">
        <f t="shared" si="2"/>
        <v/>
      </c>
      <c r="G154" s="140" t="str">
        <f t="shared" si="3"/>
        <v/>
      </c>
    </row>
    <row r="155" spans="1:7" x14ac:dyDescent="0.35">
      <c r="A155" s="51" t="s">
        <v>1113</v>
      </c>
      <c r="B155" s="51" t="s">
        <v>699</v>
      </c>
      <c r="C155" s="133" t="s">
        <v>82</v>
      </c>
      <c r="D155" s="134" t="s">
        <v>82</v>
      </c>
      <c r="F155" s="140" t="str">
        <f t="shared" si="2"/>
        <v/>
      </c>
      <c r="G155" s="140" t="str">
        <f t="shared" si="3"/>
        <v/>
      </c>
    </row>
    <row r="156" spans="1:7" x14ac:dyDescent="0.35">
      <c r="A156" s="51" t="s">
        <v>1114</v>
      </c>
      <c r="B156" s="51" t="s">
        <v>701</v>
      </c>
      <c r="C156" s="133" t="s">
        <v>82</v>
      </c>
      <c r="D156" s="134" t="s">
        <v>82</v>
      </c>
      <c r="F156" s="140" t="str">
        <f t="shared" si="2"/>
        <v/>
      </c>
      <c r="G156" s="140" t="str">
        <f t="shared" si="3"/>
        <v/>
      </c>
    </row>
    <row r="157" spans="1:7" x14ac:dyDescent="0.35">
      <c r="A157" s="51" t="s">
        <v>1115</v>
      </c>
      <c r="B157" s="78" t="s">
        <v>141</v>
      </c>
      <c r="C157" s="133">
        <f>SUM(C149:C156)</f>
        <v>0</v>
      </c>
      <c r="D157" s="134">
        <f>SUM(D149:D156)</f>
        <v>0</v>
      </c>
      <c r="F157" s="130">
        <f>SUM(F149:F156)</f>
        <v>0</v>
      </c>
      <c r="G157" s="130">
        <f>SUM(G149:G156)</f>
        <v>0</v>
      </c>
    </row>
    <row r="158" spans="1:7" outlineLevel="1" x14ac:dyDescent="0.35">
      <c r="A158" s="51" t="s">
        <v>1116</v>
      </c>
      <c r="B158" s="80" t="s">
        <v>704</v>
      </c>
      <c r="C158" s="133"/>
      <c r="D158" s="134"/>
      <c r="F158" s="140" t="str">
        <f t="shared" si="2"/>
        <v/>
      </c>
      <c r="G158" s="140" t="str">
        <f t="shared" si="3"/>
        <v/>
      </c>
    </row>
    <row r="159" spans="1:7" outlineLevel="1" x14ac:dyDescent="0.35">
      <c r="A159" s="51" t="s">
        <v>1117</v>
      </c>
      <c r="B159" s="80" t="s">
        <v>706</v>
      </c>
      <c r="C159" s="133"/>
      <c r="D159" s="134"/>
      <c r="F159" s="140" t="str">
        <f t="shared" si="2"/>
        <v/>
      </c>
      <c r="G159" s="140" t="str">
        <f t="shared" si="3"/>
        <v/>
      </c>
    </row>
    <row r="160" spans="1:7" outlineLevel="1" x14ac:dyDescent="0.35">
      <c r="A160" s="51" t="s">
        <v>1118</v>
      </c>
      <c r="B160" s="80" t="s">
        <v>708</v>
      </c>
      <c r="C160" s="133"/>
      <c r="D160" s="134"/>
      <c r="F160" s="140" t="str">
        <f t="shared" si="2"/>
        <v/>
      </c>
      <c r="G160" s="140" t="str">
        <f t="shared" si="3"/>
        <v/>
      </c>
    </row>
    <row r="161" spans="1:7" outlineLevel="1" x14ac:dyDescent="0.35">
      <c r="A161" s="51" t="s">
        <v>1119</v>
      </c>
      <c r="B161" s="80" t="s">
        <v>710</v>
      </c>
      <c r="C161" s="133"/>
      <c r="D161" s="134"/>
      <c r="F161" s="140" t="str">
        <f t="shared" si="2"/>
        <v/>
      </c>
      <c r="G161" s="140" t="str">
        <f t="shared" si="3"/>
        <v/>
      </c>
    </row>
    <row r="162" spans="1:7" outlineLevel="1" x14ac:dyDescent="0.35">
      <c r="A162" s="51" t="s">
        <v>1120</v>
      </c>
      <c r="B162" s="80" t="s">
        <v>712</v>
      </c>
      <c r="C162" s="133"/>
      <c r="D162" s="134"/>
      <c r="F162" s="140" t="str">
        <f t="shared" si="2"/>
        <v/>
      </c>
      <c r="G162" s="140" t="str">
        <f t="shared" si="3"/>
        <v/>
      </c>
    </row>
    <row r="163" spans="1:7" outlineLevel="1" x14ac:dyDescent="0.35">
      <c r="A163" s="51" t="s">
        <v>1121</v>
      </c>
      <c r="B163" s="80" t="s">
        <v>714</v>
      </c>
      <c r="C163" s="133"/>
      <c r="D163" s="134"/>
      <c r="F163" s="140" t="str">
        <f t="shared" si="2"/>
        <v/>
      </c>
      <c r="G163" s="140" t="str">
        <f t="shared" si="3"/>
        <v/>
      </c>
    </row>
    <row r="164" spans="1:7" outlineLevel="1" x14ac:dyDescent="0.35">
      <c r="A164" s="51" t="s">
        <v>1122</v>
      </c>
      <c r="B164" s="80"/>
      <c r="F164" s="77"/>
      <c r="G164" s="77"/>
    </row>
    <row r="165" spans="1:7" outlineLevel="1" x14ac:dyDescent="0.35">
      <c r="A165" s="51" t="s">
        <v>1123</v>
      </c>
      <c r="B165" s="80"/>
      <c r="F165" s="77"/>
      <c r="G165" s="77"/>
    </row>
    <row r="166" spans="1:7" outlineLevel="1" x14ac:dyDescent="0.35">
      <c r="A166" s="51" t="s">
        <v>1124</v>
      </c>
      <c r="B166" s="80"/>
      <c r="F166" s="77"/>
      <c r="G166" s="77"/>
    </row>
    <row r="167" spans="1:7" ht="15" customHeight="1" x14ac:dyDescent="0.35">
      <c r="A167" s="70"/>
      <c r="B167" s="71" t="s">
        <v>1125</v>
      </c>
      <c r="C167" s="70" t="s">
        <v>651</v>
      </c>
      <c r="D167" s="70" t="s">
        <v>652</v>
      </c>
      <c r="E167" s="72"/>
      <c r="F167" s="70" t="s">
        <v>979</v>
      </c>
      <c r="G167" s="70" t="s">
        <v>653</v>
      </c>
    </row>
    <row r="168" spans="1:7" x14ac:dyDescent="0.35">
      <c r="A168" s="51" t="s">
        <v>1126</v>
      </c>
      <c r="B168" s="51" t="s">
        <v>684</v>
      </c>
      <c r="C168" s="130" t="s">
        <v>115</v>
      </c>
      <c r="G168" s="51"/>
    </row>
    <row r="169" spans="1:7" x14ac:dyDescent="0.35">
      <c r="G169" s="51"/>
    </row>
    <row r="170" spans="1:7" x14ac:dyDescent="0.35">
      <c r="B170" s="68" t="s">
        <v>685</v>
      </c>
      <c r="G170" s="51"/>
    </row>
    <row r="171" spans="1:7" x14ac:dyDescent="0.35">
      <c r="A171" s="51" t="s">
        <v>1127</v>
      </c>
      <c r="B171" s="51" t="s">
        <v>687</v>
      </c>
      <c r="C171" s="133" t="s">
        <v>115</v>
      </c>
      <c r="D171" s="134" t="s">
        <v>115</v>
      </c>
      <c r="F171" s="140" t="str">
        <f>IF($C$179=0,"",IF(C171="[Mark as ND1 if not relevant]","",C171/$C$179))</f>
        <v/>
      </c>
      <c r="G171" s="140" t="str">
        <f>IF($D$179=0,"",IF(D171="[Mark as ND1 if not relevant]","",D171/$D$179))</f>
        <v/>
      </c>
    </row>
    <row r="172" spans="1:7" x14ac:dyDescent="0.35">
      <c r="A172" s="51" t="s">
        <v>1128</v>
      </c>
      <c r="B172" s="51" t="s">
        <v>689</v>
      </c>
      <c r="C172" s="133" t="s">
        <v>115</v>
      </c>
      <c r="D172" s="134" t="s">
        <v>115</v>
      </c>
      <c r="F172" s="140" t="str">
        <f t="shared" ref="F172:F178" si="4">IF($C$179=0,"",IF(C172="[Mark as ND1 if not relevant]","",C172/$C$179))</f>
        <v/>
      </c>
      <c r="G172" s="140" t="str">
        <f t="shared" ref="G172:G178" si="5">IF($D$179=0,"",IF(D172="[Mark as ND1 if not relevant]","",D172/$D$179))</f>
        <v/>
      </c>
    </row>
    <row r="173" spans="1:7" x14ac:dyDescent="0.35">
      <c r="A173" s="51" t="s">
        <v>1129</v>
      </c>
      <c r="B173" s="51" t="s">
        <v>691</v>
      </c>
      <c r="C173" s="133" t="s">
        <v>115</v>
      </c>
      <c r="D173" s="134" t="s">
        <v>115</v>
      </c>
      <c r="F173" s="140" t="str">
        <f t="shared" si="4"/>
        <v/>
      </c>
      <c r="G173" s="140" t="str">
        <f t="shared" si="5"/>
        <v/>
      </c>
    </row>
    <row r="174" spans="1:7" x14ac:dyDescent="0.35">
      <c r="A174" s="51" t="s">
        <v>1130</v>
      </c>
      <c r="B174" s="51" t="s">
        <v>693</v>
      </c>
      <c r="C174" s="133" t="s">
        <v>115</v>
      </c>
      <c r="D174" s="134" t="s">
        <v>115</v>
      </c>
      <c r="F174" s="140" t="str">
        <f t="shared" si="4"/>
        <v/>
      </c>
      <c r="G174" s="140" t="str">
        <f t="shared" si="5"/>
        <v/>
      </c>
    </row>
    <row r="175" spans="1:7" x14ac:dyDescent="0.35">
      <c r="A175" s="51" t="s">
        <v>1131</v>
      </c>
      <c r="B175" s="51" t="s">
        <v>695</v>
      </c>
      <c r="C175" s="133" t="s">
        <v>115</v>
      </c>
      <c r="D175" s="134" t="s">
        <v>115</v>
      </c>
      <c r="F175" s="140" t="str">
        <f t="shared" si="4"/>
        <v/>
      </c>
      <c r="G175" s="140" t="str">
        <f t="shared" si="5"/>
        <v/>
      </c>
    </row>
    <row r="176" spans="1:7" x14ac:dyDescent="0.35">
      <c r="A176" s="51" t="s">
        <v>1132</v>
      </c>
      <c r="B176" s="51" t="s">
        <v>697</v>
      </c>
      <c r="C176" s="133" t="s">
        <v>115</v>
      </c>
      <c r="D176" s="134" t="s">
        <v>115</v>
      </c>
      <c r="F176" s="140" t="str">
        <f t="shared" si="4"/>
        <v/>
      </c>
      <c r="G176" s="140" t="str">
        <f t="shared" si="5"/>
        <v/>
      </c>
    </row>
    <row r="177" spans="1:7" x14ac:dyDescent="0.35">
      <c r="A177" s="51" t="s">
        <v>1133</v>
      </c>
      <c r="B177" s="51" t="s">
        <v>699</v>
      </c>
      <c r="C177" s="133" t="s">
        <v>115</v>
      </c>
      <c r="D177" s="134" t="s">
        <v>115</v>
      </c>
      <c r="F177" s="140" t="str">
        <f t="shared" si="4"/>
        <v/>
      </c>
      <c r="G177" s="140" t="str">
        <f t="shared" si="5"/>
        <v/>
      </c>
    </row>
    <row r="178" spans="1:7" x14ac:dyDescent="0.35">
      <c r="A178" s="51" t="s">
        <v>1134</v>
      </c>
      <c r="B178" s="51" t="s">
        <v>701</v>
      </c>
      <c r="C178" s="133" t="s">
        <v>115</v>
      </c>
      <c r="D178" s="134" t="s">
        <v>115</v>
      </c>
      <c r="F178" s="140" t="str">
        <f t="shared" si="4"/>
        <v/>
      </c>
      <c r="G178" s="140" t="str">
        <f t="shared" si="5"/>
        <v/>
      </c>
    </row>
    <row r="179" spans="1:7" x14ac:dyDescent="0.35">
      <c r="A179" s="51" t="s">
        <v>1135</v>
      </c>
      <c r="B179" s="78" t="s">
        <v>141</v>
      </c>
      <c r="C179" s="133">
        <f>SUM(C171:C178)</f>
        <v>0</v>
      </c>
      <c r="D179" s="134">
        <f>SUM(D171:D178)</f>
        <v>0</v>
      </c>
      <c r="F179" s="130">
        <f>SUM(F171:F178)</f>
        <v>0</v>
      </c>
      <c r="G179" s="130">
        <f>SUM(G171:G178)</f>
        <v>0</v>
      </c>
    </row>
    <row r="180" spans="1:7" outlineLevel="1" x14ac:dyDescent="0.35">
      <c r="A180" s="51" t="s">
        <v>1136</v>
      </c>
      <c r="B180" s="80" t="s">
        <v>704</v>
      </c>
      <c r="C180" s="133"/>
      <c r="D180" s="134"/>
      <c r="F180" s="140" t="str">
        <f t="shared" ref="F180:F185" si="6">IF($C$179=0,"",IF(C180="[for completion]","",C180/$C$179))</f>
        <v/>
      </c>
      <c r="G180" s="140" t="str">
        <f t="shared" ref="G180:G185" si="7">IF($D$179=0,"",IF(D180="[for completion]","",D180/$D$179))</f>
        <v/>
      </c>
    </row>
    <row r="181" spans="1:7" outlineLevel="1" x14ac:dyDescent="0.35">
      <c r="A181" s="51" t="s">
        <v>1137</v>
      </c>
      <c r="B181" s="80" t="s">
        <v>706</v>
      </c>
      <c r="C181" s="133"/>
      <c r="D181" s="134"/>
      <c r="F181" s="140" t="str">
        <f t="shared" si="6"/>
        <v/>
      </c>
      <c r="G181" s="140" t="str">
        <f t="shared" si="7"/>
        <v/>
      </c>
    </row>
    <row r="182" spans="1:7" outlineLevel="1" x14ac:dyDescent="0.35">
      <c r="A182" s="51" t="s">
        <v>1138</v>
      </c>
      <c r="B182" s="80" t="s">
        <v>708</v>
      </c>
      <c r="C182" s="133"/>
      <c r="D182" s="134"/>
      <c r="F182" s="140" t="str">
        <f t="shared" si="6"/>
        <v/>
      </c>
      <c r="G182" s="140" t="str">
        <f t="shared" si="7"/>
        <v/>
      </c>
    </row>
    <row r="183" spans="1:7" outlineLevel="1" x14ac:dyDescent="0.35">
      <c r="A183" s="51" t="s">
        <v>1139</v>
      </c>
      <c r="B183" s="80" t="s">
        <v>710</v>
      </c>
      <c r="C183" s="133"/>
      <c r="D183" s="134"/>
      <c r="F183" s="140" t="str">
        <f t="shared" si="6"/>
        <v/>
      </c>
      <c r="G183" s="140" t="str">
        <f t="shared" si="7"/>
        <v/>
      </c>
    </row>
    <row r="184" spans="1:7" outlineLevel="1" x14ac:dyDescent="0.35">
      <c r="A184" s="51" t="s">
        <v>1140</v>
      </c>
      <c r="B184" s="80" t="s">
        <v>712</v>
      </c>
      <c r="C184" s="133"/>
      <c r="D184" s="134"/>
      <c r="F184" s="140" t="str">
        <f t="shared" si="6"/>
        <v/>
      </c>
      <c r="G184" s="140" t="str">
        <f t="shared" si="7"/>
        <v/>
      </c>
    </row>
    <row r="185" spans="1:7" outlineLevel="1" x14ac:dyDescent="0.35">
      <c r="A185" s="51" t="s">
        <v>1141</v>
      </c>
      <c r="B185" s="80" t="s">
        <v>714</v>
      </c>
      <c r="C185" s="133"/>
      <c r="D185" s="134"/>
      <c r="F185" s="140" t="str">
        <f t="shared" si="6"/>
        <v/>
      </c>
      <c r="G185" s="140" t="str">
        <f t="shared" si="7"/>
        <v/>
      </c>
    </row>
    <row r="186" spans="1:7" outlineLevel="1" x14ac:dyDescent="0.35">
      <c r="A186" s="51" t="s">
        <v>1142</v>
      </c>
      <c r="B186" s="80"/>
      <c r="F186" s="77"/>
      <c r="G186" s="77"/>
    </row>
    <row r="187" spans="1:7" outlineLevel="1" x14ac:dyDescent="0.35">
      <c r="A187" s="51" t="s">
        <v>1143</v>
      </c>
      <c r="B187" s="80"/>
      <c r="F187" s="77"/>
      <c r="G187" s="77"/>
    </row>
    <row r="188" spans="1:7" outlineLevel="1" x14ac:dyDescent="0.35">
      <c r="A188" s="51" t="s">
        <v>1144</v>
      </c>
      <c r="B188" s="80"/>
      <c r="F188" s="77"/>
      <c r="G188" s="77"/>
    </row>
    <row r="189" spans="1:7" ht="15" customHeight="1" x14ac:dyDescent="0.35">
      <c r="A189" s="70"/>
      <c r="B189" s="71" t="s">
        <v>1145</v>
      </c>
      <c r="C189" s="70" t="s">
        <v>979</v>
      </c>
      <c r="D189" s="70" t="s">
        <v>3010</v>
      </c>
      <c r="E189" s="72"/>
      <c r="F189" s="70"/>
      <c r="G189" s="70"/>
    </row>
    <row r="190" spans="1:7" x14ac:dyDescent="0.35">
      <c r="A190" s="51" t="s">
        <v>1146</v>
      </c>
      <c r="B190" s="68" t="s">
        <v>574</v>
      </c>
      <c r="C190" s="130" t="s">
        <v>82</v>
      </c>
      <c r="D190" s="133" t="s">
        <v>82</v>
      </c>
      <c r="E190" s="130"/>
      <c r="F190" s="130"/>
      <c r="G190" s="88"/>
    </row>
    <row r="191" spans="1:7" x14ac:dyDescent="0.35">
      <c r="A191" s="51" t="s">
        <v>1147</v>
      </c>
      <c r="B191" s="68" t="s">
        <v>574</v>
      </c>
      <c r="C191" s="130" t="s">
        <v>82</v>
      </c>
      <c r="D191" s="133" t="s">
        <v>82</v>
      </c>
      <c r="E191" s="130"/>
      <c r="F191" s="130"/>
      <c r="G191" s="88"/>
    </row>
    <row r="192" spans="1:7" x14ac:dyDescent="0.35">
      <c r="A192" s="51" t="s">
        <v>1148</v>
      </c>
      <c r="B192" s="68" t="s">
        <v>574</v>
      </c>
      <c r="C192" s="130" t="s">
        <v>82</v>
      </c>
      <c r="D192" s="133" t="s">
        <v>82</v>
      </c>
      <c r="E192" s="88"/>
      <c r="F192" s="88"/>
      <c r="G192" s="88"/>
    </row>
    <row r="193" spans="1:7" x14ac:dyDescent="0.35">
      <c r="A193" s="51" t="s">
        <v>1149</v>
      </c>
      <c r="B193" s="68" t="s">
        <v>574</v>
      </c>
      <c r="C193" s="130" t="s">
        <v>82</v>
      </c>
      <c r="D193" s="133" t="s">
        <v>82</v>
      </c>
      <c r="E193" s="88"/>
      <c r="F193" s="88"/>
      <c r="G193" s="88"/>
    </row>
    <row r="194" spans="1:7" x14ac:dyDescent="0.35">
      <c r="A194" s="51" t="s">
        <v>1150</v>
      </c>
      <c r="B194" s="68" t="s">
        <v>574</v>
      </c>
      <c r="C194" s="130" t="s">
        <v>82</v>
      </c>
      <c r="D194" s="133" t="s">
        <v>82</v>
      </c>
      <c r="E194" s="88"/>
      <c r="F194" s="88"/>
      <c r="G194" s="88"/>
    </row>
    <row r="195" spans="1:7" x14ac:dyDescent="0.35">
      <c r="A195" s="51" t="s">
        <v>1151</v>
      </c>
      <c r="B195" s="68" t="s">
        <v>574</v>
      </c>
      <c r="C195" s="130" t="s">
        <v>82</v>
      </c>
      <c r="D195" s="133" t="s">
        <v>82</v>
      </c>
      <c r="E195" s="88"/>
      <c r="F195" s="88"/>
      <c r="G195" s="88"/>
    </row>
    <row r="196" spans="1:7" x14ac:dyDescent="0.35">
      <c r="A196" s="51" t="s">
        <v>1152</v>
      </c>
      <c r="B196" s="68" t="s">
        <v>574</v>
      </c>
      <c r="C196" s="130" t="s">
        <v>82</v>
      </c>
      <c r="D196" s="133" t="s">
        <v>82</v>
      </c>
      <c r="E196" s="88"/>
      <c r="F196" s="88"/>
      <c r="G196" s="88"/>
    </row>
    <row r="197" spans="1:7" x14ac:dyDescent="0.35">
      <c r="A197" s="51" t="s">
        <v>1153</v>
      </c>
      <c r="B197" s="68" t="s">
        <v>574</v>
      </c>
      <c r="C197" s="130" t="s">
        <v>82</v>
      </c>
      <c r="D197" s="133" t="s">
        <v>82</v>
      </c>
      <c r="E197" s="88"/>
      <c r="F197" s="88"/>
    </row>
    <row r="198" spans="1:7" x14ac:dyDescent="0.35">
      <c r="A198" s="51" t="s">
        <v>1154</v>
      </c>
      <c r="B198" s="68" t="s">
        <v>574</v>
      </c>
      <c r="C198" s="130" t="s">
        <v>82</v>
      </c>
      <c r="D198" s="133" t="s">
        <v>82</v>
      </c>
      <c r="E198" s="88"/>
      <c r="F198" s="88"/>
    </row>
    <row r="199" spans="1:7" x14ac:dyDescent="0.35">
      <c r="A199" s="51" t="s">
        <v>1155</v>
      </c>
      <c r="B199" s="68" t="s">
        <v>574</v>
      </c>
      <c r="C199" s="130" t="s">
        <v>82</v>
      </c>
      <c r="D199" s="133" t="s">
        <v>82</v>
      </c>
      <c r="E199" s="88"/>
      <c r="F199" s="88"/>
    </row>
    <row r="200" spans="1:7" x14ac:dyDescent="0.35">
      <c r="A200" s="51" t="s">
        <v>1156</v>
      </c>
      <c r="B200" s="68" t="s">
        <v>574</v>
      </c>
      <c r="C200" s="130" t="s">
        <v>82</v>
      </c>
      <c r="D200" s="133" t="s">
        <v>82</v>
      </c>
      <c r="E200" s="88"/>
      <c r="F200" s="88"/>
    </row>
    <row r="201" spans="1:7" x14ac:dyDescent="0.35">
      <c r="A201" s="51" t="s">
        <v>1157</v>
      </c>
      <c r="B201" s="68" t="s">
        <v>574</v>
      </c>
      <c r="C201" s="130" t="s">
        <v>82</v>
      </c>
      <c r="D201" s="133" t="s">
        <v>82</v>
      </c>
      <c r="E201" s="88"/>
      <c r="F201" s="88"/>
    </row>
    <row r="202" spans="1:7" x14ac:dyDescent="0.35">
      <c r="A202" s="51" t="s">
        <v>1158</v>
      </c>
      <c r="B202" s="68" t="s">
        <v>574</v>
      </c>
      <c r="C202" s="130" t="s">
        <v>82</v>
      </c>
      <c r="D202" s="133" t="s">
        <v>82</v>
      </c>
    </row>
    <row r="203" spans="1:7" x14ac:dyDescent="0.35">
      <c r="A203" s="51" t="s">
        <v>1159</v>
      </c>
      <c r="B203" s="68" t="s">
        <v>574</v>
      </c>
      <c r="C203" s="130" t="s">
        <v>82</v>
      </c>
      <c r="D203" s="133" t="s">
        <v>82</v>
      </c>
    </row>
    <row r="204" spans="1:7" x14ac:dyDescent="0.35">
      <c r="A204" s="51" t="s">
        <v>1160</v>
      </c>
      <c r="B204" s="68" t="s">
        <v>574</v>
      </c>
      <c r="C204" s="130" t="s">
        <v>82</v>
      </c>
      <c r="D204" s="133" t="s">
        <v>82</v>
      </c>
    </row>
    <row r="205" spans="1:7" x14ac:dyDescent="0.35">
      <c r="A205" s="51" t="s">
        <v>1161</v>
      </c>
      <c r="B205" s="68" t="s">
        <v>574</v>
      </c>
      <c r="C205" s="130" t="s">
        <v>82</v>
      </c>
      <c r="D205" s="133" t="s">
        <v>82</v>
      </c>
    </row>
    <row r="206" spans="1:7" x14ac:dyDescent="0.35">
      <c r="A206" s="51" t="s">
        <v>1162</v>
      </c>
      <c r="B206" s="68" t="s">
        <v>574</v>
      </c>
      <c r="C206" s="130" t="s">
        <v>82</v>
      </c>
      <c r="D206" s="133" t="s">
        <v>82</v>
      </c>
    </row>
    <row r="207" spans="1:7" outlineLevel="1" x14ac:dyDescent="0.35">
      <c r="A207" s="51" t="s">
        <v>1163</v>
      </c>
    </row>
    <row r="208" spans="1:7" outlineLevel="1" x14ac:dyDescent="0.35">
      <c r="A208" s="51" t="s">
        <v>1164</v>
      </c>
    </row>
    <row r="209" spans="1:7" outlineLevel="1" x14ac:dyDescent="0.35">
      <c r="A209" s="51" t="s">
        <v>1165</v>
      </c>
    </row>
    <row r="210" spans="1:7" outlineLevel="1" x14ac:dyDescent="0.35">
      <c r="A210" s="51" t="s">
        <v>1166</v>
      </c>
    </row>
    <row r="211" spans="1:7" outlineLevel="1" x14ac:dyDescent="0.35">
      <c r="A211" s="51" t="s">
        <v>1167</v>
      </c>
    </row>
    <row r="212" spans="1:7" x14ac:dyDescent="0.35">
      <c r="A212" s="70"/>
      <c r="B212" s="71" t="s">
        <v>3011</v>
      </c>
      <c r="C212" s="70" t="s">
        <v>979</v>
      </c>
      <c r="D212" s="70" t="s">
        <v>3010</v>
      </c>
      <c r="E212" s="72"/>
      <c r="F212" s="70"/>
      <c r="G212" s="70"/>
    </row>
    <row r="213" spans="1:7" x14ac:dyDescent="0.35">
      <c r="A213" s="212" t="s">
        <v>3012</v>
      </c>
      <c r="B213" s="222" t="s">
        <v>574</v>
      </c>
      <c r="C213" s="223" t="s">
        <v>82</v>
      </c>
      <c r="D213" s="133" t="s">
        <v>82</v>
      </c>
    </row>
    <row r="214" spans="1:7" x14ac:dyDescent="0.35">
      <c r="A214" s="212" t="s">
        <v>3013</v>
      </c>
      <c r="B214" s="222" t="s">
        <v>574</v>
      </c>
      <c r="C214" s="223" t="s">
        <v>82</v>
      </c>
      <c r="D214" s="133" t="s">
        <v>82</v>
      </c>
    </row>
    <row r="215" spans="1:7" x14ac:dyDescent="0.35">
      <c r="A215" s="212" t="s">
        <v>3014</v>
      </c>
      <c r="B215" s="222" t="s">
        <v>574</v>
      </c>
      <c r="C215" s="223" t="s">
        <v>82</v>
      </c>
      <c r="D215" s="133" t="s">
        <v>82</v>
      </c>
    </row>
    <row r="216" spans="1:7" x14ac:dyDescent="0.35">
      <c r="A216" s="212" t="s">
        <v>3015</v>
      </c>
      <c r="B216" s="222" t="s">
        <v>574</v>
      </c>
      <c r="C216" s="223" t="s">
        <v>82</v>
      </c>
      <c r="D216" s="133" t="s">
        <v>82</v>
      </c>
    </row>
    <row r="217" spans="1:7" x14ac:dyDescent="0.35">
      <c r="A217" s="212" t="s">
        <v>3016</v>
      </c>
      <c r="B217" s="222" t="s">
        <v>574</v>
      </c>
      <c r="C217" s="223" t="s">
        <v>82</v>
      </c>
      <c r="D217" s="133" t="s">
        <v>82</v>
      </c>
    </row>
    <row r="218" spans="1:7" x14ac:dyDescent="0.35">
      <c r="A218" s="212" t="s">
        <v>3017</v>
      </c>
      <c r="B218" s="222" t="s">
        <v>574</v>
      </c>
      <c r="C218" s="223" t="s">
        <v>82</v>
      </c>
      <c r="D218" s="133" t="s">
        <v>82</v>
      </c>
    </row>
    <row r="219" spans="1:7" x14ac:dyDescent="0.35">
      <c r="A219" s="212" t="s">
        <v>3018</v>
      </c>
      <c r="B219" s="222" t="s">
        <v>574</v>
      </c>
      <c r="C219" s="223" t="s">
        <v>82</v>
      </c>
      <c r="D219" s="133" t="s">
        <v>82</v>
      </c>
    </row>
    <row r="220" spans="1:7" x14ac:dyDescent="0.35">
      <c r="A220" s="212" t="s">
        <v>3019</v>
      </c>
      <c r="B220" s="222" t="s">
        <v>574</v>
      </c>
      <c r="C220" s="223" t="s">
        <v>82</v>
      </c>
      <c r="D220" s="133" t="s">
        <v>82</v>
      </c>
    </row>
    <row r="221" spans="1:7" x14ac:dyDescent="0.35">
      <c r="A221" s="212" t="s">
        <v>3020</v>
      </c>
      <c r="B221" s="222" t="s">
        <v>574</v>
      </c>
      <c r="C221" s="223" t="s">
        <v>82</v>
      </c>
      <c r="D221" s="133" t="s">
        <v>82</v>
      </c>
    </row>
    <row r="222" spans="1:7" x14ac:dyDescent="0.35">
      <c r="A222" s="212" t="s">
        <v>3021</v>
      </c>
      <c r="B222" s="222" t="s">
        <v>574</v>
      </c>
      <c r="C222" s="223" t="s">
        <v>82</v>
      </c>
      <c r="D222" s="133" t="s">
        <v>82</v>
      </c>
    </row>
    <row r="223" spans="1:7" x14ac:dyDescent="0.35">
      <c r="A223" s="212" t="s">
        <v>3022</v>
      </c>
      <c r="B223" s="222" t="s">
        <v>574</v>
      </c>
      <c r="C223" s="223" t="s">
        <v>82</v>
      </c>
      <c r="D223" s="133" t="s">
        <v>82</v>
      </c>
    </row>
    <row r="224" spans="1:7" x14ac:dyDescent="0.35">
      <c r="A224" s="212" t="s">
        <v>3023</v>
      </c>
      <c r="B224" s="222" t="s">
        <v>574</v>
      </c>
      <c r="C224" s="223" t="s">
        <v>82</v>
      </c>
      <c r="D224" s="133" t="s">
        <v>82</v>
      </c>
    </row>
    <row r="225" spans="1:7" x14ac:dyDescent="0.35">
      <c r="A225" s="212" t="s">
        <v>3024</v>
      </c>
      <c r="B225" s="222" t="s">
        <v>574</v>
      </c>
      <c r="C225" s="223" t="s">
        <v>82</v>
      </c>
      <c r="D225" s="133" t="s">
        <v>82</v>
      </c>
    </row>
    <row r="226" spans="1:7" x14ac:dyDescent="0.35">
      <c r="A226" s="212" t="s">
        <v>3025</v>
      </c>
      <c r="B226" s="222" t="s">
        <v>574</v>
      </c>
      <c r="C226" s="223" t="s">
        <v>82</v>
      </c>
      <c r="D226" s="133" t="s">
        <v>82</v>
      </c>
    </row>
    <row r="227" spans="1:7" x14ac:dyDescent="0.35">
      <c r="A227" s="212" t="s">
        <v>3026</v>
      </c>
      <c r="B227" s="222" t="s">
        <v>574</v>
      </c>
      <c r="C227" s="223" t="s">
        <v>82</v>
      </c>
      <c r="D227" s="133" t="s">
        <v>82</v>
      </c>
    </row>
    <row r="228" spans="1:7" x14ac:dyDescent="0.35">
      <c r="A228" s="212" t="s">
        <v>3027</v>
      </c>
      <c r="B228" s="222" t="s">
        <v>574</v>
      </c>
      <c r="C228" s="223" t="s">
        <v>82</v>
      </c>
      <c r="D228" s="133" t="s">
        <v>82</v>
      </c>
    </row>
    <row r="229" spans="1:7" x14ac:dyDescent="0.35">
      <c r="A229" s="212" t="s">
        <v>3028</v>
      </c>
      <c r="B229" s="222" t="s">
        <v>574</v>
      </c>
      <c r="C229" s="223" t="s">
        <v>82</v>
      </c>
      <c r="D229" s="133" t="s">
        <v>82</v>
      </c>
    </row>
    <row r="230" spans="1:7" x14ac:dyDescent="0.35">
      <c r="A230" s="51" t="s">
        <v>3086</v>
      </c>
      <c r="B230" s="222"/>
      <c r="C230" s="223"/>
      <c r="D230" s="133"/>
    </row>
    <row r="231" spans="1:7" x14ac:dyDescent="0.35">
      <c r="A231" s="51" t="s">
        <v>3087</v>
      </c>
      <c r="B231" s="222"/>
      <c r="C231" s="223"/>
      <c r="D231" s="133"/>
    </row>
    <row r="232" spans="1:7" x14ac:dyDescent="0.35">
      <c r="A232" s="51" t="s">
        <v>3088</v>
      </c>
      <c r="B232" s="222"/>
      <c r="C232" s="223"/>
      <c r="D232" s="133"/>
    </row>
    <row r="233" spans="1:7" x14ac:dyDescent="0.35">
      <c r="A233" s="51" t="s">
        <v>3089</v>
      </c>
      <c r="B233" s="222"/>
      <c r="C233" s="223"/>
      <c r="D233" s="133"/>
    </row>
    <row r="234" spans="1:7" x14ac:dyDescent="0.35">
      <c r="A234" s="51" t="s">
        <v>3090</v>
      </c>
      <c r="B234" s="222"/>
      <c r="C234" s="223"/>
      <c r="D234" s="133"/>
    </row>
    <row r="235" spans="1:7" x14ac:dyDescent="0.35">
      <c r="A235" s="70"/>
      <c r="B235" s="71" t="s">
        <v>3029</v>
      </c>
      <c r="C235" s="70" t="s">
        <v>979</v>
      </c>
      <c r="D235" s="70" t="s">
        <v>3010</v>
      </c>
      <c r="E235" s="72"/>
      <c r="F235" s="70"/>
      <c r="G235" s="70"/>
    </row>
    <row r="236" spans="1:7" x14ac:dyDescent="0.35">
      <c r="A236" s="212" t="s">
        <v>3030</v>
      </c>
      <c r="B236" s="222" t="s">
        <v>574</v>
      </c>
      <c r="C236" s="223" t="s">
        <v>82</v>
      </c>
      <c r="D236" s="133" t="s">
        <v>82</v>
      </c>
    </row>
    <row r="237" spans="1:7" x14ac:dyDescent="0.35">
      <c r="A237" s="212" t="s">
        <v>3031</v>
      </c>
      <c r="B237" s="222" t="s">
        <v>574</v>
      </c>
      <c r="C237" s="223" t="s">
        <v>82</v>
      </c>
      <c r="D237" s="133" t="s">
        <v>82</v>
      </c>
    </row>
    <row r="238" spans="1:7" x14ac:dyDescent="0.35">
      <c r="A238" s="212" t="s">
        <v>3032</v>
      </c>
      <c r="B238" s="222" t="s">
        <v>574</v>
      </c>
      <c r="C238" s="223" t="s">
        <v>82</v>
      </c>
      <c r="D238" s="133" t="s">
        <v>82</v>
      </c>
    </row>
    <row r="239" spans="1:7" x14ac:dyDescent="0.35">
      <c r="A239" s="212" t="s">
        <v>3033</v>
      </c>
      <c r="B239" s="222" t="s">
        <v>574</v>
      </c>
      <c r="C239" s="223" t="s">
        <v>82</v>
      </c>
      <c r="D239" s="133" t="s">
        <v>82</v>
      </c>
    </row>
    <row r="240" spans="1:7" x14ac:dyDescent="0.35">
      <c r="A240" s="212" t="s">
        <v>3034</v>
      </c>
      <c r="B240" s="222" t="s">
        <v>574</v>
      </c>
      <c r="C240" s="223" t="s">
        <v>82</v>
      </c>
      <c r="D240" s="133" t="s">
        <v>82</v>
      </c>
    </row>
    <row r="241" spans="1:4" x14ac:dyDescent="0.35">
      <c r="A241" s="212" t="s">
        <v>3035</v>
      </c>
      <c r="B241" s="222" t="s">
        <v>574</v>
      </c>
      <c r="C241" s="223" t="s">
        <v>82</v>
      </c>
      <c r="D241" s="133" t="s">
        <v>82</v>
      </c>
    </row>
    <row r="242" spans="1:4" x14ac:dyDescent="0.35">
      <c r="A242" s="212" t="s">
        <v>3036</v>
      </c>
      <c r="B242" s="222" t="s">
        <v>574</v>
      </c>
      <c r="C242" s="223" t="s">
        <v>82</v>
      </c>
      <c r="D242" s="133" t="s">
        <v>82</v>
      </c>
    </row>
    <row r="243" spans="1:4" x14ac:dyDescent="0.35">
      <c r="A243" s="212" t="s">
        <v>3037</v>
      </c>
      <c r="B243" s="222" t="s">
        <v>574</v>
      </c>
      <c r="C243" s="223" t="s">
        <v>82</v>
      </c>
      <c r="D243" s="133" t="s">
        <v>82</v>
      </c>
    </row>
    <row r="244" spans="1:4" x14ac:dyDescent="0.35">
      <c r="A244" s="212" t="s">
        <v>3038</v>
      </c>
      <c r="B244" s="222" t="s">
        <v>574</v>
      </c>
      <c r="C244" s="223" t="s">
        <v>82</v>
      </c>
      <c r="D244" s="133" t="s">
        <v>82</v>
      </c>
    </row>
    <row r="245" spans="1:4" x14ac:dyDescent="0.35">
      <c r="A245" s="212" t="s">
        <v>3039</v>
      </c>
      <c r="B245" s="222" t="s">
        <v>574</v>
      </c>
      <c r="C245" s="223" t="s">
        <v>82</v>
      </c>
      <c r="D245" s="133" t="s">
        <v>82</v>
      </c>
    </row>
    <row r="246" spans="1:4" x14ac:dyDescent="0.35">
      <c r="A246" s="212" t="s">
        <v>3040</v>
      </c>
      <c r="B246" s="222" t="s">
        <v>574</v>
      </c>
      <c r="C246" s="223" t="s">
        <v>82</v>
      </c>
      <c r="D246" s="133" t="s">
        <v>82</v>
      </c>
    </row>
    <row r="247" spans="1:4" x14ac:dyDescent="0.35">
      <c r="A247" s="212" t="s">
        <v>3041</v>
      </c>
      <c r="B247" s="222" t="s">
        <v>574</v>
      </c>
      <c r="C247" s="223" t="s">
        <v>82</v>
      </c>
      <c r="D247" s="133" t="s">
        <v>82</v>
      </c>
    </row>
    <row r="248" spans="1:4" x14ac:dyDescent="0.35">
      <c r="A248" s="212" t="s">
        <v>3042</v>
      </c>
      <c r="B248" s="222" t="s">
        <v>574</v>
      </c>
      <c r="C248" s="223" t="s">
        <v>82</v>
      </c>
      <c r="D248" s="133" t="s">
        <v>82</v>
      </c>
    </row>
    <row r="249" spans="1:4" x14ac:dyDescent="0.35">
      <c r="A249" s="212" t="s">
        <v>3043</v>
      </c>
      <c r="B249" s="222" t="s">
        <v>574</v>
      </c>
      <c r="C249" s="223" t="s">
        <v>82</v>
      </c>
      <c r="D249" s="133" t="s">
        <v>82</v>
      </c>
    </row>
    <row r="250" spans="1:4" x14ac:dyDescent="0.35">
      <c r="A250" s="212" t="s">
        <v>3044</v>
      </c>
      <c r="B250" s="222" t="s">
        <v>574</v>
      </c>
      <c r="C250" s="223" t="s">
        <v>82</v>
      </c>
      <c r="D250" s="133" t="s">
        <v>82</v>
      </c>
    </row>
    <row r="251" spans="1:4" x14ac:dyDescent="0.35">
      <c r="A251" s="212" t="s">
        <v>3045</v>
      </c>
      <c r="B251" s="222" t="s">
        <v>574</v>
      </c>
      <c r="C251" s="223" t="s">
        <v>82</v>
      </c>
      <c r="D251" s="133" t="s">
        <v>82</v>
      </c>
    </row>
    <row r="252" spans="1:4" x14ac:dyDescent="0.35">
      <c r="A252" s="212" t="s">
        <v>3046</v>
      </c>
      <c r="B252" s="222" t="s">
        <v>574</v>
      </c>
      <c r="C252" s="223" t="s">
        <v>82</v>
      </c>
      <c r="D252" s="133" t="s">
        <v>82</v>
      </c>
    </row>
    <row r="253" spans="1:4" x14ac:dyDescent="0.35">
      <c r="A253" s="51" t="s">
        <v>3091</v>
      </c>
    </row>
    <row r="254" spans="1:4" x14ac:dyDescent="0.35">
      <c r="A254" s="51" t="s">
        <v>3092</v>
      </c>
    </row>
    <row r="255" spans="1:4" x14ac:dyDescent="0.35">
      <c r="A255" s="51" t="s">
        <v>3093</v>
      </c>
    </row>
    <row r="256" spans="1:4" x14ac:dyDescent="0.35">
      <c r="A256" s="51" t="s">
        <v>3094</v>
      </c>
    </row>
    <row r="257" spans="1:1" x14ac:dyDescent="0.35">
      <c r="A257" s="51" t="s">
        <v>3095</v>
      </c>
    </row>
  </sheetData>
  <sheetProtection algorithmName="SHA-512" hashValue="lfIibL3LsOUkIFpCQ8IuYvUeObhATOlj4PgnwAVOb/g2OC96t88eb3SM2gH/dw40nbkKcqopwkaAlynFIgIMBw==" saltValue="XuGPAkEok0FcfsIGun52Jg==" spinCount="100000" sheet="1" formatColumns="0" formatRows="0" insertHyperlinks="0" sort="0" autoFilter="0" pivotTables="0"/>
  <protectedRanges>
    <protectedRange sqref="C168 C171:D178 B180:D188 B190:C211 D190:D206 D213:D234 D236:D252" name="Range5"/>
    <protectedRange sqref="C81:C89 B84:B89 B94:B99 C91:C99 B106:B109 C101:C109 C111 B113:C115" name="Range3"/>
    <protectedRange sqref="C3 B11:B16 C10:C16 B19:B24 C18:C24 C55:C57 B70:B79 C59:C79 C27:C53" name="Range2"/>
    <protectedRange sqref="C117 B120:D143 C146 C149:D156 B158:D166" name="Range4"/>
    <protectedRange sqref="B112:C112" name="Mortgage Assets II"/>
  </protectedRanges>
  <phoneticPr fontId="48" type="noConversion"/>
  <hyperlinks>
    <hyperlink ref="B6" location="'B3. HTT Shipping Assets'!B8" display="9. Shipping Assets" xr:uid="{00000000-0004-0000-0700-000000000000}"/>
    <hyperlink ref="B80" location="'2. Harmonised Glossary'!A9" display="Breakdown by Interest Rate" xr:uid="{00000000-0004-0000-0700-000001000000}"/>
    <hyperlink ref="B110" location="'C. HTT Harmonised Glossary'!B19" display="7. Non-Performing Loans (NPLs)" xr:uid="{00000000-0004-0000-0700-000002000000}"/>
    <hyperlink ref="B145" location="'2. Harmonised Glossary'!A288" display="Loan to Value (LTV) Information - Un-indexed" xr:uid="{00000000-0004-0000-0700-000003000000}"/>
    <hyperlink ref="B167" location="'2. Harmonised Glossary'!A11" display="Loan to Value (LTV) Information - Indexed" xr:uid="{00000000-0004-0000-0700-000004000000}"/>
  </hyperlinks>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legacyDrawing r:id="rId2"/>
  <legacyDrawingHF r:id="rId3"/>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E36E00"/>
  </sheetPr>
  <dimension ref="A1:N622"/>
  <sheetViews>
    <sheetView zoomScale="80" zoomScaleNormal="80" workbookViewId="0"/>
  </sheetViews>
  <sheetFormatPr defaultColWidth="8.81640625" defaultRowHeight="14.5" outlineLevelRow="1" x14ac:dyDescent="0.35"/>
  <cols>
    <col min="1" max="1" width="13.81640625" style="51" customWidth="1"/>
    <col min="2" max="2" width="62.81640625" style="51" customWidth="1"/>
    <col min="3" max="3" width="41" style="51" customWidth="1"/>
    <col min="4" max="4" width="40.81640625" style="51" customWidth="1"/>
    <col min="5" max="5" width="6.7265625" style="51" customWidth="1"/>
    <col min="6" max="6" width="41.54296875" style="51" customWidth="1"/>
    <col min="7" max="7" width="41.54296875" style="49" customWidth="1"/>
    <col min="8" max="16384" width="8.81640625" style="81"/>
  </cols>
  <sheetData>
    <row r="1" spans="1:7" ht="31" x14ac:dyDescent="0.35">
      <c r="A1" s="48" t="s">
        <v>444</v>
      </c>
      <c r="B1" s="48"/>
      <c r="C1" s="49"/>
      <c r="D1" s="49"/>
      <c r="E1" s="49"/>
      <c r="F1" s="216" t="s">
        <v>3004</v>
      </c>
    </row>
    <row r="2" spans="1:7" ht="15" thickBot="1" x14ac:dyDescent="0.4">
      <c r="A2" s="49"/>
      <c r="B2" s="49"/>
      <c r="C2" s="49"/>
      <c r="D2" s="49"/>
      <c r="E2" s="49"/>
      <c r="F2" s="49"/>
    </row>
    <row r="3" spans="1:7" ht="19" thickBot="1" x14ac:dyDescent="0.4">
      <c r="A3" s="52"/>
      <c r="B3" s="53" t="s">
        <v>71</v>
      </c>
      <c r="C3" s="196" t="s">
        <v>219</v>
      </c>
      <c r="D3" s="52"/>
      <c r="E3" s="52"/>
      <c r="F3" s="49"/>
      <c r="G3" s="52"/>
    </row>
    <row r="4" spans="1:7" ht="15" thickBot="1" x14ac:dyDescent="0.4"/>
    <row r="5" spans="1:7" ht="18.5" x14ac:dyDescent="0.35">
      <c r="A5" s="55"/>
      <c r="B5" s="56" t="s">
        <v>445</v>
      </c>
      <c r="C5" s="55"/>
      <c r="E5" s="57"/>
      <c r="F5" s="57"/>
    </row>
    <row r="6" spans="1:7" x14ac:dyDescent="0.35">
      <c r="B6" s="119" t="s">
        <v>446</v>
      </c>
    </row>
    <row r="7" spans="1:7" x14ac:dyDescent="0.35">
      <c r="B7" s="220" t="s">
        <v>447</v>
      </c>
    </row>
    <row r="8" spans="1:7" ht="15" thickBot="1" x14ac:dyDescent="0.4">
      <c r="B8" s="221" t="s">
        <v>448</v>
      </c>
    </row>
    <row r="9" spans="1:7" x14ac:dyDescent="0.35">
      <c r="B9" s="120"/>
    </row>
    <row r="10" spans="1:7" ht="37" x14ac:dyDescent="0.35">
      <c r="A10" s="62" t="s">
        <v>80</v>
      </c>
      <c r="B10" s="62" t="s">
        <v>446</v>
      </c>
      <c r="C10" s="63"/>
      <c r="D10" s="63"/>
      <c r="E10" s="63"/>
      <c r="F10" s="63"/>
      <c r="G10" s="64"/>
    </row>
    <row r="11" spans="1:7" ht="15" customHeight="1" x14ac:dyDescent="0.35">
      <c r="A11" s="70"/>
      <c r="B11" s="71" t="s">
        <v>449</v>
      </c>
      <c r="C11" s="70" t="s">
        <v>110</v>
      </c>
      <c r="D11" s="70"/>
      <c r="E11" s="70"/>
      <c r="F11" s="73" t="s">
        <v>450</v>
      </c>
      <c r="G11" s="73"/>
    </row>
    <row r="12" spans="1:7" x14ac:dyDescent="0.35">
      <c r="A12" s="51" t="s">
        <v>451</v>
      </c>
      <c r="B12" s="51" t="s">
        <v>452</v>
      </c>
      <c r="C12" s="133">
        <f>faneB1!C12</f>
        <v>340934</v>
      </c>
      <c r="F12" s="140">
        <f>IF($C$15=0,"",IF(C12="[for completion]","",C12/$C$15))</f>
        <v>0.81622715139036861</v>
      </c>
    </row>
    <row r="13" spans="1:7" x14ac:dyDescent="0.35">
      <c r="A13" s="51" t="s">
        <v>453</v>
      </c>
      <c r="B13" s="51" t="s">
        <v>454</v>
      </c>
      <c r="C13" s="133">
        <f>faneB1!C13</f>
        <v>76761</v>
      </c>
      <c r="F13" s="140">
        <f>IF($C$15=0,"",IF(C13="[for completion]","",C13/$C$15))</f>
        <v>0.18377284860963142</v>
      </c>
    </row>
    <row r="14" spans="1:7" x14ac:dyDescent="0.35">
      <c r="A14" s="51" t="s">
        <v>455</v>
      </c>
      <c r="B14" s="51" t="s">
        <v>139</v>
      </c>
      <c r="C14" s="133">
        <f>faneB1!C14</f>
        <v>0</v>
      </c>
      <c r="F14" s="140">
        <f>IF($C$15=0,"",IF(C14="[for completion]","",C14/$C$15))</f>
        <v>0</v>
      </c>
    </row>
    <row r="15" spans="1:7" x14ac:dyDescent="0.35">
      <c r="A15" s="51" t="s">
        <v>456</v>
      </c>
      <c r="B15" s="121" t="s">
        <v>141</v>
      </c>
      <c r="C15" s="133">
        <f>SUM(C12:C14)</f>
        <v>417695</v>
      </c>
      <c r="F15" s="128">
        <f>SUM(F12:F14)</f>
        <v>1</v>
      </c>
    </row>
    <row r="16" spans="1:7" outlineLevel="1" x14ac:dyDescent="0.35">
      <c r="A16" s="51" t="s">
        <v>457</v>
      </c>
      <c r="B16" s="80" t="s">
        <v>3106</v>
      </c>
      <c r="C16" s="133">
        <f>faneB1!C16</f>
        <v>21661</v>
      </c>
      <c r="F16" s="140">
        <f t="shared" ref="F16:F26" si="0">IF($C$15=0,"",IF(C16="[for completion]","",C16/$C$15))</f>
        <v>5.1858413435640835E-2</v>
      </c>
    </row>
    <row r="17" spans="1:7" outlineLevel="1" x14ac:dyDescent="0.35">
      <c r="A17" s="51" t="s">
        <v>458</v>
      </c>
      <c r="B17" s="80" t="s">
        <v>3107</v>
      </c>
      <c r="C17" s="133">
        <f>faneB1!C17</f>
        <v>32707</v>
      </c>
      <c r="F17" s="140">
        <f t="shared" si="0"/>
        <v>7.8303546846383132E-2</v>
      </c>
    </row>
    <row r="18" spans="1:7" outlineLevel="1" x14ac:dyDescent="0.35">
      <c r="A18" s="51" t="s">
        <v>459</v>
      </c>
      <c r="B18" s="80" t="s">
        <v>3108</v>
      </c>
      <c r="C18" s="133">
        <f>faneB1!C18</f>
        <v>273783</v>
      </c>
      <c r="F18" s="140">
        <f t="shared" si="0"/>
        <v>0.65546152096625532</v>
      </c>
    </row>
    <row r="19" spans="1:7" outlineLevel="1" x14ac:dyDescent="0.35">
      <c r="A19" s="51" t="s">
        <v>460</v>
      </c>
      <c r="B19" s="80" t="s">
        <v>3109</v>
      </c>
      <c r="C19" s="133">
        <f>faneB1!C19</f>
        <v>16305</v>
      </c>
      <c r="F19" s="140">
        <f t="shared" si="0"/>
        <v>3.9035659991141863E-2</v>
      </c>
    </row>
    <row r="20" spans="1:7" outlineLevel="1" x14ac:dyDescent="0.35">
      <c r="A20" s="51" t="s">
        <v>461</v>
      </c>
      <c r="B20" s="80" t="s">
        <v>3110</v>
      </c>
      <c r="C20" s="133">
        <f>faneB1!C20</f>
        <v>112</v>
      </c>
      <c r="F20" s="140">
        <f t="shared" si="0"/>
        <v>2.681382348364237E-4</v>
      </c>
    </row>
    <row r="21" spans="1:7" outlineLevel="1" x14ac:dyDescent="0.35">
      <c r="A21" s="51" t="s">
        <v>462</v>
      </c>
      <c r="B21" s="80" t="s">
        <v>3111</v>
      </c>
      <c r="C21" s="133">
        <f>faneB1!C21</f>
        <v>29074</v>
      </c>
      <c r="F21" s="140">
        <f t="shared" si="0"/>
        <v>6.9605812853876639E-2</v>
      </c>
    </row>
    <row r="22" spans="1:7" outlineLevel="1" x14ac:dyDescent="0.35">
      <c r="A22" s="51" t="s">
        <v>463</v>
      </c>
      <c r="B22" s="80" t="s">
        <v>3112</v>
      </c>
      <c r="C22" s="133">
        <f>faneB1!C22</f>
        <v>11462</v>
      </c>
      <c r="F22" s="140">
        <f t="shared" si="0"/>
        <v>2.7441075425849004E-2</v>
      </c>
    </row>
    <row r="23" spans="1:7" outlineLevel="1" x14ac:dyDescent="0.35">
      <c r="A23" s="51" t="s">
        <v>464</v>
      </c>
      <c r="B23" s="80" t="s">
        <v>3113</v>
      </c>
      <c r="C23" s="133">
        <f>faneB1!C23</f>
        <v>31053</v>
      </c>
      <c r="F23" s="140">
        <f t="shared" si="0"/>
        <v>7.4343719699780944E-2</v>
      </c>
    </row>
    <row r="24" spans="1:7" outlineLevel="1" x14ac:dyDescent="0.35">
      <c r="A24" s="51" t="s">
        <v>465</v>
      </c>
      <c r="B24" s="80" t="s">
        <v>3114</v>
      </c>
      <c r="C24" s="133">
        <f>faneB1!C24</f>
        <v>1374</v>
      </c>
      <c r="F24" s="140">
        <f t="shared" si="0"/>
        <v>3.2894815595111266E-3</v>
      </c>
    </row>
    <row r="25" spans="1:7" outlineLevel="1" x14ac:dyDescent="0.35">
      <c r="A25" s="51" t="s">
        <v>466</v>
      </c>
      <c r="B25" s="80" t="s">
        <v>3115</v>
      </c>
      <c r="C25" s="133">
        <f>faneB1!C25</f>
        <v>166</v>
      </c>
      <c r="F25" s="140">
        <f t="shared" si="0"/>
        <v>3.9741916948969944E-4</v>
      </c>
    </row>
    <row r="26" spans="1:7" outlineLevel="1" x14ac:dyDescent="0.35">
      <c r="A26" s="51" t="s">
        <v>467</v>
      </c>
      <c r="B26" s="80"/>
      <c r="C26" s="136"/>
      <c r="D26" s="81"/>
      <c r="E26" s="81"/>
      <c r="F26" s="140">
        <f t="shared" si="0"/>
        <v>0</v>
      </c>
    </row>
    <row r="27" spans="1:7" ht="15" customHeight="1" x14ac:dyDescent="0.35">
      <c r="A27" s="70"/>
      <c r="B27" s="71" t="s">
        <v>468</v>
      </c>
      <c r="C27" s="70" t="s">
        <v>469</v>
      </c>
      <c r="D27" s="70" t="s">
        <v>470</v>
      </c>
      <c r="E27" s="72"/>
      <c r="F27" s="70" t="s">
        <v>471</v>
      </c>
      <c r="G27" s="73"/>
    </row>
    <row r="28" spans="1:7" x14ac:dyDescent="0.35">
      <c r="A28" s="51" t="s">
        <v>472</v>
      </c>
      <c r="B28" s="51" t="s">
        <v>473</v>
      </c>
      <c r="C28" s="134">
        <f>faneB1!C28</f>
        <v>220031</v>
      </c>
      <c r="D28" s="134">
        <f>faneB1!D28</f>
        <v>15197</v>
      </c>
      <c r="F28" s="134">
        <f>IF(AND(C28="[For completion]",D28="[For completion]"),"[For completion]",SUM(C28:D28))</f>
        <v>235228</v>
      </c>
    </row>
    <row r="29" spans="1:7" outlineLevel="1" x14ac:dyDescent="0.35">
      <c r="A29" s="51" t="s">
        <v>474</v>
      </c>
      <c r="B29" s="66" t="s">
        <v>475</v>
      </c>
      <c r="C29" s="134"/>
      <c r="D29" s="134"/>
      <c r="F29" s="134"/>
    </row>
    <row r="30" spans="1:7" outlineLevel="1" x14ac:dyDescent="0.35">
      <c r="A30" s="51" t="s">
        <v>476</v>
      </c>
      <c r="B30" s="66" t="s">
        <v>477</v>
      </c>
      <c r="C30" s="134"/>
      <c r="D30" s="134"/>
      <c r="F30" s="134"/>
    </row>
    <row r="31" spans="1:7" outlineLevel="1" x14ac:dyDescent="0.35">
      <c r="A31" s="51" t="s">
        <v>478</v>
      </c>
      <c r="B31" s="66"/>
    </row>
    <row r="32" spans="1:7" outlineLevel="1" x14ac:dyDescent="0.35">
      <c r="A32" s="51" t="s">
        <v>479</v>
      </c>
      <c r="B32" s="66"/>
    </row>
    <row r="33" spans="1:7" outlineLevel="1" x14ac:dyDescent="0.35">
      <c r="A33" s="51" t="s">
        <v>1600</v>
      </c>
      <c r="B33" s="66"/>
    </row>
    <row r="34" spans="1:7" outlineLevel="1" x14ac:dyDescent="0.35">
      <c r="A34" s="51" t="s">
        <v>1601</v>
      </c>
      <c r="B34" s="66"/>
    </row>
    <row r="35" spans="1:7" ht="15" customHeight="1" x14ac:dyDescent="0.35">
      <c r="A35" s="70"/>
      <c r="B35" s="71" t="s">
        <v>480</v>
      </c>
      <c r="C35" s="70" t="s">
        <v>481</v>
      </c>
      <c r="D35" s="70" t="s">
        <v>482</v>
      </c>
      <c r="E35" s="72"/>
      <c r="F35" s="73" t="s">
        <v>450</v>
      </c>
      <c r="G35" s="73"/>
    </row>
    <row r="36" spans="1:7" x14ac:dyDescent="0.35">
      <c r="A36" s="51" t="s">
        <v>483</v>
      </c>
      <c r="B36" s="51" t="s">
        <v>484</v>
      </c>
      <c r="C36" s="128">
        <f>faneB1!C36</f>
        <v>7.8268628122348891E-3</v>
      </c>
      <c r="D36" s="128">
        <f>faneB1!D36</f>
        <v>0.10041383217146221</v>
      </c>
      <c r="E36" s="148"/>
      <c r="F36" s="128">
        <f>faneB1!F36</f>
        <v>2.4841909205152078E-2</v>
      </c>
    </row>
    <row r="37" spans="1:7" outlineLevel="1" x14ac:dyDescent="0.35">
      <c r="A37" s="51" t="s">
        <v>485</v>
      </c>
      <c r="C37" s="128"/>
      <c r="D37" s="128"/>
      <c r="E37" s="148"/>
      <c r="F37" s="128"/>
    </row>
    <row r="38" spans="1:7" outlineLevel="1" x14ac:dyDescent="0.35">
      <c r="A38" s="51" t="s">
        <v>486</v>
      </c>
      <c r="C38" s="128"/>
      <c r="D38" s="128"/>
      <c r="E38" s="148"/>
      <c r="F38" s="128"/>
    </row>
    <row r="39" spans="1:7" outlineLevel="1" x14ac:dyDescent="0.35">
      <c r="A39" s="51" t="s">
        <v>487</v>
      </c>
      <c r="C39" s="128"/>
      <c r="D39" s="128"/>
      <c r="E39" s="148"/>
      <c r="F39" s="128"/>
    </row>
    <row r="40" spans="1:7" outlineLevel="1" x14ac:dyDescent="0.35">
      <c r="A40" s="51" t="s">
        <v>488</v>
      </c>
      <c r="C40" s="128"/>
      <c r="D40" s="128"/>
      <c r="E40" s="148"/>
      <c r="F40" s="128"/>
    </row>
    <row r="41" spans="1:7" outlineLevel="1" x14ac:dyDescent="0.35">
      <c r="A41" s="51" t="s">
        <v>489</v>
      </c>
      <c r="C41" s="128"/>
      <c r="D41" s="128"/>
      <c r="E41" s="148"/>
      <c r="F41" s="128"/>
    </row>
    <row r="42" spans="1:7" outlineLevel="1" x14ac:dyDescent="0.35">
      <c r="A42" s="51" t="s">
        <v>490</v>
      </c>
      <c r="C42" s="128"/>
      <c r="D42" s="128"/>
      <c r="E42" s="148"/>
      <c r="F42" s="128"/>
    </row>
    <row r="43" spans="1:7" ht="15" customHeight="1" x14ac:dyDescent="0.35">
      <c r="A43" s="70"/>
      <c r="B43" s="71" t="s">
        <v>491</v>
      </c>
      <c r="C43" s="70" t="s">
        <v>481</v>
      </c>
      <c r="D43" s="70" t="s">
        <v>482</v>
      </c>
      <c r="E43" s="72"/>
      <c r="F43" s="73" t="s">
        <v>450</v>
      </c>
      <c r="G43" s="73"/>
    </row>
    <row r="44" spans="1:7" x14ac:dyDescent="0.35">
      <c r="A44" s="51" t="s">
        <v>492</v>
      </c>
      <c r="B44" s="94" t="s">
        <v>493</v>
      </c>
      <c r="C44" s="127">
        <f>SUM(C45:C71)</f>
        <v>1</v>
      </c>
      <c r="D44" s="127">
        <f>SUM(D45:D71)</f>
        <v>1</v>
      </c>
      <c r="E44" s="128"/>
      <c r="F44" s="127">
        <f>SUM(F45:F71)</f>
        <v>1</v>
      </c>
      <c r="G44" s="51"/>
    </row>
    <row r="45" spans="1:7" x14ac:dyDescent="0.35">
      <c r="A45" s="51" t="s">
        <v>494</v>
      </c>
      <c r="B45" s="51" t="s">
        <v>495</v>
      </c>
      <c r="C45" s="128" t="s">
        <v>1202</v>
      </c>
      <c r="D45" s="128" t="s">
        <v>1202</v>
      </c>
      <c r="E45" s="128"/>
      <c r="F45" s="128" t="s">
        <v>1202</v>
      </c>
      <c r="G45" s="51"/>
    </row>
    <row r="46" spans="1:7" x14ac:dyDescent="0.35">
      <c r="A46" s="51" t="s">
        <v>496</v>
      </c>
      <c r="B46" s="51" t="s">
        <v>497</v>
      </c>
      <c r="C46" s="128" t="s">
        <v>1202</v>
      </c>
      <c r="D46" s="128" t="s">
        <v>1202</v>
      </c>
      <c r="E46" s="128"/>
      <c r="F46" s="128" t="s">
        <v>1202</v>
      </c>
      <c r="G46" s="51"/>
    </row>
    <row r="47" spans="1:7" x14ac:dyDescent="0.35">
      <c r="A47" s="51" t="s">
        <v>498</v>
      </c>
      <c r="B47" s="51" t="s">
        <v>499</v>
      </c>
      <c r="C47" s="128" t="s">
        <v>1202</v>
      </c>
      <c r="D47" s="128" t="s">
        <v>1202</v>
      </c>
      <c r="E47" s="128"/>
      <c r="F47" s="128" t="s">
        <v>1202</v>
      </c>
      <c r="G47" s="51"/>
    </row>
    <row r="48" spans="1:7" x14ac:dyDescent="0.35">
      <c r="A48" s="51" t="s">
        <v>500</v>
      </c>
      <c r="B48" s="51" t="s">
        <v>501</v>
      </c>
      <c r="C48" s="128" t="s">
        <v>1202</v>
      </c>
      <c r="D48" s="128" t="s">
        <v>1202</v>
      </c>
      <c r="E48" s="128"/>
      <c r="F48" s="128" t="s">
        <v>1202</v>
      </c>
      <c r="G48" s="51"/>
    </row>
    <row r="49" spans="1:7" x14ac:dyDescent="0.35">
      <c r="A49" s="51" t="s">
        <v>502</v>
      </c>
      <c r="B49" s="51" t="s">
        <v>503</v>
      </c>
      <c r="C49" s="128" t="s">
        <v>1202</v>
      </c>
      <c r="D49" s="128" t="s">
        <v>1202</v>
      </c>
      <c r="E49" s="128"/>
      <c r="F49" s="128" t="s">
        <v>1202</v>
      </c>
      <c r="G49" s="51"/>
    </row>
    <row r="50" spans="1:7" x14ac:dyDescent="0.35">
      <c r="A50" s="51" t="s">
        <v>504</v>
      </c>
      <c r="B50" s="51" t="s">
        <v>2300</v>
      </c>
      <c r="C50" s="128" t="s">
        <v>1202</v>
      </c>
      <c r="D50" s="128" t="s">
        <v>1202</v>
      </c>
      <c r="E50" s="128"/>
      <c r="F50" s="128" t="s">
        <v>1202</v>
      </c>
      <c r="G50" s="51"/>
    </row>
    <row r="51" spans="1:7" x14ac:dyDescent="0.35">
      <c r="A51" s="51" t="s">
        <v>505</v>
      </c>
      <c r="B51" s="51" t="s">
        <v>506</v>
      </c>
      <c r="C51" s="128">
        <v>1</v>
      </c>
      <c r="D51" s="128">
        <v>1</v>
      </c>
      <c r="E51" s="128"/>
      <c r="F51" s="128">
        <v>1</v>
      </c>
      <c r="G51" s="51"/>
    </row>
    <row r="52" spans="1:7" x14ac:dyDescent="0.35">
      <c r="A52" s="51" t="s">
        <v>507</v>
      </c>
      <c r="B52" s="51" t="s">
        <v>508</v>
      </c>
      <c r="C52" s="128" t="s">
        <v>1202</v>
      </c>
      <c r="D52" s="128" t="s">
        <v>1202</v>
      </c>
      <c r="E52" s="128"/>
      <c r="F52" s="128" t="s">
        <v>1202</v>
      </c>
      <c r="G52" s="51"/>
    </row>
    <row r="53" spans="1:7" x14ac:dyDescent="0.35">
      <c r="A53" s="51" t="s">
        <v>509</v>
      </c>
      <c r="B53" s="51" t="s">
        <v>510</v>
      </c>
      <c r="C53" s="128" t="s">
        <v>1202</v>
      </c>
      <c r="D53" s="128" t="s">
        <v>1202</v>
      </c>
      <c r="E53" s="128"/>
      <c r="F53" s="128" t="s">
        <v>1202</v>
      </c>
      <c r="G53" s="51"/>
    </row>
    <row r="54" spans="1:7" x14ac:dyDescent="0.35">
      <c r="A54" s="51" t="s">
        <v>511</v>
      </c>
      <c r="B54" s="51" t="s">
        <v>512</v>
      </c>
      <c r="C54" s="128" t="s">
        <v>1202</v>
      </c>
      <c r="D54" s="128" t="s">
        <v>1202</v>
      </c>
      <c r="E54" s="128"/>
      <c r="F54" s="128" t="s">
        <v>1202</v>
      </c>
      <c r="G54" s="51"/>
    </row>
    <row r="55" spans="1:7" x14ac:dyDescent="0.35">
      <c r="A55" s="51" t="s">
        <v>513</v>
      </c>
      <c r="B55" s="51" t="s">
        <v>514</v>
      </c>
      <c r="C55" s="128" t="s">
        <v>1202</v>
      </c>
      <c r="D55" s="128" t="s">
        <v>1202</v>
      </c>
      <c r="E55" s="128"/>
      <c r="F55" s="128" t="s">
        <v>1202</v>
      </c>
      <c r="G55" s="51"/>
    </row>
    <row r="56" spans="1:7" x14ac:dyDescent="0.35">
      <c r="A56" s="51" t="s">
        <v>515</v>
      </c>
      <c r="B56" s="51" t="s">
        <v>516</v>
      </c>
      <c r="C56" s="128" t="s">
        <v>1202</v>
      </c>
      <c r="D56" s="128" t="s">
        <v>1202</v>
      </c>
      <c r="E56" s="128"/>
      <c r="F56" s="128" t="s">
        <v>1202</v>
      </c>
      <c r="G56" s="51"/>
    </row>
    <row r="57" spans="1:7" x14ac:dyDescent="0.35">
      <c r="A57" s="51" t="s">
        <v>517</v>
      </c>
      <c r="B57" s="51" t="s">
        <v>518</v>
      </c>
      <c r="C57" s="128" t="s">
        <v>1202</v>
      </c>
      <c r="D57" s="128" t="s">
        <v>1202</v>
      </c>
      <c r="E57" s="128"/>
      <c r="F57" s="128" t="s">
        <v>1202</v>
      </c>
      <c r="G57" s="51"/>
    </row>
    <row r="58" spans="1:7" x14ac:dyDescent="0.35">
      <c r="A58" s="51" t="s">
        <v>519</v>
      </c>
      <c r="B58" s="51" t="s">
        <v>520</v>
      </c>
      <c r="C58" s="128" t="s">
        <v>1202</v>
      </c>
      <c r="D58" s="128" t="s">
        <v>1202</v>
      </c>
      <c r="E58" s="128"/>
      <c r="F58" s="128" t="s">
        <v>1202</v>
      </c>
      <c r="G58" s="51"/>
    </row>
    <row r="59" spans="1:7" x14ac:dyDescent="0.35">
      <c r="A59" s="51" t="s">
        <v>521</v>
      </c>
      <c r="B59" s="51" t="s">
        <v>522</v>
      </c>
      <c r="C59" s="128" t="s">
        <v>1202</v>
      </c>
      <c r="D59" s="128" t="s">
        <v>1202</v>
      </c>
      <c r="E59" s="128"/>
      <c r="F59" s="128" t="s">
        <v>1202</v>
      </c>
      <c r="G59" s="51"/>
    </row>
    <row r="60" spans="1:7" x14ac:dyDescent="0.35">
      <c r="A60" s="51" t="s">
        <v>523</v>
      </c>
      <c r="B60" s="51" t="s">
        <v>3</v>
      </c>
      <c r="C60" s="128" t="s">
        <v>1202</v>
      </c>
      <c r="D60" s="128" t="s">
        <v>1202</v>
      </c>
      <c r="E60" s="128"/>
      <c r="F60" s="128" t="s">
        <v>1202</v>
      </c>
      <c r="G60" s="51"/>
    </row>
    <row r="61" spans="1:7" x14ac:dyDescent="0.35">
      <c r="A61" s="51" t="s">
        <v>524</v>
      </c>
      <c r="B61" s="51" t="s">
        <v>525</v>
      </c>
      <c r="C61" s="128" t="s">
        <v>1202</v>
      </c>
      <c r="D61" s="128" t="s">
        <v>1202</v>
      </c>
      <c r="E61" s="128"/>
      <c r="F61" s="128" t="s">
        <v>1202</v>
      </c>
      <c r="G61" s="51"/>
    </row>
    <row r="62" spans="1:7" x14ac:dyDescent="0.35">
      <c r="A62" s="51" t="s">
        <v>526</v>
      </c>
      <c r="B62" s="51" t="s">
        <v>527</v>
      </c>
      <c r="C62" s="128" t="s">
        <v>1202</v>
      </c>
      <c r="D62" s="128" t="s">
        <v>1202</v>
      </c>
      <c r="E62" s="128"/>
      <c r="F62" s="128" t="s">
        <v>1202</v>
      </c>
      <c r="G62" s="51"/>
    </row>
    <row r="63" spans="1:7" x14ac:dyDescent="0.35">
      <c r="A63" s="51" t="s">
        <v>528</v>
      </c>
      <c r="B63" s="51" t="s">
        <v>529</v>
      </c>
      <c r="C63" s="128" t="s">
        <v>1202</v>
      </c>
      <c r="D63" s="128" t="s">
        <v>1202</v>
      </c>
      <c r="E63" s="128"/>
      <c r="F63" s="128" t="s">
        <v>1202</v>
      </c>
      <c r="G63" s="51"/>
    </row>
    <row r="64" spans="1:7" x14ac:dyDescent="0.35">
      <c r="A64" s="51" t="s">
        <v>530</v>
      </c>
      <c r="B64" s="51" t="s">
        <v>531</v>
      </c>
      <c r="C64" s="128" t="s">
        <v>1202</v>
      </c>
      <c r="D64" s="128" t="s">
        <v>1202</v>
      </c>
      <c r="E64" s="128"/>
      <c r="F64" s="128" t="s">
        <v>1202</v>
      </c>
      <c r="G64" s="51"/>
    </row>
    <row r="65" spans="1:7" x14ac:dyDescent="0.35">
      <c r="A65" s="51" t="s">
        <v>532</v>
      </c>
      <c r="B65" s="51" t="s">
        <v>533</v>
      </c>
      <c r="C65" s="128" t="s">
        <v>1202</v>
      </c>
      <c r="D65" s="128" t="s">
        <v>1202</v>
      </c>
      <c r="E65" s="128"/>
      <c r="F65" s="128" t="s">
        <v>1202</v>
      </c>
      <c r="G65" s="51"/>
    </row>
    <row r="66" spans="1:7" x14ac:dyDescent="0.35">
      <c r="A66" s="51" t="s">
        <v>534</v>
      </c>
      <c r="B66" s="51" t="s">
        <v>535</v>
      </c>
      <c r="C66" s="128" t="s">
        <v>1202</v>
      </c>
      <c r="D66" s="128" t="s">
        <v>1202</v>
      </c>
      <c r="E66" s="128"/>
      <c r="F66" s="128" t="s">
        <v>1202</v>
      </c>
      <c r="G66" s="51"/>
    </row>
    <row r="67" spans="1:7" x14ac:dyDescent="0.35">
      <c r="A67" s="51" t="s">
        <v>536</v>
      </c>
      <c r="B67" s="51" t="s">
        <v>537</v>
      </c>
      <c r="C67" s="128" t="s">
        <v>1202</v>
      </c>
      <c r="D67" s="128" t="s">
        <v>1202</v>
      </c>
      <c r="E67" s="128"/>
      <c r="F67" s="128" t="s">
        <v>1202</v>
      </c>
      <c r="G67" s="51"/>
    </row>
    <row r="68" spans="1:7" x14ac:dyDescent="0.35">
      <c r="A68" s="51" t="s">
        <v>538</v>
      </c>
      <c r="B68" s="51" t="s">
        <v>539</v>
      </c>
      <c r="C68" s="128" t="s">
        <v>1202</v>
      </c>
      <c r="D68" s="128" t="s">
        <v>1202</v>
      </c>
      <c r="E68" s="128"/>
      <c r="F68" s="128" t="s">
        <v>1202</v>
      </c>
      <c r="G68" s="51"/>
    </row>
    <row r="69" spans="1:7" x14ac:dyDescent="0.35">
      <c r="A69" s="51" t="s">
        <v>540</v>
      </c>
      <c r="B69" s="51" t="s">
        <v>541</v>
      </c>
      <c r="C69" s="128" t="s">
        <v>1202</v>
      </c>
      <c r="D69" s="128" t="s">
        <v>1202</v>
      </c>
      <c r="E69" s="128"/>
      <c r="F69" s="128" t="s">
        <v>1202</v>
      </c>
      <c r="G69" s="51"/>
    </row>
    <row r="70" spans="1:7" x14ac:dyDescent="0.35">
      <c r="A70" s="51" t="s">
        <v>542</v>
      </c>
      <c r="B70" s="51" t="s">
        <v>543</v>
      </c>
      <c r="C70" s="128" t="s">
        <v>1202</v>
      </c>
      <c r="D70" s="128" t="s">
        <v>1202</v>
      </c>
      <c r="E70" s="128"/>
      <c r="F70" s="128" t="s">
        <v>1202</v>
      </c>
      <c r="G70" s="51"/>
    </row>
    <row r="71" spans="1:7" x14ac:dyDescent="0.35">
      <c r="A71" s="51" t="s">
        <v>544</v>
      </c>
      <c r="B71" s="51" t="s">
        <v>6</v>
      </c>
      <c r="C71" s="128" t="s">
        <v>1202</v>
      </c>
      <c r="D71" s="128" t="s">
        <v>1202</v>
      </c>
      <c r="E71" s="128"/>
      <c r="F71" s="128" t="s">
        <v>1202</v>
      </c>
      <c r="G71" s="51"/>
    </row>
    <row r="72" spans="1:7" x14ac:dyDescent="0.35">
      <c r="A72" s="51" t="s">
        <v>545</v>
      </c>
      <c r="B72" s="94" t="s">
        <v>309</v>
      </c>
      <c r="C72" s="127">
        <f>SUM(C73:C75)</f>
        <v>0</v>
      </c>
      <c r="D72" s="127">
        <f>SUM(D73:D75)</f>
        <v>0</v>
      </c>
      <c r="E72" s="128"/>
      <c r="F72" s="127">
        <f>SUM(F73:F75)</f>
        <v>0</v>
      </c>
      <c r="G72" s="51"/>
    </row>
    <row r="73" spans="1:7" x14ac:dyDescent="0.35">
      <c r="A73" s="51" t="s">
        <v>547</v>
      </c>
      <c r="B73" s="51" t="s">
        <v>549</v>
      </c>
      <c r="C73" s="128" t="s">
        <v>1202</v>
      </c>
      <c r="D73" s="128" t="s">
        <v>1202</v>
      </c>
      <c r="E73" s="128"/>
      <c r="F73" s="128" t="s">
        <v>1202</v>
      </c>
      <c r="G73" s="51"/>
    </row>
    <row r="74" spans="1:7" x14ac:dyDescent="0.35">
      <c r="A74" s="51" t="s">
        <v>548</v>
      </c>
      <c r="B74" s="51" t="s">
        <v>551</v>
      </c>
      <c r="C74" s="128" t="s">
        <v>1202</v>
      </c>
      <c r="D74" s="128" t="s">
        <v>1202</v>
      </c>
      <c r="E74" s="128"/>
      <c r="F74" s="128" t="s">
        <v>1202</v>
      </c>
      <c r="G74" s="51"/>
    </row>
    <row r="75" spans="1:7" x14ac:dyDescent="0.35">
      <c r="A75" s="51" t="s">
        <v>550</v>
      </c>
      <c r="B75" s="51" t="s">
        <v>2</v>
      </c>
      <c r="C75" s="128" t="s">
        <v>1202</v>
      </c>
      <c r="D75" s="128" t="s">
        <v>1202</v>
      </c>
      <c r="E75" s="128"/>
      <c r="F75" s="128" t="s">
        <v>1202</v>
      </c>
      <c r="G75" s="51"/>
    </row>
    <row r="76" spans="1:7" x14ac:dyDescent="0.35">
      <c r="A76" s="51" t="s">
        <v>1555</v>
      </c>
      <c r="B76" s="94" t="s">
        <v>139</v>
      </c>
      <c r="C76" s="127">
        <f>SUM(C77:C87)</f>
        <v>0</v>
      </c>
      <c r="D76" s="127">
        <f>SUM(D77:D87)</f>
        <v>0</v>
      </c>
      <c r="E76" s="128"/>
      <c r="F76" s="127">
        <f>SUM(F77:F87)</f>
        <v>0</v>
      </c>
      <c r="G76" s="51"/>
    </row>
    <row r="77" spans="1:7" x14ac:dyDescent="0.35">
      <c r="A77" s="51" t="s">
        <v>552</v>
      </c>
      <c r="B77" s="68" t="s">
        <v>311</v>
      </c>
      <c r="C77" s="128" t="s">
        <v>1202</v>
      </c>
      <c r="D77" s="128" t="s">
        <v>1202</v>
      </c>
      <c r="E77" s="128"/>
      <c r="F77" s="128" t="s">
        <v>1202</v>
      </c>
      <c r="G77" s="51"/>
    </row>
    <row r="78" spans="1:7" x14ac:dyDescent="0.35">
      <c r="A78" s="51" t="s">
        <v>553</v>
      </c>
      <c r="B78" s="51" t="s">
        <v>546</v>
      </c>
      <c r="C78" s="128" t="s">
        <v>1202</v>
      </c>
      <c r="D78" s="128" t="s">
        <v>1202</v>
      </c>
      <c r="E78" s="128"/>
      <c r="F78" s="128" t="s">
        <v>1202</v>
      </c>
      <c r="G78" s="51"/>
    </row>
    <row r="79" spans="1:7" x14ac:dyDescent="0.35">
      <c r="A79" s="51" t="s">
        <v>554</v>
      </c>
      <c r="B79" s="68" t="s">
        <v>313</v>
      </c>
      <c r="C79" s="128" t="s">
        <v>1202</v>
      </c>
      <c r="D79" s="128" t="s">
        <v>1202</v>
      </c>
      <c r="E79" s="128"/>
      <c r="F79" s="128" t="s">
        <v>1202</v>
      </c>
      <c r="G79" s="51"/>
    </row>
    <row r="80" spans="1:7" x14ac:dyDescent="0.35">
      <c r="A80" s="51" t="s">
        <v>555</v>
      </c>
      <c r="B80" s="68" t="s">
        <v>315</v>
      </c>
      <c r="C80" s="128" t="s">
        <v>1202</v>
      </c>
      <c r="D80" s="128" t="s">
        <v>1202</v>
      </c>
      <c r="E80" s="128"/>
      <c r="F80" s="128" t="s">
        <v>1202</v>
      </c>
      <c r="G80" s="51"/>
    </row>
    <row r="81" spans="1:7" x14ac:dyDescent="0.35">
      <c r="A81" s="51" t="s">
        <v>556</v>
      </c>
      <c r="B81" s="68" t="s">
        <v>12</v>
      </c>
      <c r="C81" s="128" t="s">
        <v>1202</v>
      </c>
      <c r="D81" s="128" t="s">
        <v>1202</v>
      </c>
      <c r="E81" s="128"/>
      <c r="F81" s="128" t="s">
        <v>1202</v>
      </c>
      <c r="G81" s="51"/>
    </row>
    <row r="82" spans="1:7" x14ac:dyDescent="0.35">
      <c r="A82" s="51" t="s">
        <v>557</v>
      </c>
      <c r="B82" s="68" t="s">
        <v>318</v>
      </c>
      <c r="C82" s="128" t="s">
        <v>1202</v>
      </c>
      <c r="D82" s="128" t="s">
        <v>1202</v>
      </c>
      <c r="E82" s="128"/>
      <c r="F82" s="128" t="s">
        <v>1202</v>
      </c>
      <c r="G82" s="51"/>
    </row>
    <row r="83" spans="1:7" x14ac:dyDescent="0.35">
      <c r="A83" s="51" t="s">
        <v>558</v>
      </c>
      <c r="B83" s="68" t="s">
        <v>320</v>
      </c>
      <c r="C83" s="128" t="s">
        <v>1202</v>
      </c>
      <c r="D83" s="128" t="s">
        <v>1202</v>
      </c>
      <c r="E83" s="128"/>
      <c r="F83" s="128" t="s">
        <v>1202</v>
      </c>
      <c r="G83" s="51"/>
    </row>
    <row r="84" spans="1:7" x14ac:dyDescent="0.35">
      <c r="A84" s="51" t="s">
        <v>559</v>
      </c>
      <c r="B84" s="68" t="s">
        <v>322</v>
      </c>
      <c r="C84" s="128" t="s">
        <v>1202</v>
      </c>
      <c r="D84" s="128" t="s">
        <v>1202</v>
      </c>
      <c r="E84" s="128"/>
      <c r="F84" s="128" t="s">
        <v>1202</v>
      </c>
      <c r="G84" s="51"/>
    </row>
    <row r="85" spans="1:7" x14ac:dyDescent="0.35">
      <c r="A85" s="51" t="s">
        <v>560</v>
      </c>
      <c r="B85" s="68" t="s">
        <v>324</v>
      </c>
      <c r="C85" s="128" t="s">
        <v>1202</v>
      </c>
      <c r="D85" s="128" t="s">
        <v>1202</v>
      </c>
      <c r="E85" s="128"/>
      <c r="F85" s="128" t="s">
        <v>1202</v>
      </c>
      <c r="G85" s="51"/>
    </row>
    <row r="86" spans="1:7" x14ac:dyDescent="0.35">
      <c r="A86" s="51" t="s">
        <v>561</v>
      </c>
      <c r="B86" s="68" t="s">
        <v>326</v>
      </c>
      <c r="C86" s="128" t="s">
        <v>1202</v>
      </c>
      <c r="D86" s="128" t="s">
        <v>1202</v>
      </c>
      <c r="E86" s="128"/>
      <c r="F86" s="128" t="s">
        <v>1202</v>
      </c>
      <c r="G86" s="51"/>
    </row>
    <row r="87" spans="1:7" x14ac:dyDescent="0.35">
      <c r="A87" s="51" t="s">
        <v>562</v>
      </c>
      <c r="B87" s="68" t="s">
        <v>139</v>
      </c>
      <c r="C87" s="128" t="s">
        <v>1202</v>
      </c>
      <c r="D87" s="128" t="s">
        <v>1202</v>
      </c>
      <c r="E87" s="128"/>
      <c r="F87" s="128" t="s">
        <v>1202</v>
      </c>
      <c r="G87" s="51"/>
    </row>
    <row r="88" spans="1:7" outlineLevel="1" x14ac:dyDescent="0.35">
      <c r="A88" s="51" t="s">
        <v>563</v>
      </c>
      <c r="B88" s="80"/>
      <c r="C88" s="128"/>
      <c r="D88" s="128"/>
      <c r="E88" s="128"/>
      <c r="F88" s="128"/>
      <c r="G88" s="51"/>
    </row>
    <row r="89" spans="1:7" outlineLevel="1" x14ac:dyDescent="0.35">
      <c r="A89" s="51" t="s">
        <v>564</v>
      </c>
      <c r="B89" s="80"/>
      <c r="C89" s="128"/>
      <c r="D89" s="128"/>
      <c r="E89" s="128"/>
      <c r="F89" s="128"/>
      <c r="G89" s="51"/>
    </row>
    <row r="90" spans="1:7" outlineLevel="1" x14ac:dyDescent="0.35">
      <c r="A90" s="51" t="s">
        <v>565</v>
      </c>
      <c r="B90" s="80"/>
      <c r="C90" s="128"/>
      <c r="D90" s="128"/>
      <c r="E90" s="128"/>
      <c r="F90" s="128"/>
      <c r="G90" s="51"/>
    </row>
    <row r="91" spans="1:7" outlineLevel="1" x14ac:dyDescent="0.35">
      <c r="A91" s="51" t="s">
        <v>566</v>
      </c>
      <c r="B91" s="80"/>
      <c r="C91" s="128"/>
      <c r="D91" s="128"/>
      <c r="E91" s="128"/>
      <c r="F91" s="128"/>
      <c r="G91" s="51"/>
    </row>
    <row r="92" spans="1:7" outlineLevel="1" x14ac:dyDescent="0.35">
      <c r="A92" s="51" t="s">
        <v>567</v>
      </c>
      <c r="B92" s="80"/>
      <c r="C92" s="128"/>
      <c r="D92" s="128"/>
      <c r="E92" s="128"/>
      <c r="F92" s="128"/>
      <c r="G92" s="51"/>
    </row>
    <row r="93" spans="1:7" outlineLevel="1" x14ac:dyDescent="0.35">
      <c r="A93" s="51" t="s">
        <v>568</v>
      </c>
      <c r="B93" s="80"/>
      <c r="C93" s="128"/>
      <c r="D93" s="128"/>
      <c r="E93" s="128"/>
      <c r="F93" s="128"/>
      <c r="G93" s="51"/>
    </row>
    <row r="94" spans="1:7" outlineLevel="1" x14ac:dyDescent="0.35">
      <c r="A94" s="51" t="s">
        <v>569</v>
      </c>
      <c r="B94" s="80"/>
      <c r="C94" s="128"/>
      <c r="D94" s="128"/>
      <c r="E94" s="128"/>
      <c r="F94" s="128"/>
      <c r="G94" s="51"/>
    </row>
    <row r="95" spans="1:7" outlineLevel="1" x14ac:dyDescent="0.35">
      <c r="A95" s="51" t="s">
        <v>570</v>
      </c>
      <c r="B95" s="80"/>
      <c r="C95" s="128"/>
      <c r="D95" s="128"/>
      <c r="E95" s="128"/>
      <c r="F95" s="128"/>
      <c r="G95" s="51"/>
    </row>
    <row r="96" spans="1:7" outlineLevel="1" x14ac:dyDescent="0.35">
      <c r="A96" s="51" t="s">
        <v>571</v>
      </c>
      <c r="B96" s="80"/>
      <c r="C96" s="128"/>
      <c r="D96" s="128"/>
      <c r="E96" s="128"/>
      <c r="F96" s="128"/>
      <c r="G96" s="51"/>
    </row>
    <row r="97" spans="1:7" outlineLevel="1" x14ac:dyDescent="0.35">
      <c r="A97" s="51" t="s">
        <v>572</v>
      </c>
      <c r="B97" s="80"/>
      <c r="C97" s="128"/>
      <c r="D97" s="128"/>
      <c r="E97" s="128"/>
      <c r="F97" s="128"/>
      <c r="G97" s="51"/>
    </row>
    <row r="98" spans="1:7" ht="15" customHeight="1" x14ac:dyDescent="0.35">
      <c r="A98" s="70"/>
      <c r="B98" s="138" t="s">
        <v>1566</v>
      </c>
      <c r="C98" s="70" t="s">
        <v>481</v>
      </c>
      <c r="D98" s="70" t="s">
        <v>482</v>
      </c>
      <c r="E98" s="72"/>
      <c r="F98" s="73" t="s">
        <v>450</v>
      </c>
      <c r="G98" s="73"/>
    </row>
    <row r="99" spans="1:7" x14ac:dyDescent="0.35">
      <c r="A99" s="51" t="s">
        <v>573</v>
      </c>
      <c r="B99" s="68" t="s">
        <v>3116</v>
      </c>
      <c r="C99" s="128">
        <f>faneB1!C99</f>
        <v>0.49159012081621972</v>
      </c>
      <c r="D99" s="128">
        <f>faneB1!D99</f>
        <v>0.32582120274776077</v>
      </c>
      <c r="E99" s="128"/>
      <c r="F99" s="128">
        <f>faneB1!F99</f>
        <v>0.46112615973228976</v>
      </c>
      <c r="G99" s="51"/>
    </row>
    <row r="100" spans="1:7" x14ac:dyDescent="0.35">
      <c r="A100" s="51" t="s">
        <v>575</v>
      </c>
      <c r="B100" s="68" t="s">
        <v>3117</v>
      </c>
      <c r="C100" s="128">
        <f>faneB1!C100</f>
        <v>0.16766915235380769</v>
      </c>
      <c r="D100" s="128">
        <f>faneB1!D100</f>
        <v>0.17583566844031309</v>
      </c>
      <c r="E100" s="128"/>
      <c r="F100" s="128">
        <f>faneB1!F100</f>
        <v>0.16916994291906823</v>
      </c>
      <c r="G100" s="51"/>
    </row>
    <row r="101" spans="1:7" x14ac:dyDescent="0.35">
      <c r="A101" s="51" t="s">
        <v>576</v>
      </c>
      <c r="B101" s="68" t="s">
        <v>3118</v>
      </c>
      <c r="C101" s="128">
        <f>faneB1!C101</f>
        <v>3.0254119878680995E-2</v>
      </c>
      <c r="D101" s="128">
        <f>faneB1!D101</f>
        <v>5.8249225360252302E-2</v>
      </c>
      <c r="E101" s="128"/>
      <c r="F101" s="128">
        <f>faneB1!F101</f>
        <v>3.5398882925146063E-2</v>
      </c>
      <c r="G101" s="51"/>
    </row>
    <row r="102" spans="1:7" x14ac:dyDescent="0.35">
      <c r="A102" s="51" t="s">
        <v>577</v>
      </c>
      <c r="B102" s="68" t="s">
        <v>3119</v>
      </c>
      <c r="C102" s="128">
        <f>faneB1!C102</f>
        <v>0.19483360164203953</v>
      </c>
      <c r="D102" s="128">
        <f>faneB1!D102</f>
        <v>0.25590648453495085</v>
      </c>
      <c r="E102" s="128"/>
      <c r="F102" s="128">
        <f>faneB1!F102</f>
        <v>0.20605718896716585</v>
      </c>
      <c r="G102" s="51"/>
    </row>
    <row r="103" spans="1:7" x14ac:dyDescent="0.35">
      <c r="A103" s="51" t="s">
        <v>578</v>
      </c>
      <c r="B103" s="68" t="s">
        <v>3120</v>
      </c>
      <c r="C103" s="128">
        <f>faneB1!C103</f>
        <v>0.11565300530925866</v>
      </c>
      <c r="D103" s="128">
        <f>faneB1!D103</f>
        <v>0.1841874189229257</v>
      </c>
      <c r="E103" s="128"/>
      <c r="F103" s="128">
        <f>faneB1!F103</f>
        <v>0.12824782545747537</v>
      </c>
      <c r="G103" s="51"/>
    </row>
    <row r="104" spans="1:7" x14ac:dyDescent="0.35">
      <c r="A104" s="51" t="s">
        <v>579</v>
      </c>
      <c r="B104" s="68"/>
      <c r="C104" s="128"/>
      <c r="D104" s="128"/>
      <c r="E104" s="128"/>
      <c r="F104" s="128"/>
      <c r="G104" s="51"/>
    </row>
    <row r="105" spans="1:7" x14ac:dyDescent="0.35">
      <c r="A105" s="51" t="s">
        <v>580</v>
      </c>
      <c r="B105" s="68"/>
      <c r="C105" s="128"/>
      <c r="D105" s="128"/>
      <c r="E105" s="128"/>
      <c r="F105" s="128"/>
      <c r="G105" s="51"/>
    </row>
    <row r="106" spans="1:7" x14ac:dyDescent="0.35">
      <c r="A106" s="51" t="s">
        <v>581</v>
      </c>
      <c r="B106" s="68"/>
      <c r="C106" s="128"/>
      <c r="D106" s="128"/>
      <c r="E106" s="128"/>
      <c r="F106" s="128"/>
      <c r="G106" s="51"/>
    </row>
    <row r="107" spans="1:7" x14ac:dyDescent="0.35">
      <c r="A107" s="51" t="s">
        <v>582</v>
      </c>
      <c r="B107" s="68"/>
      <c r="C107" s="128"/>
      <c r="D107" s="128"/>
      <c r="E107" s="128"/>
      <c r="F107" s="128"/>
      <c r="G107" s="51"/>
    </row>
    <row r="108" spans="1:7" x14ac:dyDescent="0.35">
      <c r="A108" s="51" t="s">
        <v>583</v>
      </c>
      <c r="B108" s="68"/>
      <c r="C108" s="128"/>
      <c r="D108" s="128"/>
      <c r="E108" s="128"/>
      <c r="F108" s="128"/>
      <c r="G108" s="51"/>
    </row>
    <row r="109" spans="1:7" x14ac:dyDescent="0.35">
      <c r="A109" s="51" t="s">
        <v>584</v>
      </c>
      <c r="B109" s="68"/>
      <c r="C109" s="128"/>
      <c r="D109" s="128"/>
      <c r="E109" s="128"/>
      <c r="F109" s="128"/>
      <c r="G109" s="51"/>
    </row>
    <row r="110" spans="1:7" x14ac:dyDescent="0.35">
      <c r="A110" s="51" t="s">
        <v>585</v>
      </c>
      <c r="B110" s="68"/>
      <c r="C110" s="128"/>
      <c r="D110" s="128"/>
      <c r="E110" s="128"/>
      <c r="F110" s="128"/>
      <c r="G110" s="51"/>
    </row>
    <row r="111" spans="1:7" x14ac:dyDescent="0.35">
      <c r="A111" s="51" t="s">
        <v>586</v>
      </c>
      <c r="B111" s="68"/>
      <c r="C111" s="128"/>
      <c r="D111" s="128"/>
      <c r="E111" s="128"/>
      <c r="F111" s="128"/>
      <c r="G111" s="51"/>
    </row>
    <row r="112" spans="1:7" x14ac:dyDescent="0.35">
      <c r="A112" s="51" t="s">
        <v>587</v>
      </c>
      <c r="B112" s="68"/>
      <c r="C112" s="128"/>
      <c r="D112" s="128"/>
      <c r="E112" s="128"/>
      <c r="F112" s="128"/>
      <c r="G112" s="51"/>
    </row>
    <row r="113" spans="1:7" x14ac:dyDescent="0.35">
      <c r="A113" s="51" t="s">
        <v>588</v>
      </c>
      <c r="B113" s="68"/>
      <c r="C113" s="128"/>
      <c r="D113" s="128"/>
      <c r="E113" s="128"/>
      <c r="F113" s="128"/>
      <c r="G113" s="51"/>
    </row>
    <row r="114" spans="1:7" x14ac:dyDescent="0.35">
      <c r="A114" s="51" t="s">
        <v>589</v>
      </c>
      <c r="B114" s="68"/>
      <c r="C114" s="128"/>
      <c r="D114" s="128"/>
      <c r="E114" s="128"/>
      <c r="F114" s="128"/>
      <c r="G114" s="51"/>
    </row>
    <row r="115" spans="1:7" x14ac:dyDescent="0.35">
      <c r="A115" s="51" t="s">
        <v>590</v>
      </c>
      <c r="B115" s="68"/>
      <c r="C115" s="128"/>
      <c r="D115" s="128"/>
      <c r="E115" s="128"/>
      <c r="F115" s="128"/>
      <c r="G115" s="51"/>
    </row>
    <row r="116" spans="1:7" x14ac:dyDescent="0.35">
      <c r="A116" s="51" t="s">
        <v>591</v>
      </c>
      <c r="B116" s="68"/>
      <c r="C116" s="128"/>
      <c r="D116" s="128"/>
      <c r="E116" s="128"/>
      <c r="F116" s="128"/>
      <c r="G116" s="51"/>
    </row>
    <row r="117" spans="1:7" x14ac:dyDescent="0.35">
      <c r="A117" s="51" t="s">
        <v>592</v>
      </c>
      <c r="B117" s="68"/>
      <c r="C117" s="128"/>
      <c r="D117" s="128"/>
      <c r="E117" s="128"/>
      <c r="F117" s="128"/>
      <c r="G117" s="51"/>
    </row>
    <row r="118" spans="1:7" x14ac:dyDescent="0.35">
      <c r="A118" s="51" t="s">
        <v>593</v>
      </c>
      <c r="B118" s="68"/>
      <c r="C118" s="128"/>
      <c r="D118" s="128"/>
      <c r="E118" s="128"/>
      <c r="F118" s="128"/>
      <c r="G118" s="51"/>
    </row>
    <row r="119" spans="1:7" x14ac:dyDescent="0.35">
      <c r="A119" s="51" t="s">
        <v>594</v>
      </c>
      <c r="B119" s="68"/>
      <c r="C119" s="128"/>
      <c r="D119" s="128"/>
      <c r="E119" s="128"/>
      <c r="F119" s="128"/>
      <c r="G119" s="51"/>
    </row>
    <row r="120" spans="1:7" x14ac:dyDescent="0.35">
      <c r="A120" s="51" t="s">
        <v>595</v>
      </c>
      <c r="B120" s="68"/>
      <c r="C120" s="128"/>
      <c r="D120" s="128"/>
      <c r="E120" s="128"/>
      <c r="F120" s="128"/>
      <c r="G120" s="51"/>
    </row>
    <row r="121" spans="1:7" x14ac:dyDescent="0.35">
      <c r="A121" s="51" t="s">
        <v>596</v>
      </c>
      <c r="B121" s="68"/>
      <c r="C121" s="128"/>
      <c r="D121" s="128"/>
      <c r="E121" s="128"/>
      <c r="F121" s="128"/>
      <c r="G121" s="51"/>
    </row>
    <row r="122" spans="1:7" x14ac:dyDescent="0.35">
      <c r="A122" s="51" t="s">
        <v>597</v>
      </c>
      <c r="B122" s="68"/>
      <c r="C122" s="128"/>
      <c r="D122" s="128"/>
      <c r="E122" s="128"/>
      <c r="F122" s="128"/>
      <c r="G122" s="51"/>
    </row>
    <row r="123" spans="1:7" x14ac:dyDescent="0.35">
      <c r="A123" s="51" t="s">
        <v>598</v>
      </c>
      <c r="B123" s="68"/>
      <c r="C123" s="128"/>
      <c r="D123" s="128"/>
      <c r="E123" s="128"/>
      <c r="F123" s="128"/>
      <c r="G123" s="51"/>
    </row>
    <row r="124" spans="1:7" x14ac:dyDescent="0.35">
      <c r="A124" s="51" t="s">
        <v>599</v>
      </c>
      <c r="B124" s="68"/>
      <c r="C124" s="128"/>
      <c r="D124" s="128"/>
      <c r="E124" s="128"/>
      <c r="F124" s="128"/>
      <c r="G124" s="51"/>
    </row>
    <row r="125" spans="1:7" x14ac:dyDescent="0.35">
      <c r="A125" s="51" t="s">
        <v>600</v>
      </c>
      <c r="B125" s="68"/>
      <c r="C125" s="128"/>
      <c r="D125" s="128"/>
      <c r="E125" s="128"/>
      <c r="F125" s="128"/>
      <c r="G125" s="51"/>
    </row>
    <row r="126" spans="1:7" x14ac:dyDescent="0.35">
      <c r="A126" s="51" t="s">
        <v>601</v>
      </c>
      <c r="B126" s="68"/>
      <c r="C126" s="128"/>
      <c r="D126" s="128"/>
      <c r="E126" s="128"/>
      <c r="F126" s="128"/>
      <c r="G126" s="51"/>
    </row>
    <row r="127" spans="1:7" x14ac:dyDescent="0.35">
      <c r="A127" s="51" t="s">
        <v>602</v>
      </c>
      <c r="B127" s="68"/>
      <c r="C127" s="128"/>
      <c r="D127" s="128"/>
      <c r="E127" s="128"/>
      <c r="F127" s="128"/>
      <c r="G127" s="51"/>
    </row>
    <row r="128" spans="1:7" x14ac:dyDescent="0.35">
      <c r="A128" s="51" t="s">
        <v>603</v>
      </c>
      <c r="B128" s="68"/>
      <c r="C128" s="128"/>
      <c r="D128" s="128"/>
      <c r="E128" s="128"/>
      <c r="F128" s="128"/>
      <c r="G128" s="51"/>
    </row>
    <row r="129" spans="1:7" x14ac:dyDescent="0.35">
      <c r="A129" s="51" t="s">
        <v>604</v>
      </c>
      <c r="B129" s="68"/>
      <c r="C129" s="128"/>
      <c r="D129" s="128"/>
      <c r="E129" s="128"/>
      <c r="F129" s="128"/>
      <c r="G129" s="51"/>
    </row>
    <row r="130" spans="1:7" x14ac:dyDescent="0.35">
      <c r="A130" s="51" t="s">
        <v>1529</v>
      </c>
      <c r="B130" s="68"/>
      <c r="C130" s="128"/>
      <c r="D130" s="128"/>
      <c r="E130" s="128"/>
      <c r="F130" s="128"/>
      <c r="G130" s="51"/>
    </row>
    <row r="131" spans="1:7" x14ac:dyDescent="0.35">
      <c r="A131" s="51" t="s">
        <v>1530</v>
      </c>
      <c r="B131" s="68"/>
      <c r="C131" s="128"/>
      <c r="D131" s="128"/>
      <c r="E131" s="128"/>
      <c r="F131" s="128"/>
      <c r="G131" s="51"/>
    </row>
    <row r="132" spans="1:7" x14ac:dyDescent="0.35">
      <c r="A132" s="51" t="s">
        <v>1531</v>
      </c>
      <c r="B132" s="68"/>
      <c r="C132" s="128"/>
      <c r="D132" s="128"/>
      <c r="E132" s="128"/>
      <c r="F132" s="128"/>
      <c r="G132" s="51"/>
    </row>
    <row r="133" spans="1:7" x14ac:dyDescent="0.35">
      <c r="A133" s="51" t="s">
        <v>1532</v>
      </c>
      <c r="B133" s="68"/>
      <c r="C133" s="128"/>
      <c r="D133" s="128"/>
      <c r="E133" s="128"/>
      <c r="F133" s="128"/>
      <c r="G133" s="51"/>
    </row>
    <row r="134" spans="1:7" x14ac:dyDescent="0.35">
      <c r="A134" s="51" t="s">
        <v>1533</v>
      </c>
      <c r="B134" s="68"/>
      <c r="C134" s="128"/>
      <c r="D134" s="128"/>
      <c r="E134" s="128"/>
      <c r="F134" s="128"/>
      <c r="G134" s="51"/>
    </row>
    <row r="135" spans="1:7" x14ac:dyDescent="0.35">
      <c r="A135" s="51" t="s">
        <v>1534</v>
      </c>
      <c r="B135" s="68"/>
      <c r="C135" s="128"/>
      <c r="D135" s="128"/>
      <c r="E135" s="128"/>
      <c r="F135" s="128"/>
      <c r="G135" s="51"/>
    </row>
    <row r="136" spans="1:7" x14ac:dyDescent="0.35">
      <c r="A136" s="51" t="s">
        <v>1535</v>
      </c>
      <c r="B136" s="68"/>
      <c r="C136" s="128"/>
      <c r="D136" s="128"/>
      <c r="E136" s="128"/>
      <c r="F136" s="128"/>
      <c r="G136" s="51"/>
    </row>
    <row r="137" spans="1:7" x14ac:dyDescent="0.35">
      <c r="A137" s="51" t="s">
        <v>1536</v>
      </c>
      <c r="B137" s="68"/>
      <c r="C137" s="128"/>
      <c r="D137" s="128"/>
      <c r="E137" s="128"/>
      <c r="F137" s="128"/>
      <c r="G137" s="51"/>
    </row>
    <row r="138" spans="1:7" x14ac:dyDescent="0.35">
      <c r="A138" s="51" t="s">
        <v>1537</v>
      </c>
      <c r="B138" s="68"/>
      <c r="C138" s="128"/>
      <c r="D138" s="128"/>
      <c r="E138" s="128"/>
      <c r="F138" s="128"/>
      <c r="G138" s="51"/>
    </row>
    <row r="139" spans="1:7" x14ac:dyDescent="0.35">
      <c r="A139" s="51" t="s">
        <v>1538</v>
      </c>
      <c r="B139" s="68"/>
      <c r="C139" s="128"/>
      <c r="D139" s="128"/>
      <c r="E139" s="128"/>
      <c r="F139" s="128"/>
      <c r="G139" s="51"/>
    </row>
    <row r="140" spans="1:7" x14ac:dyDescent="0.35">
      <c r="A140" s="51" t="s">
        <v>1539</v>
      </c>
      <c r="B140" s="68"/>
      <c r="C140" s="128"/>
      <c r="D140" s="128"/>
      <c r="E140" s="128"/>
      <c r="F140" s="128"/>
      <c r="G140" s="51"/>
    </row>
    <row r="141" spans="1:7" x14ac:dyDescent="0.35">
      <c r="A141" s="51" t="s">
        <v>1540</v>
      </c>
      <c r="B141" s="68"/>
      <c r="C141" s="128"/>
      <c r="D141" s="128"/>
      <c r="E141" s="128"/>
      <c r="F141" s="128"/>
      <c r="G141" s="51"/>
    </row>
    <row r="142" spans="1:7" x14ac:dyDescent="0.35">
      <c r="A142" s="51" t="s">
        <v>1541</v>
      </c>
      <c r="B142" s="68"/>
      <c r="C142" s="128"/>
      <c r="D142" s="128"/>
      <c r="E142" s="128"/>
      <c r="F142" s="128"/>
      <c r="G142" s="51"/>
    </row>
    <row r="143" spans="1:7" x14ac:dyDescent="0.35">
      <c r="A143" s="51" t="s">
        <v>1542</v>
      </c>
      <c r="B143" s="68"/>
      <c r="C143" s="128"/>
      <c r="D143" s="128"/>
      <c r="E143" s="128"/>
      <c r="F143" s="128"/>
      <c r="G143" s="51"/>
    </row>
    <row r="144" spans="1:7" x14ac:dyDescent="0.35">
      <c r="A144" s="51" t="s">
        <v>1543</v>
      </c>
      <c r="B144" s="68"/>
      <c r="C144" s="128"/>
      <c r="D144" s="128"/>
      <c r="E144" s="128"/>
      <c r="F144" s="128"/>
      <c r="G144" s="51"/>
    </row>
    <row r="145" spans="1:7" x14ac:dyDescent="0.35">
      <c r="A145" s="51" t="s">
        <v>1544</v>
      </c>
      <c r="B145" s="68"/>
      <c r="C145" s="128"/>
      <c r="D145" s="128"/>
      <c r="E145" s="128"/>
      <c r="F145" s="128"/>
      <c r="G145" s="51"/>
    </row>
    <row r="146" spans="1:7" x14ac:dyDescent="0.35">
      <c r="A146" s="51" t="s">
        <v>1545</v>
      </c>
      <c r="B146" s="68"/>
      <c r="C146" s="128"/>
      <c r="D146" s="128"/>
      <c r="E146" s="128"/>
      <c r="F146" s="128"/>
      <c r="G146" s="51"/>
    </row>
    <row r="147" spans="1:7" x14ac:dyDescent="0.35">
      <c r="A147" s="51" t="s">
        <v>1546</v>
      </c>
      <c r="B147" s="68"/>
      <c r="C147" s="128"/>
      <c r="D147" s="128"/>
      <c r="E147" s="128"/>
      <c r="F147" s="128"/>
      <c r="G147" s="51"/>
    </row>
    <row r="148" spans="1:7" x14ac:dyDescent="0.35">
      <c r="A148" s="51" t="s">
        <v>1547</v>
      </c>
      <c r="B148" s="68"/>
      <c r="C148" s="128"/>
      <c r="D148" s="128"/>
      <c r="E148" s="128"/>
      <c r="F148" s="128"/>
      <c r="G148" s="51"/>
    </row>
    <row r="149" spans="1:7" ht="15" customHeight="1" x14ac:dyDescent="0.35">
      <c r="A149" s="70"/>
      <c r="B149" s="71" t="s">
        <v>605</v>
      </c>
      <c r="C149" s="70" t="s">
        <v>481</v>
      </c>
      <c r="D149" s="70" t="s">
        <v>482</v>
      </c>
      <c r="E149" s="72"/>
      <c r="F149" s="73" t="s">
        <v>450</v>
      </c>
      <c r="G149" s="73"/>
    </row>
    <row r="150" spans="1:7" x14ac:dyDescent="0.35">
      <c r="A150" s="51" t="s">
        <v>606</v>
      </c>
      <c r="B150" s="51" t="s">
        <v>607</v>
      </c>
      <c r="C150" s="128">
        <f>faneB1!C150</f>
        <v>0.81577742315851531</v>
      </c>
      <c r="D150" s="128">
        <f>faneB1!D150</f>
        <v>0.35779873724280015</v>
      </c>
      <c r="E150" s="129"/>
      <c r="F150" s="128">
        <f>faneB1!F150</f>
        <v>0.73161300302733412</v>
      </c>
    </row>
    <row r="151" spans="1:7" x14ac:dyDescent="0.35">
      <c r="A151" s="51" t="s">
        <v>608</v>
      </c>
      <c r="B151" s="51" t="s">
        <v>609</v>
      </c>
      <c r="C151" s="128">
        <f>faneB1!C151</f>
        <v>0.18422257684147211</v>
      </c>
      <c r="D151" s="128">
        <f>faneB1!D151</f>
        <v>0.64220126276340117</v>
      </c>
      <c r="E151" s="129"/>
      <c r="F151" s="128">
        <f>faneB1!F151</f>
        <v>0.26838699697380053</v>
      </c>
    </row>
    <row r="152" spans="1:7" x14ac:dyDescent="0.35">
      <c r="A152" s="51" t="s">
        <v>610</v>
      </c>
      <c r="B152" s="51" t="s">
        <v>139</v>
      </c>
      <c r="C152" s="128" t="s">
        <v>1202</v>
      </c>
      <c r="D152" s="128" t="s">
        <v>1202</v>
      </c>
      <c r="E152" s="129"/>
      <c r="F152" s="128" t="s">
        <v>1202</v>
      </c>
    </row>
    <row r="153" spans="1:7" outlineLevel="1" x14ac:dyDescent="0.35">
      <c r="A153" s="51" t="s">
        <v>611</v>
      </c>
      <c r="C153" s="128"/>
      <c r="D153" s="128"/>
      <c r="E153" s="129"/>
      <c r="F153" s="128"/>
    </row>
    <row r="154" spans="1:7" outlineLevel="1" x14ac:dyDescent="0.35">
      <c r="A154" s="51" t="s">
        <v>612</v>
      </c>
      <c r="C154" s="128"/>
      <c r="D154" s="128"/>
      <c r="E154" s="129"/>
      <c r="F154" s="128"/>
    </row>
    <row r="155" spans="1:7" outlineLevel="1" x14ac:dyDescent="0.35">
      <c r="A155" s="51" t="s">
        <v>613</v>
      </c>
      <c r="C155" s="128"/>
      <c r="D155" s="128"/>
      <c r="E155" s="129"/>
      <c r="F155" s="128"/>
    </row>
    <row r="156" spans="1:7" outlineLevel="1" x14ac:dyDescent="0.35">
      <c r="A156" s="51" t="s">
        <v>614</v>
      </c>
      <c r="C156" s="128"/>
      <c r="D156" s="128"/>
      <c r="E156" s="129"/>
      <c r="F156" s="128"/>
    </row>
    <row r="157" spans="1:7" outlineLevel="1" x14ac:dyDescent="0.35">
      <c r="A157" s="51" t="s">
        <v>615</v>
      </c>
      <c r="C157" s="128"/>
      <c r="D157" s="128"/>
      <c r="E157" s="129"/>
      <c r="F157" s="128"/>
    </row>
    <row r="158" spans="1:7" outlineLevel="1" x14ac:dyDescent="0.35">
      <c r="A158" s="51" t="s">
        <v>616</v>
      </c>
      <c r="C158" s="128"/>
      <c r="D158" s="128"/>
      <c r="E158" s="129"/>
      <c r="F158" s="128"/>
    </row>
    <row r="159" spans="1:7" ht="15" customHeight="1" x14ac:dyDescent="0.35">
      <c r="A159" s="70"/>
      <c r="B159" s="71" t="s">
        <v>617</v>
      </c>
      <c r="C159" s="70" t="s">
        <v>481</v>
      </c>
      <c r="D159" s="70" t="s">
        <v>482</v>
      </c>
      <c r="E159" s="72"/>
      <c r="F159" s="73" t="s">
        <v>450</v>
      </c>
      <c r="G159" s="73"/>
    </row>
    <row r="160" spans="1:7" x14ac:dyDescent="0.35">
      <c r="A160" s="51" t="s">
        <v>618</v>
      </c>
      <c r="B160" s="51" t="s">
        <v>619</v>
      </c>
      <c r="C160" s="128">
        <f>faneB1!C160</f>
        <v>0.55338638406624208</v>
      </c>
      <c r="D160" s="128">
        <f>faneB1!D160</f>
        <v>0.45343077687107025</v>
      </c>
      <c r="E160" s="129"/>
      <c r="F160" s="128">
        <f>faneB1!F160</f>
        <v>0.535017176115828</v>
      </c>
    </row>
    <row r="161" spans="1:7" x14ac:dyDescent="0.35">
      <c r="A161" s="51" t="s">
        <v>620</v>
      </c>
      <c r="B161" s="51" t="s">
        <v>621</v>
      </c>
      <c r="C161" s="128">
        <f>faneB1!C161</f>
        <v>0.44661361593375776</v>
      </c>
      <c r="D161" s="128">
        <f>faneB1!D161</f>
        <v>0.5465692231351309</v>
      </c>
      <c r="E161" s="129"/>
      <c r="F161" s="128">
        <f>faneB1!F161</f>
        <v>0.46498282388530987</v>
      </c>
    </row>
    <row r="162" spans="1:7" x14ac:dyDescent="0.35">
      <c r="A162" s="51" t="s">
        <v>622</v>
      </c>
      <c r="B162" s="51" t="s">
        <v>139</v>
      </c>
      <c r="C162" s="128" t="s">
        <v>1202</v>
      </c>
      <c r="D162" s="128" t="s">
        <v>1202</v>
      </c>
      <c r="E162" s="129"/>
      <c r="F162" s="128" t="s">
        <v>1202</v>
      </c>
    </row>
    <row r="163" spans="1:7" outlineLevel="1" x14ac:dyDescent="0.35">
      <c r="A163" s="51" t="s">
        <v>623</v>
      </c>
      <c r="E163" s="49"/>
    </row>
    <row r="164" spans="1:7" outlineLevel="1" x14ac:dyDescent="0.35">
      <c r="A164" s="51" t="s">
        <v>624</v>
      </c>
      <c r="E164" s="49"/>
    </row>
    <row r="165" spans="1:7" outlineLevel="1" x14ac:dyDescent="0.35">
      <c r="A165" s="51" t="s">
        <v>625</v>
      </c>
      <c r="E165" s="49"/>
    </row>
    <row r="166" spans="1:7" outlineLevel="1" x14ac:dyDescent="0.35">
      <c r="A166" s="51" t="s">
        <v>626</v>
      </c>
      <c r="E166" s="49"/>
    </row>
    <row r="167" spans="1:7" outlineLevel="1" x14ac:dyDescent="0.35">
      <c r="A167" s="51" t="s">
        <v>627</v>
      </c>
      <c r="E167" s="49"/>
    </row>
    <row r="168" spans="1:7" outlineLevel="1" x14ac:dyDescent="0.35">
      <c r="A168" s="51" t="s">
        <v>628</v>
      </c>
      <c r="E168" s="49"/>
    </row>
    <row r="169" spans="1:7" ht="15" customHeight="1" x14ac:dyDescent="0.35">
      <c r="A169" s="70"/>
      <c r="B169" s="71" t="s">
        <v>629</v>
      </c>
      <c r="C169" s="70" t="s">
        <v>481</v>
      </c>
      <c r="D169" s="70" t="s">
        <v>482</v>
      </c>
      <c r="E169" s="72"/>
      <c r="F169" s="73" t="s">
        <v>450</v>
      </c>
      <c r="G169" s="73"/>
    </row>
    <row r="170" spans="1:7" x14ac:dyDescent="0.35">
      <c r="A170" s="51" t="s">
        <v>630</v>
      </c>
      <c r="B170" s="47" t="s">
        <v>631</v>
      </c>
      <c r="C170" s="128">
        <f>faneB1!C170</f>
        <v>3.9404044561681964E-2</v>
      </c>
      <c r="D170" s="128">
        <f>faneB1!D170</f>
        <v>3.4595686245141144E-2</v>
      </c>
      <c r="E170" s="129"/>
      <c r="F170" s="128">
        <f>faneB1!F170</f>
        <v>3.8520394946666696E-2</v>
      </c>
    </row>
    <row r="171" spans="1:7" x14ac:dyDescent="0.35">
      <c r="A171" s="51" t="s">
        <v>632</v>
      </c>
      <c r="B171" s="47" t="s">
        <v>3059</v>
      </c>
      <c r="C171" s="128">
        <f>faneB1!C171</f>
        <v>5.9466461245678635E-2</v>
      </c>
      <c r="D171" s="128">
        <f>faneB1!D171</f>
        <v>3.3386077722198565E-2</v>
      </c>
      <c r="E171" s="129"/>
      <c r="F171" s="128">
        <f>faneB1!F171</f>
        <v>5.4673573664756177E-2</v>
      </c>
    </row>
    <row r="172" spans="1:7" x14ac:dyDescent="0.35">
      <c r="A172" s="51" t="s">
        <v>634</v>
      </c>
      <c r="B172" s="47" t="s">
        <v>3060</v>
      </c>
      <c r="C172" s="128">
        <f>faneB1!C172</f>
        <v>7.8579967389462616E-2</v>
      </c>
      <c r="D172" s="128">
        <f>faneB1!D172</f>
        <v>6.8914243918939397E-2</v>
      </c>
      <c r="E172" s="128"/>
      <c r="F172" s="128">
        <f>faneB1!F172</f>
        <v>7.6803661993462932E-2</v>
      </c>
    </row>
    <row r="173" spans="1:7" x14ac:dyDescent="0.35">
      <c r="A173" s="51" t="s">
        <v>636</v>
      </c>
      <c r="B173" s="47" t="s">
        <v>3061</v>
      </c>
      <c r="C173" s="128">
        <f>faneB1!C173</f>
        <v>0.11428646267168537</v>
      </c>
      <c r="D173" s="128">
        <f>faneB1!D173</f>
        <v>5.4809408179862594E-2</v>
      </c>
      <c r="E173" s="128"/>
      <c r="F173" s="128">
        <f>faneB1!F173</f>
        <v>0.10335614657541119</v>
      </c>
    </row>
    <row r="174" spans="1:7" x14ac:dyDescent="0.35">
      <c r="A174" s="51" t="s">
        <v>638</v>
      </c>
      <c r="B174" s="47" t="s">
        <v>3062</v>
      </c>
      <c r="C174" s="128">
        <f>faneB1!C174</f>
        <v>0.70826306413148377</v>
      </c>
      <c r="D174" s="128">
        <f>faneB1!D174</f>
        <v>0.80829458394005738</v>
      </c>
      <c r="E174" s="128"/>
      <c r="F174" s="128">
        <f>faneB1!F174</f>
        <v>0.72664622282083779</v>
      </c>
    </row>
    <row r="175" spans="1:7" outlineLevel="1" x14ac:dyDescent="0.35">
      <c r="A175" s="51" t="s">
        <v>640</v>
      </c>
      <c r="B175" s="66"/>
      <c r="C175" s="128"/>
      <c r="D175" s="128"/>
      <c r="E175" s="128"/>
      <c r="F175" s="128"/>
    </row>
    <row r="176" spans="1:7" outlineLevel="1" x14ac:dyDescent="0.35">
      <c r="A176" s="51" t="s">
        <v>641</v>
      </c>
      <c r="B176" s="66"/>
      <c r="C176" s="128"/>
      <c r="D176" s="128"/>
      <c r="E176" s="128"/>
      <c r="F176" s="128"/>
    </row>
    <row r="177" spans="1:7" outlineLevel="1" x14ac:dyDescent="0.35">
      <c r="A177" s="51" t="s">
        <v>642</v>
      </c>
      <c r="B177" s="47"/>
      <c r="C177" s="128"/>
      <c r="D177" s="128"/>
      <c r="E177" s="128"/>
      <c r="F177" s="128"/>
    </row>
    <row r="178" spans="1:7" outlineLevel="1" x14ac:dyDescent="0.35">
      <c r="A178" s="51" t="s">
        <v>643</v>
      </c>
      <c r="B178" s="47"/>
      <c r="C178" s="128"/>
      <c r="D178" s="128"/>
      <c r="E178" s="128"/>
      <c r="F178" s="128"/>
    </row>
    <row r="179" spans="1:7" ht="15" customHeight="1" x14ac:dyDescent="0.35">
      <c r="A179" s="70"/>
      <c r="B179" s="138" t="s">
        <v>644</v>
      </c>
      <c r="C179" s="70" t="s">
        <v>481</v>
      </c>
      <c r="D179" s="70" t="s">
        <v>482</v>
      </c>
      <c r="E179" s="70"/>
      <c r="F179" s="70" t="s">
        <v>450</v>
      </c>
      <c r="G179" s="73"/>
    </row>
    <row r="180" spans="1:7" x14ac:dyDescent="0.35">
      <c r="A180" s="51" t="s">
        <v>645</v>
      </c>
      <c r="B180" s="51" t="s">
        <v>646</v>
      </c>
      <c r="C180" s="185">
        <f>faneB1!C180</f>
        <v>1.3084827085820946E-3</v>
      </c>
      <c r="D180" s="185">
        <f>faneB1!D180</f>
        <v>7.8163193637087783E-4</v>
      </c>
      <c r="E180" s="129"/>
      <c r="F180" s="185">
        <f>faneB1!F180</f>
        <v>1.211661412957467E-3</v>
      </c>
    </row>
    <row r="181" spans="1:7" outlineLevel="1" x14ac:dyDescent="0.35">
      <c r="A181" s="51" t="s">
        <v>2672</v>
      </c>
      <c r="B181" s="122" t="s">
        <v>2671</v>
      </c>
      <c r="C181" s="185">
        <v>2E-3</v>
      </c>
      <c r="D181" s="185">
        <v>4.0000000000000001E-3</v>
      </c>
      <c r="E181" s="129"/>
      <c r="F181" s="185">
        <v>2E-3</v>
      </c>
    </row>
    <row r="182" spans="1:7" outlineLevel="1" x14ac:dyDescent="0.35">
      <c r="A182" s="51" t="s">
        <v>647</v>
      </c>
      <c r="B182" s="123"/>
      <c r="C182" s="128"/>
      <c r="D182" s="128"/>
      <c r="E182" s="129"/>
      <c r="F182" s="128"/>
    </row>
    <row r="183" spans="1:7" outlineLevel="1" x14ac:dyDescent="0.35">
      <c r="A183" s="51" t="s">
        <v>648</v>
      </c>
      <c r="B183" s="123"/>
      <c r="C183" s="128"/>
      <c r="D183" s="128"/>
      <c r="E183" s="129"/>
      <c r="F183" s="128"/>
    </row>
    <row r="184" spans="1:7" outlineLevel="1" x14ac:dyDescent="0.35">
      <c r="A184" s="51" t="s">
        <v>649</v>
      </c>
      <c r="B184" s="123"/>
      <c r="C184" s="128"/>
      <c r="D184" s="128"/>
      <c r="E184" s="129"/>
      <c r="F184" s="128"/>
    </row>
    <row r="185" spans="1:7" ht="18.5" x14ac:dyDescent="0.35">
      <c r="A185" s="124"/>
      <c r="B185" s="125" t="s">
        <v>447</v>
      </c>
      <c r="C185" s="124"/>
      <c r="D185" s="124"/>
      <c r="E185" s="124"/>
      <c r="F185" s="126"/>
      <c r="G185" s="126"/>
    </row>
    <row r="186" spans="1:7" ht="15" customHeight="1" x14ac:dyDescent="0.35">
      <c r="A186" s="70"/>
      <c r="B186" s="71" t="s">
        <v>650</v>
      </c>
      <c r="C186" s="70" t="s">
        <v>651</v>
      </c>
      <c r="D186" s="70" t="s">
        <v>652</v>
      </c>
      <c r="E186" s="72"/>
      <c r="F186" s="70" t="s">
        <v>481</v>
      </c>
      <c r="G186" s="70" t="s">
        <v>653</v>
      </c>
    </row>
    <row r="187" spans="1:7" x14ac:dyDescent="0.35">
      <c r="A187" s="51" t="s">
        <v>654</v>
      </c>
      <c r="B187" s="68" t="s">
        <v>655</v>
      </c>
      <c r="C187" s="133">
        <f>faneB1!C187</f>
        <v>1549</v>
      </c>
      <c r="D187" s="51">
        <f>faneB1!D187</f>
        <v>220031</v>
      </c>
      <c r="E187" s="65"/>
      <c r="F187" s="84"/>
      <c r="G187" s="84"/>
    </row>
    <row r="188" spans="1:7" x14ac:dyDescent="0.35">
      <c r="A188" s="65"/>
      <c r="B188" s="95"/>
      <c r="C188" s="65"/>
      <c r="D188" s="65"/>
      <c r="E188" s="65"/>
      <c r="F188" s="84"/>
      <c r="G188" s="84"/>
    </row>
    <row r="189" spans="1:7" x14ac:dyDescent="0.35">
      <c r="B189" s="68" t="s">
        <v>656</v>
      </c>
      <c r="C189" s="65"/>
      <c r="D189" s="65"/>
      <c r="E189" s="65"/>
      <c r="F189" s="84"/>
      <c r="G189" s="84"/>
    </row>
    <row r="190" spans="1:7" x14ac:dyDescent="0.35">
      <c r="A190" s="51" t="s">
        <v>657</v>
      </c>
      <c r="B190" s="68" t="s">
        <v>3122</v>
      </c>
      <c r="C190" s="133">
        <f>faneB1!C190</f>
        <v>161811.58924435236</v>
      </c>
      <c r="D190" s="134">
        <f>faneB1!D190</f>
        <v>173032</v>
      </c>
      <c r="E190" s="65"/>
      <c r="F190" s="140">
        <f>IF($C$214=0,"",IF(C190="[for completion]","",IF(C190="","",C190/$C$214)))</f>
        <v>0.47461235670326885</v>
      </c>
      <c r="G190" s="140">
        <f>IF($D$214=0,"",IF(D190="[for completion]","",IF(D190="","",D190/$D$214)))</f>
        <v>0.78639828024232949</v>
      </c>
    </row>
    <row r="191" spans="1:7" x14ac:dyDescent="0.35">
      <c r="A191" s="51" t="s">
        <v>658</v>
      </c>
      <c r="B191" s="68" t="s">
        <v>3123</v>
      </c>
      <c r="C191" s="133">
        <f>faneB1!C191</f>
        <v>119349.44176642405</v>
      </c>
      <c r="D191" s="134">
        <f>faneB1!D191</f>
        <v>41894</v>
      </c>
      <c r="E191" s="65"/>
      <c r="F191" s="140">
        <f t="shared" ref="F191:F213" si="1">IF($C$214=0,"",IF(C191="[for completion]","",IF(C191="","",C191/$C$214)))</f>
        <v>0.35006590128994181</v>
      </c>
      <c r="G191" s="140">
        <f t="shared" ref="G191:G213" si="2">IF($D$214=0,"",IF(D191="[for completion]","",IF(D191="","",D191/$D$214)))</f>
        <v>0.19040044357386005</v>
      </c>
    </row>
    <row r="192" spans="1:7" x14ac:dyDescent="0.35">
      <c r="A192" s="51" t="s">
        <v>659</v>
      </c>
      <c r="B192" s="68" t="s">
        <v>3124</v>
      </c>
      <c r="C192" s="133">
        <f>faneB1!C192</f>
        <v>36243.02290062487</v>
      </c>
      <c r="D192" s="134">
        <f>faneB1!D192</f>
        <v>4612</v>
      </c>
      <c r="E192" s="65"/>
      <c r="F192" s="140">
        <f t="shared" si="1"/>
        <v>0.10630503410321387</v>
      </c>
      <c r="G192" s="140">
        <f t="shared" si="2"/>
        <v>2.0960682812876368E-2</v>
      </c>
    </row>
    <row r="193" spans="1:7" x14ac:dyDescent="0.35">
      <c r="A193" s="51" t="s">
        <v>660</v>
      </c>
      <c r="B193" s="68" t="s">
        <v>3125</v>
      </c>
      <c r="C193" s="133">
        <f>faneB1!C193</f>
        <v>11450.150623176982</v>
      </c>
      <c r="D193" s="134">
        <f>faneB1!D193</f>
        <v>379</v>
      </c>
      <c r="E193" s="65"/>
      <c r="F193" s="140">
        <f t="shared" si="1"/>
        <v>3.358463381548614E-2</v>
      </c>
      <c r="G193" s="140">
        <f t="shared" si="2"/>
        <v>1.7224845589939599E-3</v>
      </c>
    </row>
    <row r="194" spans="1:7" x14ac:dyDescent="0.35">
      <c r="A194" s="51" t="s">
        <v>661</v>
      </c>
      <c r="B194" s="68" t="s">
        <v>3125</v>
      </c>
      <c r="C194" s="133">
        <f>faneB1!C194</f>
        <v>5199.7521929884115</v>
      </c>
      <c r="D194" s="134">
        <f>faneB1!D194</f>
        <v>74</v>
      </c>
      <c r="E194" s="65"/>
      <c r="F194" s="140">
        <f t="shared" si="1"/>
        <v>1.5251482629346683E-2</v>
      </c>
      <c r="G194" s="140">
        <f t="shared" si="2"/>
        <v>3.3631624634710566E-4</v>
      </c>
    </row>
    <row r="195" spans="1:7" x14ac:dyDescent="0.35">
      <c r="A195" s="51" t="s">
        <v>662</v>
      </c>
      <c r="B195" s="68" t="s">
        <v>3126</v>
      </c>
      <c r="C195" s="133">
        <f>faneB1!C195</f>
        <v>6880.2540214344035</v>
      </c>
      <c r="D195" s="134">
        <f>faneB1!D195</f>
        <v>40</v>
      </c>
      <c r="E195" s="65"/>
      <c r="F195" s="140">
        <f t="shared" si="1"/>
        <v>2.018059145874249E-2</v>
      </c>
      <c r="G195" s="140">
        <f t="shared" si="2"/>
        <v>1.8179256559303008E-4</v>
      </c>
    </row>
    <row r="196" spans="1:7" x14ac:dyDescent="0.35">
      <c r="A196" s="51" t="s">
        <v>663</v>
      </c>
      <c r="B196" s="68"/>
      <c r="C196" s="133"/>
      <c r="D196" s="134"/>
      <c r="E196" s="65"/>
      <c r="F196" s="140" t="str">
        <f t="shared" si="1"/>
        <v/>
      </c>
      <c r="G196" s="140" t="str">
        <f t="shared" si="2"/>
        <v/>
      </c>
    </row>
    <row r="197" spans="1:7" x14ac:dyDescent="0.35">
      <c r="A197" s="51" t="s">
        <v>664</v>
      </c>
      <c r="B197" s="68"/>
      <c r="C197" s="133"/>
      <c r="D197" s="134"/>
      <c r="E197" s="65"/>
      <c r="F197" s="140" t="str">
        <f t="shared" si="1"/>
        <v/>
      </c>
      <c r="G197" s="140" t="str">
        <f t="shared" si="2"/>
        <v/>
      </c>
    </row>
    <row r="198" spans="1:7" x14ac:dyDescent="0.35">
      <c r="A198" s="51" t="s">
        <v>665</v>
      </c>
      <c r="B198" s="68"/>
      <c r="C198" s="133"/>
      <c r="D198" s="134"/>
      <c r="E198" s="65"/>
      <c r="F198" s="140" t="str">
        <f t="shared" si="1"/>
        <v/>
      </c>
      <c r="G198" s="140" t="str">
        <f t="shared" si="2"/>
        <v/>
      </c>
    </row>
    <row r="199" spans="1:7" x14ac:dyDescent="0.35">
      <c r="A199" s="51" t="s">
        <v>666</v>
      </c>
      <c r="B199" s="68"/>
      <c r="C199" s="133"/>
      <c r="D199" s="134"/>
      <c r="E199" s="68"/>
      <c r="F199" s="140" t="str">
        <f t="shared" si="1"/>
        <v/>
      </c>
      <c r="G199" s="140" t="str">
        <f t="shared" si="2"/>
        <v/>
      </c>
    </row>
    <row r="200" spans="1:7" x14ac:dyDescent="0.35">
      <c r="A200" s="51" t="s">
        <v>667</v>
      </c>
      <c r="B200" s="68"/>
      <c r="C200" s="133"/>
      <c r="D200" s="134"/>
      <c r="E200" s="68"/>
      <c r="F200" s="140" t="str">
        <f t="shared" si="1"/>
        <v/>
      </c>
      <c r="G200" s="140" t="str">
        <f t="shared" si="2"/>
        <v/>
      </c>
    </row>
    <row r="201" spans="1:7" x14ac:dyDescent="0.35">
      <c r="A201" s="51" t="s">
        <v>668</v>
      </c>
      <c r="B201" s="68"/>
      <c r="C201" s="133"/>
      <c r="D201" s="134"/>
      <c r="E201" s="68"/>
      <c r="F201" s="140" t="str">
        <f t="shared" si="1"/>
        <v/>
      </c>
      <c r="G201" s="140" t="str">
        <f t="shared" si="2"/>
        <v/>
      </c>
    </row>
    <row r="202" spans="1:7" x14ac:dyDescent="0.35">
      <c r="A202" s="51" t="s">
        <v>669</v>
      </c>
      <c r="B202" s="68"/>
      <c r="C202" s="133"/>
      <c r="D202" s="134"/>
      <c r="E202" s="68"/>
      <c r="F202" s="140" t="str">
        <f t="shared" si="1"/>
        <v/>
      </c>
      <c r="G202" s="140" t="str">
        <f t="shared" si="2"/>
        <v/>
      </c>
    </row>
    <row r="203" spans="1:7" x14ac:dyDescent="0.35">
      <c r="A203" s="51" t="s">
        <v>670</v>
      </c>
      <c r="B203" s="68"/>
      <c r="C203" s="133"/>
      <c r="D203" s="134"/>
      <c r="E203" s="68"/>
      <c r="F203" s="140" t="str">
        <f t="shared" si="1"/>
        <v/>
      </c>
      <c r="G203" s="140" t="str">
        <f t="shared" si="2"/>
        <v/>
      </c>
    </row>
    <row r="204" spans="1:7" x14ac:dyDescent="0.35">
      <c r="A204" s="51" t="s">
        <v>671</v>
      </c>
      <c r="B204" s="68"/>
      <c r="C204" s="133"/>
      <c r="D204" s="134"/>
      <c r="E204" s="68"/>
      <c r="F204" s="140" t="str">
        <f t="shared" si="1"/>
        <v/>
      </c>
      <c r="G204" s="140" t="str">
        <f t="shared" si="2"/>
        <v/>
      </c>
    </row>
    <row r="205" spans="1:7" x14ac:dyDescent="0.35">
      <c r="A205" s="51" t="s">
        <v>672</v>
      </c>
      <c r="B205" s="68"/>
      <c r="C205" s="133"/>
      <c r="D205" s="134"/>
      <c r="F205" s="140" t="str">
        <f t="shared" si="1"/>
        <v/>
      </c>
      <c r="G205" s="140" t="str">
        <f t="shared" si="2"/>
        <v/>
      </c>
    </row>
    <row r="206" spans="1:7" x14ac:dyDescent="0.35">
      <c r="A206" s="51" t="s">
        <v>673</v>
      </c>
      <c r="B206" s="68"/>
      <c r="C206" s="133"/>
      <c r="D206" s="134"/>
      <c r="E206" s="122"/>
      <c r="F206" s="140" t="str">
        <f t="shared" si="1"/>
        <v/>
      </c>
      <c r="G206" s="140" t="str">
        <f t="shared" si="2"/>
        <v/>
      </c>
    </row>
    <row r="207" spans="1:7" x14ac:dyDescent="0.35">
      <c r="A207" s="51" t="s">
        <v>674</v>
      </c>
      <c r="B207" s="68"/>
      <c r="C207" s="133"/>
      <c r="D207" s="134"/>
      <c r="E207" s="122"/>
      <c r="F207" s="140" t="str">
        <f t="shared" si="1"/>
        <v/>
      </c>
      <c r="G207" s="140" t="str">
        <f t="shared" si="2"/>
        <v/>
      </c>
    </row>
    <row r="208" spans="1:7" x14ac:dyDescent="0.35">
      <c r="A208" s="51" t="s">
        <v>675</v>
      </c>
      <c r="B208" s="68"/>
      <c r="C208" s="133"/>
      <c r="D208" s="134"/>
      <c r="E208" s="122"/>
      <c r="F208" s="140" t="str">
        <f t="shared" si="1"/>
        <v/>
      </c>
      <c r="G208" s="140" t="str">
        <f t="shared" si="2"/>
        <v/>
      </c>
    </row>
    <row r="209" spans="1:7" x14ac:dyDescent="0.35">
      <c r="A209" s="51" t="s">
        <v>676</v>
      </c>
      <c r="B209" s="68"/>
      <c r="C209" s="133"/>
      <c r="D209" s="134"/>
      <c r="E209" s="122"/>
      <c r="F209" s="140" t="str">
        <f t="shared" si="1"/>
        <v/>
      </c>
      <c r="G209" s="140" t="str">
        <f t="shared" si="2"/>
        <v/>
      </c>
    </row>
    <row r="210" spans="1:7" x14ac:dyDescent="0.35">
      <c r="A210" s="51" t="s">
        <v>677</v>
      </c>
      <c r="B210" s="68"/>
      <c r="C210" s="133"/>
      <c r="D210" s="134"/>
      <c r="E210" s="122"/>
      <c r="F210" s="140" t="str">
        <f t="shared" si="1"/>
        <v/>
      </c>
      <c r="G210" s="140" t="str">
        <f t="shared" si="2"/>
        <v/>
      </c>
    </row>
    <row r="211" spans="1:7" x14ac:dyDescent="0.35">
      <c r="A211" s="51" t="s">
        <v>678</v>
      </c>
      <c r="B211" s="68"/>
      <c r="C211" s="133"/>
      <c r="D211" s="134"/>
      <c r="E211" s="122"/>
      <c r="F211" s="140" t="str">
        <f t="shared" si="1"/>
        <v/>
      </c>
      <c r="G211" s="140" t="str">
        <f t="shared" si="2"/>
        <v/>
      </c>
    </row>
    <row r="212" spans="1:7" x14ac:dyDescent="0.35">
      <c r="A212" s="51" t="s">
        <v>679</v>
      </c>
      <c r="B212" s="68"/>
      <c r="C212" s="133"/>
      <c r="D212" s="134"/>
      <c r="E212" s="122"/>
      <c r="F212" s="140" t="str">
        <f t="shared" si="1"/>
        <v/>
      </c>
      <c r="G212" s="140" t="str">
        <f t="shared" si="2"/>
        <v/>
      </c>
    </row>
    <row r="213" spans="1:7" x14ac:dyDescent="0.35">
      <c r="A213" s="51" t="s">
        <v>680</v>
      </c>
      <c r="B213" s="68"/>
      <c r="C213" s="133"/>
      <c r="D213" s="134"/>
      <c r="E213" s="122"/>
      <c r="F213" s="140" t="str">
        <f t="shared" si="1"/>
        <v/>
      </c>
      <c r="G213" s="140" t="str">
        <f t="shared" si="2"/>
        <v/>
      </c>
    </row>
    <row r="214" spans="1:7" x14ac:dyDescent="0.35">
      <c r="A214" s="51" t="s">
        <v>681</v>
      </c>
      <c r="B214" s="78" t="s">
        <v>141</v>
      </c>
      <c r="C214" s="135">
        <f>SUM(C190:C213)</f>
        <v>340934.21074900113</v>
      </c>
      <c r="D214" s="76">
        <f>SUM(D190:D213)</f>
        <v>220031</v>
      </c>
      <c r="E214" s="122"/>
      <c r="F214" s="149">
        <f>SUM(F190:F213)</f>
        <v>0.99999999999999989</v>
      </c>
      <c r="G214" s="149">
        <f>SUM(G190:G213)</f>
        <v>0.99999999999999989</v>
      </c>
    </row>
    <row r="215" spans="1:7" ht="15" customHeight="1" x14ac:dyDescent="0.35">
      <c r="A215" s="70"/>
      <c r="B215" s="70" t="s">
        <v>682</v>
      </c>
      <c r="C215" s="70" t="s">
        <v>651</v>
      </c>
      <c r="D215" s="70" t="s">
        <v>652</v>
      </c>
      <c r="E215" s="72"/>
      <c r="F215" s="70" t="s">
        <v>481</v>
      </c>
      <c r="G215" s="70" t="s">
        <v>653</v>
      </c>
    </row>
    <row r="216" spans="1:7" x14ac:dyDescent="0.35">
      <c r="A216" s="51" t="s">
        <v>683</v>
      </c>
      <c r="B216" s="51" t="s">
        <v>684</v>
      </c>
      <c r="C216" s="128" t="s">
        <v>1202</v>
      </c>
      <c r="F216" s="148"/>
      <c r="G216" s="148"/>
    </row>
    <row r="217" spans="1:7" x14ac:dyDescent="0.35">
      <c r="F217" s="148"/>
      <c r="G217" s="148"/>
    </row>
    <row r="218" spans="1:7" x14ac:dyDescent="0.35">
      <c r="B218" s="68" t="s">
        <v>685</v>
      </c>
      <c r="F218" s="148"/>
      <c r="G218" s="148"/>
    </row>
    <row r="219" spans="1:7" x14ac:dyDescent="0.35">
      <c r="A219" s="51" t="s">
        <v>686</v>
      </c>
      <c r="B219" s="51" t="s">
        <v>687</v>
      </c>
      <c r="C219" s="133" t="s">
        <v>1202</v>
      </c>
      <c r="D219" s="134" t="s">
        <v>1202</v>
      </c>
      <c r="F219" s="140" t="str">
        <f t="shared" ref="F219:F233" si="3">IF($C$227=0,"",IF(C219="[for completion]","",C219/$C$227))</f>
        <v/>
      </c>
      <c r="G219" s="140" t="str">
        <f t="shared" ref="G219:G233" si="4">IF($D$227=0,"",IF(D219="[for completion]","",D219/$D$227))</f>
        <v/>
      </c>
    </row>
    <row r="220" spans="1:7" x14ac:dyDescent="0.35">
      <c r="A220" s="51" t="s">
        <v>688</v>
      </c>
      <c r="B220" s="51" t="s">
        <v>689</v>
      </c>
      <c r="C220" s="133" t="s">
        <v>1202</v>
      </c>
      <c r="D220" s="134" t="s">
        <v>1202</v>
      </c>
      <c r="F220" s="140" t="str">
        <f t="shared" si="3"/>
        <v/>
      </c>
      <c r="G220" s="140" t="str">
        <f t="shared" si="4"/>
        <v/>
      </c>
    </row>
    <row r="221" spans="1:7" x14ac:dyDescent="0.35">
      <c r="A221" s="51" t="s">
        <v>690</v>
      </c>
      <c r="B221" s="51" t="s">
        <v>691</v>
      </c>
      <c r="C221" s="133" t="s">
        <v>1202</v>
      </c>
      <c r="D221" s="134" t="s">
        <v>1202</v>
      </c>
      <c r="F221" s="140" t="str">
        <f t="shared" si="3"/>
        <v/>
      </c>
      <c r="G221" s="140" t="str">
        <f t="shared" si="4"/>
        <v/>
      </c>
    </row>
    <row r="222" spans="1:7" x14ac:dyDescent="0.35">
      <c r="A222" s="51" t="s">
        <v>692</v>
      </c>
      <c r="B222" s="51" t="s">
        <v>693</v>
      </c>
      <c r="C222" s="133" t="s">
        <v>1202</v>
      </c>
      <c r="D222" s="134" t="s">
        <v>1202</v>
      </c>
      <c r="F222" s="140" t="str">
        <f t="shared" si="3"/>
        <v/>
      </c>
      <c r="G222" s="140" t="str">
        <f t="shared" si="4"/>
        <v/>
      </c>
    </row>
    <row r="223" spans="1:7" x14ac:dyDescent="0.35">
      <c r="A223" s="51" t="s">
        <v>694</v>
      </c>
      <c r="B223" s="51" t="s">
        <v>695</v>
      </c>
      <c r="C223" s="133" t="s">
        <v>1202</v>
      </c>
      <c r="D223" s="134" t="s">
        <v>1202</v>
      </c>
      <c r="F223" s="140" t="str">
        <f t="shared" si="3"/>
        <v/>
      </c>
      <c r="G223" s="140" t="str">
        <f t="shared" si="4"/>
        <v/>
      </c>
    </row>
    <row r="224" spans="1:7" x14ac:dyDescent="0.35">
      <c r="A224" s="51" t="s">
        <v>696</v>
      </c>
      <c r="B224" s="51" t="s">
        <v>697</v>
      </c>
      <c r="C224" s="133" t="s">
        <v>1202</v>
      </c>
      <c r="D224" s="134" t="s">
        <v>1202</v>
      </c>
      <c r="F224" s="140" t="str">
        <f t="shared" si="3"/>
        <v/>
      </c>
      <c r="G224" s="140" t="str">
        <f t="shared" si="4"/>
        <v/>
      </c>
    </row>
    <row r="225" spans="1:7" x14ac:dyDescent="0.35">
      <c r="A225" s="51" t="s">
        <v>698</v>
      </c>
      <c r="B225" s="51" t="s">
        <v>699</v>
      </c>
      <c r="C225" s="133" t="s">
        <v>1202</v>
      </c>
      <c r="D225" s="134" t="s">
        <v>1202</v>
      </c>
      <c r="F225" s="140" t="str">
        <f t="shared" si="3"/>
        <v/>
      </c>
      <c r="G225" s="140" t="str">
        <f t="shared" si="4"/>
        <v/>
      </c>
    </row>
    <row r="226" spans="1:7" x14ac:dyDescent="0.35">
      <c r="A226" s="51" t="s">
        <v>700</v>
      </c>
      <c r="B226" s="51" t="s">
        <v>701</v>
      </c>
      <c r="C226" s="133" t="s">
        <v>1202</v>
      </c>
      <c r="D226" s="134" t="s">
        <v>1202</v>
      </c>
      <c r="F226" s="140" t="str">
        <f t="shared" si="3"/>
        <v/>
      </c>
      <c r="G226" s="140" t="str">
        <f t="shared" si="4"/>
        <v/>
      </c>
    </row>
    <row r="227" spans="1:7" x14ac:dyDescent="0.35">
      <c r="A227" s="51" t="s">
        <v>702</v>
      </c>
      <c r="B227" s="78" t="s">
        <v>141</v>
      </c>
      <c r="C227" s="133">
        <f>SUM(C219:C226)</f>
        <v>0</v>
      </c>
      <c r="D227" s="134">
        <f>SUM(D219:D226)</f>
        <v>0</v>
      </c>
      <c r="F227" s="128">
        <f>SUM(F219:F226)</f>
        <v>0</v>
      </c>
      <c r="G227" s="128">
        <f>SUM(G219:G226)</f>
        <v>0</v>
      </c>
    </row>
    <row r="228" spans="1:7" outlineLevel="1" x14ac:dyDescent="0.35">
      <c r="A228" s="51" t="s">
        <v>703</v>
      </c>
      <c r="B228" s="80" t="s">
        <v>704</v>
      </c>
      <c r="C228" s="133"/>
      <c r="D228" s="134"/>
      <c r="F228" s="140" t="str">
        <f t="shared" si="3"/>
        <v/>
      </c>
      <c r="G228" s="140" t="str">
        <f t="shared" si="4"/>
        <v/>
      </c>
    </row>
    <row r="229" spans="1:7" outlineLevel="1" x14ac:dyDescent="0.35">
      <c r="A229" s="51" t="s">
        <v>705</v>
      </c>
      <c r="B229" s="80" t="s">
        <v>706</v>
      </c>
      <c r="C229" s="133"/>
      <c r="D229" s="134"/>
      <c r="F229" s="140" t="str">
        <f t="shared" si="3"/>
        <v/>
      </c>
      <c r="G229" s="140" t="str">
        <f t="shared" si="4"/>
        <v/>
      </c>
    </row>
    <row r="230" spans="1:7" outlineLevel="1" x14ac:dyDescent="0.35">
      <c r="A230" s="51" t="s">
        <v>707</v>
      </c>
      <c r="B230" s="80" t="s">
        <v>708</v>
      </c>
      <c r="C230" s="133"/>
      <c r="D230" s="134"/>
      <c r="F230" s="140" t="str">
        <f t="shared" si="3"/>
        <v/>
      </c>
      <c r="G230" s="140" t="str">
        <f t="shared" si="4"/>
        <v/>
      </c>
    </row>
    <row r="231" spans="1:7" outlineLevel="1" x14ac:dyDescent="0.35">
      <c r="A231" s="51" t="s">
        <v>709</v>
      </c>
      <c r="B231" s="80" t="s">
        <v>710</v>
      </c>
      <c r="C231" s="133"/>
      <c r="D231" s="134"/>
      <c r="F231" s="140" t="str">
        <f t="shared" si="3"/>
        <v/>
      </c>
      <c r="G231" s="140" t="str">
        <f t="shared" si="4"/>
        <v/>
      </c>
    </row>
    <row r="232" spans="1:7" outlineLevel="1" x14ac:dyDescent="0.35">
      <c r="A232" s="51" t="s">
        <v>711</v>
      </c>
      <c r="B232" s="80" t="s">
        <v>712</v>
      </c>
      <c r="C232" s="133"/>
      <c r="D232" s="134"/>
      <c r="F232" s="140" t="str">
        <f t="shared" si="3"/>
        <v/>
      </c>
      <c r="G232" s="140" t="str">
        <f t="shared" si="4"/>
        <v/>
      </c>
    </row>
    <row r="233" spans="1:7" outlineLevel="1" x14ac:dyDescent="0.35">
      <c r="A233" s="51" t="s">
        <v>713</v>
      </c>
      <c r="B233" s="80" t="s">
        <v>714</v>
      </c>
      <c r="C233" s="133"/>
      <c r="D233" s="134"/>
      <c r="F233" s="140" t="str">
        <f t="shared" si="3"/>
        <v/>
      </c>
      <c r="G233" s="140" t="str">
        <f t="shared" si="4"/>
        <v/>
      </c>
    </row>
    <row r="234" spans="1:7" outlineLevel="1" x14ac:dyDescent="0.35">
      <c r="A234" s="51" t="s">
        <v>715</v>
      </c>
      <c r="B234" s="80"/>
      <c r="F234" s="140"/>
      <c r="G234" s="140"/>
    </row>
    <row r="235" spans="1:7" outlineLevel="1" x14ac:dyDescent="0.35">
      <c r="A235" s="51" t="s">
        <v>716</v>
      </c>
      <c r="B235" s="80"/>
      <c r="F235" s="140"/>
      <c r="G235" s="140"/>
    </row>
    <row r="236" spans="1:7" outlineLevel="1" x14ac:dyDescent="0.35">
      <c r="A236" s="51" t="s">
        <v>717</v>
      </c>
      <c r="B236" s="80"/>
      <c r="F236" s="140"/>
      <c r="G236" s="140"/>
    </row>
    <row r="237" spans="1:7" ht="15" customHeight="1" x14ac:dyDescent="0.35">
      <c r="A237" s="70"/>
      <c r="B237" s="70" t="s">
        <v>718</v>
      </c>
      <c r="C237" s="70" t="s">
        <v>651</v>
      </c>
      <c r="D237" s="70" t="s">
        <v>652</v>
      </c>
      <c r="E237" s="72"/>
      <c r="F237" s="70" t="s">
        <v>481</v>
      </c>
      <c r="G237" s="70" t="s">
        <v>653</v>
      </c>
    </row>
    <row r="238" spans="1:7" x14ac:dyDescent="0.35">
      <c r="A238" s="51" t="s">
        <v>719</v>
      </c>
      <c r="B238" s="51" t="s">
        <v>684</v>
      </c>
      <c r="C238" s="128">
        <f>faneB1!C238</f>
        <v>0.61023215100748673</v>
      </c>
      <c r="F238" s="148"/>
      <c r="G238" s="148"/>
    </row>
    <row r="239" spans="1:7" x14ac:dyDescent="0.35">
      <c r="F239" s="148"/>
      <c r="G239" s="148"/>
    </row>
    <row r="240" spans="1:7" x14ac:dyDescent="0.35">
      <c r="B240" s="68" t="s">
        <v>685</v>
      </c>
      <c r="F240" s="148"/>
      <c r="G240" s="148"/>
    </row>
    <row r="241" spans="1:7" x14ac:dyDescent="0.35">
      <c r="A241" s="51" t="s">
        <v>720</v>
      </c>
      <c r="B241" s="51" t="s">
        <v>687</v>
      </c>
      <c r="C241" s="133">
        <f>faneB1!C241</f>
        <v>242507</v>
      </c>
      <c r="D241" s="134">
        <f>faneB1!D241</f>
        <v>0</v>
      </c>
      <c r="F241" s="140">
        <f>IF($C$249=0,"",IF(C241="[Mark as ND1 if not relevant]","",C241/$C$249))</f>
        <v>0.71129980788126768</v>
      </c>
      <c r="G241" s="140" t="str">
        <f>IF($D$249=0,"",IF(D241="[Mark as ND1 if not relevant]","",D241/$D$249))</f>
        <v/>
      </c>
    </row>
    <row r="242" spans="1:7" x14ac:dyDescent="0.35">
      <c r="A242" s="51" t="s">
        <v>721</v>
      </c>
      <c r="B242" s="51" t="s">
        <v>689</v>
      </c>
      <c r="C242" s="133">
        <f>faneB1!C242</f>
        <v>42558</v>
      </c>
      <c r="D242" s="134">
        <f>faneB1!D242</f>
        <v>0</v>
      </c>
      <c r="F242" s="140">
        <f t="shared" ref="F242:F248" si="5">IF($C$249=0,"",IF(C242="[Mark as ND1 if not relevant]","",C242/$C$249))</f>
        <v>0.12482731312420256</v>
      </c>
      <c r="G242" s="140" t="str">
        <f t="shared" ref="G242:G248" si="6">IF($D$249=0,"",IF(D242="[Mark as ND1 if not relevant]","",D242/$D$249))</f>
        <v/>
      </c>
    </row>
    <row r="243" spans="1:7" x14ac:dyDescent="0.35">
      <c r="A243" s="51" t="s">
        <v>722</v>
      </c>
      <c r="B243" s="51" t="s">
        <v>691</v>
      </c>
      <c r="C243" s="133">
        <f>faneB1!C243</f>
        <v>29717</v>
      </c>
      <c r="D243" s="134">
        <f>faneB1!D243</f>
        <v>0</v>
      </c>
      <c r="F243" s="140">
        <f t="shared" si="5"/>
        <v>8.7163242260254889E-2</v>
      </c>
      <c r="G243" s="140" t="str">
        <f t="shared" si="6"/>
        <v/>
      </c>
    </row>
    <row r="244" spans="1:7" x14ac:dyDescent="0.35">
      <c r="A244" s="51" t="s">
        <v>723</v>
      </c>
      <c r="B244" s="51" t="s">
        <v>693</v>
      </c>
      <c r="C244" s="133">
        <f>faneB1!C244</f>
        <v>16504</v>
      </c>
      <c r="D244" s="134">
        <f>faneB1!D244</f>
        <v>0</v>
      </c>
      <c r="F244" s="140">
        <f t="shared" si="5"/>
        <v>4.8408054321204923E-2</v>
      </c>
      <c r="G244" s="140" t="str">
        <f t="shared" si="6"/>
        <v/>
      </c>
    </row>
    <row r="245" spans="1:7" x14ac:dyDescent="0.35">
      <c r="A245" s="51" t="s">
        <v>724</v>
      </c>
      <c r="B245" s="51" t="s">
        <v>695</v>
      </c>
      <c r="C245" s="133">
        <f>faneB1!C245</f>
        <v>7562</v>
      </c>
      <c r="D245" s="134">
        <f>faneB1!D245</f>
        <v>0</v>
      </c>
      <c r="F245" s="140">
        <f t="shared" si="5"/>
        <v>2.2180180972912727E-2</v>
      </c>
      <c r="G245" s="140" t="str">
        <f t="shared" si="6"/>
        <v/>
      </c>
    </row>
    <row r="246" spans="1:7" x14ac:dyDescent="0.35">
      <c r="A246" s="51" t="s">
        <v>725</v>
      </c>
      <c r="B246" s="51" t="s">
        <v>697</v>
      </c>
      <c r="C246" s="133">
        <f>faneB1!C246</f>
        <v>1678</v>
      </c>
      <c r="D246" s="134">
        <f>faneB1!D246</f>
        <v>0</v>
      </c>
      <c r="F246" s="140">
        <f t="shared" si="5"/>
        <v>4.9217592796280815E-3</v>
      </c>
      <c r="G246" s="140" t="str">
        <f t="shared" si="6"/>
        <v/>
      </c>
    </row>
    <row r="247" spans="1:7" x14ac:dyDescent="0.35">
      <c r="A247" s="51" t="s">
        <v>726</v>
      </c>
      <c r="B247" s="51" t="s">
        <v>699</v>
      </c>
      <c r="C247" s="133">
        <f>faneB1!C247</f>
        <v>252</v>
      </c>
      <c r="D247" s="134">
        <f>faneB1!D247</f>
        <v>0</v>
      </c>
      <c r="F247" s="140">
        <f t="shared" si="5"/>
        <v>7.3914382506929473E-4</v>
      </c>
      <c r="G247" s="140" t="str">
        <f t="shared" si="6"/>
        <v/>
      </c>
    </row>
    <row r="248" spans="1:7" x14ac:dyDescent="0.35">
      <c r="A248" s="51" t="s">
        <v>727</v>
      </c>
      <c r="B248" s="51" t="s">
        <v>701</v>
      </c>
      <c r="C248" s="133">
        <f>faneB1!C248</f>
        <v>157</v>
      </c>
      <c r="D248" s="134">
        <f>faneB1!D248</f>
        <v>0</v>
      </c>
      <c r="F248" s="140">
        <f t="shared" si="5"/>
        <v>4.604983354598384E-4</v>
      </c>
      <c r="G248" s="140" t="str">
        <f t="shared" si="6"/>
        <v/>
      </c>
    </row>
    <row r="249" spans="1:7" x14ac:dyDescent="0.35">
      <c r="A249" s="51" t="s">
        <v>728</v>
      </c>
      <c r="B249" s="78" t="s">
        <v>141</v>
      </c>
      <c r="C249" s="133">
        <f>SUM(C241:C248)</f>
        <v>340935</v>
      </c>
      <c r="D249" s="134">
        <f>SUM(D241:D248)</f>
        <v>0</v>
      </c>
      <c r="F249" s="128">
        <f>SUM(F241:F248)</f>
        <v>1</v>
      </c>
      <c r="G249" s="128">
        <f>SUM(G241:G248)</f>
        <v>0</v>
      </c>
    </row>
    <row r="250" spans="1:7" outlineLevel="1" x14ac:dyDescent="0.35">
      <c r="A250" s="51" t="s">
        <v>729</v>
      </c>
      <c r="B250" s="80" t="s">
        <v>704</v>
      </c>
      <c r="C250" s="133">
        <f>faneB1!C250</f>
        <v>70</v>
      </c>
      <c r="D250" s="134"/>
      <c r="F250" s="140">
        <f t="shared" ref="F250:F255" si="7">IF($C$249=0,"",IF(C250="[for completion]","",C250/$C$249))</f>
        <v>2.0531772918591521E-4</v>
      </c>
      <c r="G250" s="140" t="str">
        <f t="shared" ref="G250:G255" si="8">IF($D$249=0,"",IF(D250="[for completion]","",D250/$D$249))</f>
        <v/>
      </c>
    </row>
    <row r="251" spans="1:7" outlineLevel="1" x14ac:dyDescent="0.35">
      <c r="A251" s="51" t="s">
        <v>730</v>
      </c>
      <c r="B251" s="80" t="s">
        <v>706</v>
      </c>
      <c r="C251" s="133">
        <f>faneB1!C251</f>
        <v>31</v>
      </c>
      <c r="D251" s="134"/>
      <c r="F251" s="140">
        <f t="shared" si="7"/>
        <v>9.0926422925191019E-5</v>
      </c>
      <c r="G251" s="140" t="str">
        <f t="shared" si="8"/>
        <v/>
      </c>
    </row>
    <row r="252" spans="1:7" outlineLevel="1" x14ac:dyDescent="0.35">
      <c r="A252" s="51" t="s">
        <v>731</v>
      </c>
      <c r="B252" s="80" t="s">
        <v>708</v>
      </c>
      <c r="C252" s="133">
        <f>faneB1!C252</f>
        <v>18</v>
      </c>
      <c r="D252" s="134"/>
      <c r="F252" s="140">
        <f t="shared" si="7"/>
        <v>5.2795987504949623E-5</v>
      </c>
      <c r="G252" s="140" t="str">
        <f t="shared" si="8"/>
        <v/>
      </c>
    </row>
    <row r="253" spans="1:7" outlineLevel="1" x14ac:dyDescent="0.35">
      <c r="A253" s="51" t="s">
        <v>732</v>
      </c>
      <c r="B253" s="80" t="s">
        <v>710</v>
      </c>
      <c r="C253" s="133">
        <f>faneB1!C253</f>
        <v>11</v>
      </c>
      <c r="D253" s="134"/>
      <c r="F253" s="140">
        <f t="shared" si="7"/>
        <v>3.2264214586358104E-5</v>
      </c>
      <c r="G253" s="140" t="str">
        <f t="shared" si="8"/>
        <v/>
      </c>
    </row>
    <row r="254" spans="1:7" outlineLevel="1" x14ac:dyDescent="0.35">
      <c r="A254" s="51" t="s">
        <v>733</v>
      </c>
      <c r="B254" s="80" t="s">
        <v>712</v>
      </c>
      <c r="C254" s="133">
        <f>faneB1!C254</f>
        <v>6</v>
      </c>
      <c r="D254" s="134"/>
      <c r="F254" s="140">
        <f t="shared" si="7"/>
        <v>1.7598662501649873E-5</v>
      </c>
      <c r="G254" s="140" t="str">
        <f t="shared" si="8"/>
        <v/>
      </c>
    </row>
    <row r="255" spans="1:7" outlineLevel="1" x14ac:dyDescent="0.35">
      <c r="A255" s="51" t="s">
        <v>734</v>
      </c>
      <c r="B255" s="80" t="s">
        <v>714</v>
      </c>
      <c r="C255" s="133">
        <f>faneB1!C255</f>
        <v>20</v>
      </c>
      <c r="D255" s="134"/>
      <c r="F255" s="140">
        <f t="shared" si="7"/>
        <v>5.8662208338832916E-5</v>
      </c>
      <c r="G255" s="140" t="str">
        <f t="shared" si="8"/>
        <v/>
      </c>
    </row>
    <row r="256" spans="1:7" outlineLevel="1" x14ac:dyDescent="0.35">
      <c r="A256" s="51" t="s">
        <v>735</v>
      </c>
      <c r="B256" s="80"/>
      <c r="F256" s="77"/>
      <c r="G256" s="77"/>
    </row>
    <row r="257" spans="1:14" outlineLevel="1" x14ac:dyDescent="0.35">
      <c r="A257" s="51" t="s">
        <v>736</v>
      </c>
      <c r="B257" s="80"/>
      <c r="F257" s="77"/>
      <c r="G257" s="77"/>
    </row>
    <row r="258" spans="1:14" outlineLevel="1" x14ac:dyDescent="0.35">
      <c r="A258" s="51" t="s">
        <v>737</v>
      </c>
      <c r="B258" s="80"/>
      <c r="F258" s="77"/>
      <c r="G258" s="77"/>
    </row>
    <row r="259" spans="1:14" ht="15" customHeight="1" x14ac:dyDescent="0.35">
      <c r="A259" s="70"/>
      <c r="B259" s="116" t="s">
        <v>738</v>
      </c>
      <c r="C259" s="70" t="s">
        <v>481</v>
      </c>
      <c r="D259" s="70"/>
      <c r="E259" s="72"/>
      <c r="F259" s="70"/>
      <c r="G259" s="70"/>
    </row>
    <row r="260" spans="1:14" x14ac:dyDescent="0.35">
      <c r="A260" s="51" t="s">
        <v>739</v>
      </c>
      <c r="B260" s="51" t="s">
        <v>740</v>
      </c>
      <c r="C260" s="128">
        <f>faneB1!C260</f>
        <v>0.80303642520329677</v>
      </c>
      <c r="E260" s="122"/>
      <c r="F260" s="122"/>
      <c r="G260" s="122"/>
    </row>
    <row r="261" spans="1:14" x14ac:dyDescent="0.35">
      <c r="A261" s="51" t="s">
        <v>741</v>
      </c>
      <c r="B261" s="51" t="s">
        <v>742</v>
      </c>
      <c r="C261" s="128">
        <f>faneB1!C261</f>
        <v>4.7823868892328161E-2</v>
      </c>
      <c r="E261" s="122"/>
      <c r="F261" s="122"/>
    </row>
    <row r="262" spans="1:14" x14ac:dyDescent="0.35">
      <c r="A262" s="51" t="s">
        <v>743</v>
      </c>
      <c r="B262" s="51" t="s">
        <v>744</v>
      </c>
      <c r="C262" s="128" t="s">
        <v>1202</v>
      </c>
      <c r="E262" s="122"/>
      <c r="F262" s="122"/>
    </row>
    <row r="263" spans="1:14" x14ac:dyDescent="0.35">
      <c r="A263" s="51" t="s">
        <v>745</v>
      </c>
      <c r="B263" s="51" t="s">
        <v>2215</v>
      </c>
      <c r="C263" s="128" t="s">
        <v>1202</v>
      </c>
      <c r="E263" s="122"/>
      <c r="F263" s="122"/>
    </row>
    <row r="264" spans="1:14" x14ac:dyDescent="0.35">
      <c r="A264" s="51" t="s">
        <v>1385</v>
      </c>
      <c r="B264" s="68" t="s">
        <v>1377</v>
      </c>
      <c r="C264" s="128" t="s">
        <v>1202</v>
      </c>
      <c r="D264" s="65"/>
      <c r="E264" s="65"/>
      <c r="F264" s="84"/>
      <c r="G264" s="84"/>
      <c r="H264" s="49"/>
      <c r="I264" s="51"/>
      <c r="J264" s="51"/>
      <c r="K264" s="51"/>
      <c r="L264" s="49"/>
      <c r="M264" s="49"/>
      <c r="N264" s="49"/>
    </row>
    <row r="265" spans="1:14" x14ac:dyDescent="0.35">
      <c r="A265" s="51" t="s">
        <v>2216</v>
      </c>
      <c r="B265" s="51" t="s">
        <v>139</v>
      </c>
      <c r="C265" s="128">
        <f>faneB1!C265</f>
        <v>0.14913970590436987</v>
      </c>
      <c r="E265" s="122"/>
      <c r="F265" s="122"/>
    </row>
    <row r="266" spans="1:14" outlineLevel="1" x14ac:dyDescent="0.35">
      <c r="A266" s="51" t="s">
        <v>746</v>
      </c>
      <c r="B266" s="80" t="s">
        <v>748</v>
      </c>
      <c r="C266" s="150">
        <f>faneB1!C266</f>
        <v>8.5277466195458493E-2</v>
      </c>
      <c r="E266" s="122"/>
      <c r="F266" s="122"/>
    </row>
    <row r="267" spans="1:14" outlineLevel="1" x14ac:dyDescent="0.35">
      <c r="A267" s="51" t="s">
        <v>747</v>
      </c>
      <c r="B267" s="80" t="s">
        <v>750</v>
      </c>
      <c r="C267" s="128">
        <f>faneB1!C267</f>
        <v>3.271910288056277E-4</v>
      </c>
      <c r="E267" s="122"/>
      <c r="F267" s="122"/>
    </row>
    <row r="268" spans="1:14" outlineLevel="1" x14ac:dyDescent="0.35">
      <c r="A268" s="51" t="s">
        <v>749</v>
      </c>
      <c r="B268" s="80" t="s">
        <v>752</v>
      </c>
      <c r="C268" s="128">
        <f>faneB1!C268</f>
        <v>0</v>
      </c>
      <c r="E268" s="122"/>
      <c r="F268" s="122"/>
    </row>
    <row r="269" spans="1:14" outlineLevel="1" x14ac:dyDescent="0.35">
      <c r="A269" s="51" t="s">
        <v>751</v>
      </c>
      <c r="B269" s="80" t="s">
        <v>754</v>
      </c>
      <c r="C269" s="128" t="s">
        <v>1202</v>
      </c>
      <c r="E269" s="122"/>
      <c r="F269" s="122"/>
    </row>
    <row r="270" spans="1:14" outlineLevel="1" x14ac:dyDescent="0.35">
      <c r="A270" s="51" t="s">
        <v>753</v>
      </c>
      <c r="B270" s="80" t="s">
        <v>3128</v>
      </c>
      <c r="C270" s="128" t="s">
        <v>1202</v>
      </c>
      <c r="E270" s="122"/>
      <c r="F270" s="122"/>
    </row>
    <row r="271" spans="1:14" outlineLevel="1" x14ac:dyDescent="0.35">
      <c r="A271" s="51" t="s">
        <v>755</v>
      </c>
      <c r="B271" s="80"/>
      <c r="C271" s="128"/>
      <c r="E271" s="122"/>
      <c r="F271" s="122"/>
    </row>
    <row r="272" spans="1:14" outlineLevel="1" x14ac:dyDescent="0.35">
      <c r="A272" s="51" t="s">
        <v>756</v>
      </c>
      <c r="B272" s="80"/>
      <c r="C272" s="128"/>
      <c r="E272" s="122"/>
      <c r="F272" s="122"/>
    </row>
    <row r="273" spans="1:7" outlineLevel="1" x14ac:dyDescent="0.35">
      <c r="A273" s="51" t="s">
        <v>757</v>
      </c>
      <c r="B273" s="80"/>
      <c r="C273" s="128"/>
      <c r="E273" s="122"/>
      <c r="F273" s="122"/>
    </row>
    <row r="274" spans="1:7" outlineLevel="1" x14ac:dyDescent="0.35">
      <c r="A274" s="51" t="s">
        <v>758</v>
      </c>
      <c r="B274" s="80"/>
      <c r="C274" s="128"/>
      <c r="E274" s="122"/>
      <c r="F274" s="122"/>
    </row>
    <row r="275" spans="1:7" outlineLevel="1" x14ac:dyDescent="0.35">
      <c r="A275" s="51" t="s">
        <v>759</v>
      </c>
      <c r="B275" s="80"/>
      <c r="C275" s="128"/>
      <c r="E275" s="122"/>
      <c r="F275" s="122"/>
    </row>
    <row r="276" spans="1:7" ht="15" customHeight="1" x14ac:dyDescent="0.35">
      <c r="A276" s="70"/>
      <c r="B276" s="116" t="s">
        <v>760</v>
      </c>
      <c r="C276" s="70" t="s">
        <v>481</v>
      </c>
      <c r="D276" s="70"/>
      <c r="E276" s="72"/>
      <c r="F276" s="70"/>
      <c r="G276" s="73"/>
    </row>
    <row r="277" spans="1:7" x14ac:dyDescent="0.35">
      <c r="A277" s="51" t="s">
        <v>7</v>
      </c>
      <c r="B277" s="51" t="s">
        <v>1378</v>
      </c>
      <c r="C277" s="128">
        <v>1</v>
      </c>
      <c r="E277" s="49"/>
      <c r="F277" s="49"/>
    </row>
    <row r="278" spans="1:7" x14ac:dyDescent="0.35">
      <c r="A278" s="51" t="s">
        <v>761</v>
      </c>
      <c r="B278" s="51" t="s">
        <v>762</v>
      </c>
      <c r="C278" s="128">
        <v>0</v>
      </c>
      <c r="E278" s="49"/>
      <c r="F278" s="49"/>
    </row>
    <row r="279" spans="1:7" x14ac:dyDescent="0.35">
      <c r="A279" s="51" t="s">
        <v>763</v>
      </c>
      <c r="B279" s="51" t="s">
        <v>139</v>
      </c>
      <c r="C279" s="128">
        <v>0</v>
      </c>
      <c r="E279" s="49"/>
      <c r="F279" s="49"/>
    </row>
    <row r="280" spans="1:7" outlineLevel="1" x14ac:dyDescent="0.35">
      <c r="A280" s="51" t="s">
        <v>764</v>
      </c>
      <c r="C280" s="128"/>
      <c r="E280" s="49"/>
      <c r="F280" s="49"/>
    </row>
    <row r="281" spans="1:7" outlineLevel="1" x14ac:dyDescent="0.35">
      <c r="A281" s="51" t="s">
        <v>765</v>
      </c>
      <c r="C281" s="128"/>
      <c r="E281" s="49"/>
      <c r="F281" s="49"/>
    </row>
    <row r="282" spans="1:7" outlineLevel="1" x14ac:dyDescent="0.35">
      <c r="A282" s="51" t="s">
        <v>766</v>
      </c>
      <c r="C282" s="128"/>
      <c r="E282" s="49"/>
      <c r="F282" s="49"/>
    </row>
    <row r="283" spans="1:7" outlineLevel="1" x14ac:dyDescent="0.35">
      <c r="A283" s="51" t="s">
        <v>767</v>
      </c>
      <c r="C283" s="128"/>
      <c r="E283" s="49"/>
      <c r="F283" s="49"/>
    </row>
    <row r="284" spans="1:7" outlineLevel="1" x14ac:dyDescent="0.35">
      <c r="A284" s="51" t="s">
        <v>768</v>
      </c>
      <c r="C284" s="128"/>
      <c r="E284" s="49"/>
      <c r="F284" s="49"/>
    </row>
    <row r="285" spans="1:7" outlineLevel="1" x14ac:dyDescent="0.35">
      <c r="A285" s="51" t="s">
        <v>769</v>
      </c>
      <c r="C285" s="128"/>
      <c r="E285" s="49"/>
      <c r="F285" s="49"/>
    </row>
    <row r="286" spans="1:7" customFormat="1" x14ac:dyDescent="0.35">
      <c r="A286" s="71"/>
      <c r="B286" s="71" t="s">
        <v>2301</v>
      </c>
      <c r="C286" s="71" t="s">
        <v>110</v>
      </c>
      <c r="D286" s="71" t="s">
        <v>1649</v>
      </c>
      <c r="E286" s="71"/>
      <c r="F286" s="71" t="s">
        <v>481</v>
      </c>
      <c r="G286" s="71" t="s">
        <v>1908</v>
      </c>
    </row>
    <row r="287" spans="1:7" customFormat="1" x14ac:dyDescent="0.35">
      <c r="A287" s="51" t="s">
        <v>1987</v>
      </c>
      <c r="B287" s="68" t="s">
        <v>3158</v>
      </c>
      <c r="C287" s="133">
        <f>faneB1!C287</f>
        <v>39509.954309436296</v>
      </c>
      <c r="D287" s="51">
        <f>faneB1!D287</f>
        <v>15465.000000000016</v>
      </c>
      <c r="E287" s="57"/>
      <c r="F287" s="140">
        <f>IF($C$305=0,"",IF(C287="[For completion]","",C287/$C$305))</f>
        <v>0.11588732683246077</v>
      </c>
      <c r="G287" s="140">
        <f>IF($D$305=0,"",IF(D287="[For completion]","",D287/$D$305))</f>
        <v>7.3166231406835203E-2</v>
      </c>
    </row>
    <row r="288" spans="1:7" customFormat="1" x14ac:dyDescent="0.35">
      <c r="A288" s="51" t="s">
        <v>1988</v>
      </c>
      <c r="B288" s="68" t="s">
        <v>3129</v>
      </c>
      <c r="C288" s="133">
        <f>faneB1!C288</f>
        <v>16973.945613351381</v>
      </c>
      <c r="D288" s="51">
        <f>faneB1!D288</f>
        <v>7277</v>
      </c>
      <c r="E288" s="57"/>
      <c r="F288" s="140">
        <f t="shared" ref="F288:F304" si="9">IF($C$305=0,"",IF(C288="[For completion]","",C288/$C$305))</f>
        <v>4.9786571949061061E-2</v>
      </c>
      <c r="G288" s="140">
        <f t="shared" ref="G288:G304" si="10">IF($D$305=0,"",IF(D288="[For completion]","",D288/$D$305))</f>
        <v>3.4428106430490733E-2</v>
      </c>
    </row>
    <row r="289" spans="1:7" customFormat="1" x14ac:dyDescent="0.35">
      <c r="A289" s="51" t="s">
        <v>1989</v>
      </c>
      <c r="B289" s="68" t="s">
        <v>3130</v>
      </c>
      <c r="C289" s="133">
        <f>faneB1!C289</f>
        <v>67813.512100175532</v>
      </c>
      <c r="D289" s="51">
        <f>faneB1!D289</f>
        <v>31142.000000000007</v>
      </c>
      <c r="E289" s="57"/>
      <c r="F289" s="140">
        <f t="shared" si="9"/>
        <v>0.19890497920756006</v>
      </c>
      <c r="G289" s="140">
        <f t="shared" si="10"/>
        <v>0.14733545285946717</v>
      </c>
    </row>
    <row r="290" spans="1:7" customFormat="1" x14ac:dyDescent="0.35">
      <c r="A290" s="51" t="s">
        <v>1990</v>
      </c>
      <c r="B290" s="68" t="s">
        <v>3131</v>
      </c>
      <c r="C290" s="133">
        <f>faneB1!C290</f>
        <v>52303.031993742428</v>
      </c>
      <c r="D290" s="51">
        <f>faneB1!D290</f>
        <v>28198.000000000007</v>
      </c>
      <c r="E290" s="57"/>
      <c r="F290" s="140">
        <f t="shared" si="9"/>
        <v>0.15341092311867974</v>
      </c>
      <c r="G290" s="140">
        <f t="shared" si="10"/>
        <v>0.13340713826123099</v>
      </c>
    </row>
    <row r="291" spans="1:7" customFormat="1" x14ac:dyDescent="0.35">
      <c r="A291" s="51" t="s">
        <v>1991</v>
      </c>
      <c r="B291" s="68" t="s">
        <v>3132</v>
      </c>
      <c r="C291" s="133">
        <f>faneB1!C291</f>
        <v>17598.231819488199</v>
      </c>
      <c r="D291" s="51">
        <f>faneB1!D291</f>
        <v>10703.000000000002</v>
      </c>
      <c r="E291" s="57"/>
      <c r="F291" s="140">
        <f t="shared" si="9"/>
        <v>5.1617676562368486E-2</v>
      </c>
      <c r="G291" s="140">
        <f t="shared" si="10"/>
        <v>5.0636804057378366E-2</v>
      </c>
    </row>
    <row r="292" spans="1:7" customFormat="1" x14ac:dyDescent="0.35">
      <c r="A292" s="51" t="s">
        <v>1992</v>
      </c>
      <c r="B292" s="68" t="s">
        <v>3133</v>
      </c>
      <c r="C292" s="133">
        <f>faneB1!C292</f>
        <v>6730.7183580461033</v>
      </c>
      <c r="D292" s="51">
        <f>faneB1!D292</f>
        <v>4688.9999999999982</v>
      </c>
      <c r="E292" s="57"/>
      <c r="F292" s="140">
        <f t="shared" si="9"/>
        <v>1.9741985831399488E-2</v>
      </c>
      <c r="G292" s="140">
        <f t="shared" si="10"/>
        <v>2.2184058135573861E-2</v>
      </c>
    </row>
    <row r="293" spans="1:7" customFormat="1" x14ac:dyDescent="0.35">
      <c r="A293" s="51" t="s">
        <v>1993</v>
      </c>
      <c r="B293" s="68" t="s">
        <v>3134</v>
      </c>
      <c r="C293" s="133">
        <f>faneB1!C293</f>
        <v>3520.1410513648229</v>
      </c>
      <c r="D293" s="51">
        <f>faneB1!D293</f>
        <v>2798.0000000000005</v>
      </c>
      <c r="E293" s="57"/>
      <c r="F293" s="140">
        <f t="shared" si="9"/>
        <v>1.0324986288795775E-2</v>
      </c>
      <c r="G293" s="140">
        <f t="shared" si="10"/>
        <v>1.3237576170470397E-2</v>
      </c>
    </row>
    <row r="294" spans="1:7" customFormat="1" x14ac:dyDescent="0.35">
      <c r="A294" s="51" t="s">
        <v>1994</v>
      </c>
      <c r="B294" s="68" t="s">
        <v>3135</v>
      </c>
      <c r="C294" s="133">
        <f>faneB1!C294</f>
        <v>11551.846485842145</v>
      </c>
      <c r="D294" s="51">
        <f>faneB1!D294</f>
        <v>6808.7009025214402</v>
      </c>
      <c r="E294" s="57"/>
      <c r="F294" s="140">
        <f t="shared" si="9"/>
        <v>3.3882919700149408E-2</v>
      </c>
      <c r="G294" s="140">
        <f t="shared" si="10"/>
        <v>3.2212543537912114E-2</v>
      </c>
    </row>
    <row r="295" spans="1:7" customFormat="1" x14ac:dyDescent="0.35">
      <c r="A295" s="51" t="s">
        <v>1995</v>
      </c>
      <c r="B295" s="68" t="s">
        <v>3136</v>
      </c>
      <c r="C295" s="133">
        <f>faneB1!C295</f>
        <v>9956.1161910268384</v>
      </c>
      <c r="D295" s="51">
        <f>faneB1!D295</f>
        <v>7373.598260618548</v>
      </c>
      <c r="E295" s="57"/>
      <c r="F295" s="140">
        <f t="shared" si="9"/>
        <v>2.9202455714708801E-2</v>
      </c>
      <c r="G295" s="140">
        <f t="shared" si="10"/>
        <v>3.488512102408365E-2</v>
      </c>
    </row>
    <row r="296" spans="1:7" customFormat="1" x14ac:dyDescent="0.35">
      <c r="A296" s="51" t="s">
        <v>1996</v>
      </c>
      <c r="B296" s="68" t="s">
        <v>3137</v>
      </c>
      <c r="C296" s="133">
        <f>faneB1!C296</f>
        <v>38986.436094813354</v>
      </c>
      <c r="D296" s="51">
        <f>faneB1!D296</f>
        <v>30525.869402234759</v>
      </c>
      <c r="E296" s="57"/>
      <c r="F296" s="140">
        <f t="shared" si="9"/>
        <v>0.11435178654897668</v>
      </c>
      <c r="G296" s="140">
        <f t="shared" si="10"/>
        <v>0.14442048655536605</v>
      </c>
    </row>
    <row r="297" spans="1:7" customFormat="1" x14ac:dyDescent="0.35">
      <c r="A297" s="51" t="s">
        <v>1997</v>
      </c>
      <c r="B297" s="68" t="s">
        <v>3138</v>
      </c>
      <c r="C297" s="133">
        <f>faneB1!C297</f>
        <v>38433.23098686587</v>
      </c>
      <c r="D297" s="51">
        <f>faneB1!D297</f>
        <v>31405.534683407528</v>
      </c>
      <c r="E297" s="57"/>
      <c r="F297" s="140">
        <f t="shared" si="9"/>
        <v>0.11272917112786025</v>
      </c>
      <c r="G297" s="140">
        <f t="shared" si="10"/>
        <v>0.14858225787918405</v>
      </c>
    </row>
    <row r="298" spans="1:7" customFormat="1" x14ac:dyDescent="0.35">
      <c r="A298" s="51" t="s">
        <v>1998</v>
      </c>
      <c r="B298" s="68" t="s">
        <v>3139</v>
      </c>
      <c r="C298" s="133">
        <f>faneB1!C298</f>
        <v>17885.333016449909</v>
      </c>
      <c r="D298" s="51">
        <f>faneB1!D298</f>
        <v>15813.393669327332</v>
      </c>
      <c r="E298" s="57"/>
      <c r="F298" s="140">
        <f t="shared" si="9"/>
        <v>5.2459778023324771E-2</v>
      </c>
      <c r="G298" s="140">
        <f t="shared" si="10"/>
        <v>7.4814511512278373E-2</v>
      </c>
    </row>
    <row r="299" spans="1:7" customFormat="1" x14ac:dyDescent="0.35">
      <c r="A299" s="51" t="s">
        <v>1999</v>
      </c>
      <c r="B299" s="68" t="s">
        <v>3140</v>
      </c>
      <c r="C299" s="133">
        <f>faneB1!C299</f>
        <v>9566.3440960393764</v>
      </c>
      <c r="D299" s="51">
        <f>faneB1!D299</f>
        <v>9301.8531142625689</v>
      </c>
      <c r="E299" s="57"/>
      <c r="F299" s="140">
        <f t="shared" si="9"/>
        <v>2.8059208476095901E-2</v>
      </c>
      <c r="G299" s="140">
        <f t="shared" si="10"/>
        <v>4.4007858872972844E-2</v>
      </c>
    </row>
    <row r="300" spans="1:7" customFormat="1" x14ac:dyDescent="0.35">
      <c r="A300" s="51" t="s">
        <v>2000</v>
      </c>
      <c r="B300" s="68" t="s">
        <v>3141</v>
      </c>
      <c r="C300" s="133">
        <f>faneB1!C300</f>
        <v>6395.4089599720292</v>
      </c>
      <c r="D300" s="51">
        <f>faneB1!D300</f>
        <v>6580.04996762883</v>
      </c>
      <c r="E300" s="57"/>
      <c r="F300" s="140">
        <f t="shared" si="9"/>
        <v>1.8758484066242413E-2</v>
      </c>
      <c r="G300" s="140">
        <f t="shared" si="10"/>
        <v>3.1130776501782666E-2</v>
      </c>
    </row>
    <row r="301" spans="1:7" customFormat="1" x14ac:dyDescent="0.35">
      <c r="A301" s="51" t="s">
        <v>2001</v>
      </c>
      <c r="B301" s="68"/>
      <c r="C301" s="133"/>
      <c r="D301" s="51"/>
      <c r="E301" s="57"/>
      <c r="F301" s="140">
        <f t="shared" si="9"/>
        <v>0</v>
      </c>
      <c r="G301" s="140">
        <f t="shared" si="10"/>
        <v>0</v>
      </c>
    </row>
    <row r="302" spans="1:7" customFormat="1" x14ac:dyDescent="0.35">
      <c r="A302" s="51" t="s">
        <v>2002</v>
      </c>
      <c r="B302" s="68"/>
      <c r="C302" s="133"/>
      <c r="D302" s="51"/>
      <c r="E302" s="57"/>
      <c r="F302" s="140">
        <f t="shared" si="9"/>
        <v>0</v>
      </c>
      <c r="G302" s="140">
        <f t="shared" si="10"/>
        <v>0</v>
      </c>
    </row>
    <row r="303" spans="1:7" customFormat="1" x14ac:dyDescent="0.35">
      <c r="A303" s="51" t="s">
        <v>2003</v>
      </c>
      <c r="B303" s="68"/>
      <c r="C303" s="133"/>
      <c r="D303" s="51"/>
      <c r="E303" s="57"/>
      <c r="F303" s="140">
        <f t="shared" si="9"/>
        <v>0</v>
      </c>
      <c r="G303" s="140">
        <f t="shared" si="10"/>
        <v>0</v>
      </c>
    </row>
    <row r="304" spans="1:7" customFormat="1" x14ac:dyDescent="0.35">
      <c r="A304" s="51" t="s">
        <v>2004</v>
      </c>
      <c r="B304" s="68" t="s">
        <v>2042</v>
      </c>
      <c r="C304" s="133">
        <f>faneB1!C304</f>
        <v>3709.9596723845852</v>
      </c>
      <c r="D304" s="51">
        <f>faneB1!D304</f>
        <v>3287.0000000000005</v>
      </c>
      <c r="E304" s="57"/>
      <c r="F304" s="140">
        <f t="shared" si="9"/>
        <v>1.0881746552316263E-2</v>
      </c>
      <c r="G304" s="140">
        <f t="shared" si="10"/>
        <v>1.5551076794973622E-2</v>
      </c>
    </row>
    <row r="305" spans="1:7" customFormat="1" x14ac:dyDescent="0.35">
      <c r="A305" s="51" t="s">
        <v>2005</v>
      </c>
      <c r="B305" s="68" t="s">
        <v>141</v>
      </c>
      <c r="C305" s="133">
        <f>SUM(C287:C304)</f>
        <v>340934.21074899891</v>
      </c>
      <c r="D305" s="51">
        <f>SUM(D287:D304)</f>
        <v>211368.00000000102</v>
      </c>
      <c r="E305" s="57"/>
      <c r="F305" s="148">
        <f>SUM(F287:F304)</f>
        <v>0.99999999999999989</v>
      </c>
      <c r="G305" s="148">
        <f>SUM(G287:G304)</f>
        <v>1</v>
      </c>
    </row>
    <row r="306" spans="1:7" customFormat="1" x14ac:dyDescent="0.35">
      <c r="A306" s="51" t="s">
        <v>2006</v>
      </c>
      <c r="B306" s="68"/>
      <c r="C306" s="51"/>
      <c r="D306" s="51"/>
      <c r="E306" s="57"/>
      <c r="F306" s="57"/>
      <c r="G306" s="57"/>
    </row>
    <row r="307" spans="1:7" customFormat="1" x14ac:dyDescent="0.35">
      <c r="A307" s="51" t="s">
        <v>2007</v>
      </c>
      <c r="B307" s="68"/>
      <c r="C307" s="51"/>
      <c r="D307" s="51"/>
      <c r="E307" s="57"/>
      <c r="F307" s="57"/>
      <c r="G307" s="57"/>
    </row>
    <row r="308" spans="1:7" customFormat="1" x14ac:dyDescent="0.35">
      <c r="A308" s="51" t="s">
        <v>2008</v>
      </c>
      <c r="B308" s="68"/>
      <c r="C308" s="51"/>
      <c r="D308" s="51"/>
      <c r="E308" s="57"/>
      <c r="F308" s="57"/>
      <c r="G308" s="57"/>
    </row>
    <row r="309" spans="1:7" customFormat="1" x14ac:dyDescent="0.35">
      <c r="A309" s="71"/>
      <c r="B309" s="71" t="s">
        <v>2339</v>
      </c>
      <c r="C309" s="71" t="s">
        <v>110</v>
      </c>
      <c r="D309" s="71" t="s">
        <v>1649</v>
      </c>
      <c r="E309" s="71"/>
      <c r="F309" s="71" t="s">
        <v>481</v>
      </c>
      <c r="G309" s="71" t="s">
        <v>1908</v>
      </c>
    </row>
    <row r="310" spans="1:7" customFormat="1" x14ac:dyDescent="0.35">
      <c r="A310" s="51" t="s">
        <v>2009</v>
      </c>
      <c r="B310" s="68" t="s">
        <v>3142</v>
      </c>
      <c r="C310" s="133">
        <f>faneB1!C310</f>
        <v>39509.954309436296</v>
      </c>
      <c r="D310" s="51">
        <f>faneB1!D310</f>
        <v>15465.000000000016</v>
      </c>
      <c r="E310" s="57"/>
      <c r="F310" s="140">
        <f>IF($C$328=0,"",IF(C310="[For completion]","",C310/$C$328))</f>
        <v>0.11588732683246077</v>
      </c>
      <c r="G310" s="140">
        <f>IF($D$328=0,"",IF(D310="[For completion]","",D310/$D$328))</f>
        <v>7.3166231406835203E-2</v>
      </c>
    </row>
    <row r="311" spans="1:7" customFormat="1" x14ac:dyDescent="0.35">
      <c r="A311" s="51" t="s">
        <v>2010</v>
      </c>
      <c r="B311" s="68" t="s">
        <v>3143</v>
      </c>
      <c r="C311" s="133">
        <f>faneB1!C311</f>
        <v>16973.945613351381</v>
      </c>
      <c r="D311" s="51">
        <f>faneB1!D311</f>
        <v>7277</v>
      </c>
      <c r="E311" s="57"/>
      <c r="F311" s="140">
        <f t="shared" ref="F311:F327" si="11">IF($C$328=0,"",IF(C311="[For completion]","",C311/$C$328))</f>
        <v>4.9786571949061061E-2</v>
      </c>
      <c r="G311" s="140">
        <f t="shared" ref="G311:G327" si="12">IF($D$328=0,"",IF(D311="[For completion]","",D311/$D$328))</f>
        <v>3.4428106430490733E-2</v>
      </c>
    </row>
    <row r="312" spans="1:7" customFormat="1" x14ac:dyDescent="0.35">
      <c r="A312" s="51" t="s">
        <v>2011</v>
      </c>
      <c r="B312" s="68" t="s">
        <v>3144</v>
      </c>
      <c r="C312" s="133">
        <f>faneB1!C312</f>
        <v>67813.512100175532</v>
      </c>
      <c r="D312" s="51">
        <f>faneB1!D312</f>
        <v>31142.000000000007</v>
      </c>
      <c r="E312" s="57"/>
      <c r="F312" s="140">
        <f t="shared" si="11"/>
        <v>0.19890497920756006</v>
      </c>
      <c r="G312" s="140">
        <f t="shared" si="12"/>
        <v>0.14733545285946717</v>
      </c>
    </row>
    <row r="313" spans="1:7" customFormat="1" x14ac:dyDescent="0.35">
      <c r="A313" s="51" t="s">
        <v>2012</v>
      </c>
      <c r="B313" s="68" t="s">
        <v>3145</v>
      </c>
      <c r="C313" s="133">
        <f>faneB1!C313</f>
        <v>52303.031993742428</v>
      </c>
      <c r="D313" s="51">
        <f>faneB1!D313</f>
        <v>28198.000000000007</v>
      </c>
      <c r="E313" s="57"/>
      <c r="F313" s="140">
        <f t="shared" si="11"/>
        <v>0.15341092311867974</v>
      </c>
      <c r="G313" s="140">
        <f t="shared" si="12"/>
        <v>0.13340713826123099</v>
      </c>
    </row>
    <row r="314" spans="1:7" customFormat="1" x14ac:dyDescent="0.35">
      <c r="A314" s="51" t="s">
        <v>2013</v>
      </c>
      <c r="B314" s="68" t="s">
        <v>3146</v>
      </c>
      <c r="C314" s="133">
        <f>faneB1!C314</f>
        <v>17598.231819488199</v>
      </c>
      <c r="D314" s="51">
        <f>faneB1!D314</f>
        <v>10703.000000000002</v>
      </c>
      <c r="E314" s="57"/>
      <c r="F314" s="140">
        <f t="shared" si="11"/>
        <v>5.1617676562368486E-2</v>
      </c>
      <c r="G314" s="140">
        <f t="shared" si="12"/>
        <v>5.0636804057378366E-2</v>
      </c>
    </row>
    <row r="315" spans="1:7" customFormat="1" x14ac:dyDescent="0.35">
      <c r="A315" s="51" t="s">
        <v>2014</v>
      </c>
      <c r="B315" s="68" t="s">
        <v>3147</v>
      </c>
      <c r="C315" s="133">
        <f>faneB1!C315</f>
        <v>6730.7183580461033</v>
      </c>
      <c r="D315" s="51">
        <f>faneB1!D315</f>
        <v>4688.9999999999982</v>
      </c>
      <c r="E315" s="57"/>
      <c r="F315" s="140">
        <f t="shared" si="11"/>
        <v>1.9741985831399488E-2</v>
      </c>
      <c r="G315" s="140">
        <f t="shared" si="12"/>
        <v>2.2184058135573861E-2</v>
      </c>
    </row>
    <row r="316" spans="1:7" customFormat="1" x14ac:dyDescent="0.35">
      <c r="A316" s="51" t="s">
        <v>2015</v>
      </c>
      <c r="B316" s="68" t="s">
        <v>3148</v>
      </c>
      <c r="C316" s="133">
        <f>faneB1!C316</f>
        <v>3520.1410513648229</v>
      </c>
      <c r="D316" s="51">
        <f>faneB1!D316</f>
        <v>2798.0000000000005</v>
      </c>
      <c r="E316" s="57"/>
      <c r="F316" s="140">
        <f t="shared" si="11"/>
        <v>1.0324986288795775E-2</v>
      </c>
      <c r="G316" s="140">
        <f t="shared" si="12"/>
        <v>1.3237576170470397E-2</v>
      </c>
    </row>
    <row r="317" spans="1:7" customFormat="1" x14ac:dyDescent="0.35">
      <c r="A317" s="51" t="s">
        <v>2016</v>
      </c>
      <c r="B317" s="68" t="s">
        <v>3149</v>
      </c>
      <c r="C317" s="133">
        <f>faneB1!C317</f>
        <v>11551.846485842145</v>
      </c>
      <c r="D317" s="51">
        <f>faneB1!D317</f>
        <v>6808.7009025214402</v>
      </c>
      <c r="E317" s="57"/>
      <c r="F317" s="140">
        <f t="shared" si="11"/>
        <v>3.3882919700149408E-2</v>
      </c>
      <c r="G317" s="140">
        <f t="shared" si="12"/>
        <v>3.2212543537912114E-2</v>
      </c>
    </row>
    <row r="318" spans="1:7" customFormat="1" x14ac:dyDescent="0.35">
      <c r="A318" s="51" t="s">
        <v>2017</v>
      </c>
      <c r="B318" s="68" t="s">
        <v>3150</v>
      </c>
      <c r="C318" s="133">
        <f>faneB1!C318</f>
        <v>9956.1161910268384</v>
      </c>
      <c r="D318" s="51">
        <f>faneB1!D318</f>
        <v>7373.598260618548</v>
      </c>
      <c r="E318" s="57"/>
      <c r="F318" s="140">
        <f t="shared" si="11"/>
        <v>2.9202455714708801E-2</v>
      </c>
      <c r="G318" s="140">
        <f t="shared" si="12"/>
        <v>3.488512102408365E-2</v>
      </c>
    </row>
    <row r="319" spans="1:7" customFormat="1" x14ac:dyDescent="0.35">
      <c r="A319" s="51" t="s">
        <v>2018</v>
      </c>
      <c r="B319" s="68" t="s">
        <v>3151</v>
      </c>
      <c r="C319" s="133">
        <f>faneB1!C319</f>
        <v>38986.436094813354</v>
      </c>
      <c r="D319" s="51">
        <f>faneB1!D319</f>
        <v>30525.869402234759</v>
      </c>
      <c r="E319" s="57"/>
      <c r="F319" s="140">
        <f t="shared" si="11"/>
        <v>0.11435178654897668</v>
      </c>
      <c r="G319" s="140">
        <f t="shared" si="12"/>
        <v>0.14442048655536605</v>
      </c>
    </row>
    <row r="320" spans="1:7" customFormat="1" x14ac:dyDescent="0.35">
      <c r="A320" s="51" t="s">
        <v>2119</v>
      </c>
      <c r="B320" s="68" t="s">
        <v>3152</v>
      </c>
      <c r="C320" s="133">
        <f>faneB1!C320</f>
        <v>38433.23098686587</v>
      </c>
      <c r="D320" s="51">
        <f>faneB1!D320</f>
        <v>31405.534683407528</v>
      </c>
      <c r="E320" s="57"/>
      <c r="F320" s="140">
        <f t="shared" si="11"/>
        <v>0.11272917112786025</v>
      </c>
      <c r="G320" s="140">
        <f t="shared" si="12"/>
        <v>0.14858225787918405</v>
      </c>
    </row>
    <row r="321" spans="1:7" customFormat="1" x14ac:dyDescent="0.35">
      <c r="A321" s="51" t="s">
        <v>2161</v>
      </c>
      <c r="B321" s="68" t="s">
        <v>3153</v>
      </c>
      <c r="C321" s="133">
        <f>faneB1!C321</f>
        <v>17885.333016449909</v>
      </c>
      <c r="D321" s="51">
        <f>faneB1!D321</f>
        <v>15813.393669327332</v>
      </c>
      <c r="E321" s="57"/>
      <c r="F321" s="140">
        <f>IF($C$328=0,"",IF(C321="[For completion]","",C321/$C$328))</f>
        <v>5.2459778023324771E-2</v>
      </c>
      <c r="G321" s="140">
        <f t="shared" si="12"/>
        <v>7.4814511512278373E-2</v>
      </c>
    </row>
    <row r="322" spans="1:7" customFormat="1" x14ac:dyDescent="0.35">
      <c r="A322" s="51" t="s">
        <v>2162</v>
      </c>
      <c r="B322" s="68" t="s">
        <v>3154</v>
      </c>
      <c r="C322" s="133">
        <f>faneB1!C322</f>
        <v>9566.3440960393764</v>
      </c>
      <c r="D322" s="51">
        <f>faneB1!D322</f>
        <v>9301.8531142625689</v>
      </c>
      <c r="E322" s="57"/>
      <c r="F322" s="140">
        <f t="shared" si="11"/>
        <v>2.8059208476095901E-2</v>
      </c>
      <c r="G322" s="140">
        <f t="shared" si="12"/>
        <v>4.4007858872972844E-2</v>
      </c>
    </row>
    <row r="323" spans="1:7" customFormat="1" x14ac:dyDescent="0.35">
      <c r="A323" s="51" t="s">
        <v>2163</v>
      </c>
      <c r="B323" s="68" t="s">
        <v>3155</v>
      </c>
      <c r="C323" s="133">
        <f>faneB1!C323</f>
        <v>6395.4089599720292</v>
      </c>
      <c r="D323" s="51">
        <f>faneB1!D323</f>
        <v>6580.04996762883</v>
      </c>
      <c r="E323" s="57"/>
      <c r="F323" s="140">
        <f t="shared" si="11"/>
        <v>1.8758484066242413E-2</v>
      </c>
      <c r="G323" s="140">
        <f t="shared" si="12"/>
        <v>3.1130776501782666E-2</v>
      </c>
    </row>
    <row r="324" spans="1:7" customFormat="1" x14ac:dyDescent="0.35">
      <c r="A324" s="51" t="s">
        <v>2164</v>
      </c>
      <c r="B324" s="68"/>
      <c r="C324" s="133"/>
      <c r="D324" s="51"/>
      <c r="E324" s="57"/>
      <c r="F324" s="140">
        <f t="shared" si="11"/>
        <v>0</v>
      </c>
      <c r="G324" s="140">
        <f t="shared" si="12"/>
        <v>0</v>
      </c>
    </row>
    <row r="325" spans="1:7" customFormat="1" x14ac:dyDescent="0.35">
      <c r="A325" s="51" t="s">
        <v>2165</v>
      </c>
      <c r="B325" s="68"/>
      <c r="C325" s="133"/>
      <c r="D325" s="51"/>
      <c r="E325" s="57"/>
      <c r="F325" s="140">
        <f t="shared" si="11"/>
        <v>0</v>
      </c>
      <c r="G325" s="140">
        <f t="shared" si="12"/>
        <v>0</v>
      </c>
    </row>
    <row r="326" spans="1:7" customFormat="1" x14ac:dyDescent="0.35">
      <c r="A326" s="51" t="s">
        <v>2166</v>
      </c>
      <c r="B326" s="68"/>
      <c r="C326" s="133"/>
      <c r="D326" s="51"/>
      <c r="E326" s="57"/>
      <c r="F326" s="140">
        <f t="shared" si="11"/>
        <v>0</v>
      </c>
      <c r="G326" s="140">
        <f t="shared" si="12"/>
        <v>0</v>
      </c>
    </row>
    <row r="327" spans="1:7" customFormat="1" x14ac:dyDescent="0.35">
      <c r="A327" s="51" t="s">
        <v>2167</v>
      </c>
      <c r="B327" s="68" t="s">
        <v>2042</v>
      </c>
      <c r="C327" s="133">
        <f>faneB1!C327</f>
        <v>3709.9596723845852</v>
      </c>
      <c r="D327" s="51">
        <f>faneB1!D327</f>
        <v>3287.0000000000005</v>
      </c>
      <c r="E327" s="57"/>
      <c r="F327" s="140">
        <f t="shared" si="11"/>
        <v>1.0881746552316263E-2</v>
      </c>
      <c r="G327" s="140">
        <f t="shared" si="12"/>
        <v>1.5551076794973622E-2</v>
      </c>
    </row>
    <row r="328" spans="1:7" customFormat="1" x14ac:dyDescent="0.35">
      <c r="A328" s="51" t="s">
        <v>2168</v>
      </c>
      <c r="B328" s="68" t="s">
        <v>141</v>
      </c>
      <c r="C328" s="133">
        <f>SUM(C310:C327)</f>
        <v>340934.21074899891</v>
      </c>
      <c r="D328" s="51">
        <f>SUM(D310:D327)</f>
        <v>211368.00000000102</v>
      </c>
      <c r="E328" s="57"/>
      <c r="F328" s="148">
        <f>SUM(F310:F327)</f>
        <v>0.99999999999999989</v>
      </c>
      <c r="G328" s="148">
        <f>SUM(G310:G327)</f>
        <v>1</v>
      </c>
    </row>
    <row r="329" spans="1:7" customFormat="1" x14ac:dyDescent="0.35">
      <c r="A329" s="51" t="s">
        <v>2019</v>
      </c>
      <c r="B329" s="68"/>
      <c r="C329" s="51"/>
      <c r="D329" s="51"/>
      <c r="E329" s="57"/>
      <c r="F329" s="57"/>
      <c r="G329" s="57"/>
    </row>
    <row r="330" spans="1:7" customFormat="1" x14ac:dyDescent="0.35">
      <c r="A330" s="51" t="s">
        <v>2169</v>
      </c>
      <c r="B330" s="68"/>
      <c r="C330" s="51"/>
      <c r="D330" s="51"/>
      <c r="E330" s="57"/>
      <c r="F330" s="57"/>
      <c r="G330" s="57"/>
    </row>
    <row r="331" spans="1:7" customFormat="1" x14ac:dyDescent="0.35">
      <c r="A331" s="51" t="s">
        <v>2170</v>
      </c>
      <c r="B331" s="68"/>
      <c r="C331" s="51"/>
      <c r="D331" s="51"/>
      <c r="E331" s="57"/>
      <c r="F331" s="57"/>
      <c r="G331" s="57"/>
    </row>
    <row r="332" spans="1:7" customFormat="1" x14ac:dyDescent="0.35">
      <c r="A332" s="71"/>
      <c r="B332" s="71" t="s">
        <v>2302</v>
      </c>
      <c r="C332" s="71" t="s">
        <v>110</v>
      </c>
      <c r="D332" s="71" t="s">
        <v>1649</v>
      </c>
      <c r="E332" s="71"/>
      <c r="F332" s="71" t="s">
        <v>481</v>
      </c>
      <c r="G332" s="71" t="s">
        <v>1908</v>
      </c>
    </row>
    <row r="333" spans="1:7" customFormat="1" x14ac:dyDescent="0.35">
      <c r="A333" s="51" t="s">
        <v>2171</v>
      </c>
      <c r="B333" s="68" t="s">
        <v>1642</v>
      </c>
      <c r="C333" s="133">
        <f>faneB1!C333</f>
        <v>59815.067852895176</v>
      </c>
      <c r="D333" s="51">
        <f>faneB1!D333</f>
        <v>34731</v>
      </c>
      <c r="E333" s="57"/>
      <c r="F333" s="140">
        <f>IF($C$346=0,"",IF(C333="[For completion]","",C333/$C$346))</f>
        <v>0.1754446047566986</v>
      </c>
      <c r="G333" s="140">
        <f>IF($D$346=0,"",IF(D333="[For completion]","",D333/$D$346))</f>
        <v>0.16434641883706844</v>
      </c>
    </row>
    <row r="334" spans="1:7" customFormat="1" x14ac:dyDescent="0.35">
      <c r="A334" s="51" t="s">
        <v>2172</v>
      </c>
      <c r="B334" s="68" t="s">
        <v>1643</v>
      </c>
      <c r="C334" s="133">
        <f>faneB1!C334</f>
        <v>50137.266873920089</v>
      </c>
      <c r="D334" s="51">
        <f>faneB1!D334</f>
        <v>27391</v>
      </c>
      <c r="E334" s="57"/>
      <c r="F334" s="140">
        <f t="shared" ref="F334:F345" si="13">IF($C$346=0,"",IF(C334="[For completion]","",C334/$C$346))</f>
        <v>0.14705848017942635</v>
      </c>
      <c r="G334" s="140">
        <f t="shared" ref="G334:G345" si="14">IF($D$346=0,"",IF(D334="[For completion]","",D334/$D$346))</f>
        <v>0.12961368110236221</v>
      </c>
    </row>
    <row r="335" spans="1:7" customFormat="1" x14ac:dyDescent="0.35">
      <c r="A335" s="51" t="s">
        <v>2173</v>
      </c>
      <c r="B335" s="68" t="s">
        <v>2320</v>
      </c>
      <c r="C335" s="133">
        <f>faneB1!C335</f>
        <v>31843.621858859326</v>
      </c>
      <c r="D335" s="51">
        <f>faneB1!D335</f>
        <v>20918</v>
      </c>
      <c r="E335" s="57"/>
      <c r="F335" s="140">
        <f t="shared" si="13"/>
        <v>9.3401075207155002E-2</v>
      </c>
      <c r="G335" s="140">
        <f t="shared" si="14"/>
        <v>9.8983570563294973E-2</v>
      </c>
    </row>
    <row r="336" spans="1:7" customFormat="1" x14ac:dyDescent="0.35">
      <c r="A336" s="51" t="s">
        <v>2174</v>
      </c>
      <c r="B336" s="68" t="s">
        <v>1644</v>
      </c>
      <c r="C336" s="133">
        <f>faneB1!C336</f>
        <v>47561.804000314078</v>
      </c>
      <c r="D336" s="51">
        <f>faneB1!D336</f>
        <v>35337</v>
      </c>
      <c r="E336" s="57"/>
      <c r="F336" s="140">
        <f t="shared" si="13"/>
        <v>0.13950434570888445</v>
      </c>
      <c r="G336" s="140">
        <f t="shared" si="14"/>
        <v>0.16721399909145973</v>
      </c>
    </row>
    <row r="337" spans="1:7" customFormat="1" x14ac:dyDescent="0.35">
      <c r="A337" s="51" t="s">
        <v>2175</v>
      </c>
      <c r="B337" s="68" t="s">
        <v>1645</v>
      </c>
      <c r="C337" s="133">
        <f>faneB1!C337</f>
        <v>47513.160796397395</v>
      </c>
      <c r="D337" s="51">
        <f>faneB1!D337</f>
        <v>38134</v>
      </c>
      <c r="E337" s="57"/>
      <c r="F337" s="140">
        <f t="shared" si="13"/>
        <v>0.13936166949047321</v>
      </c>
      <c r="G337" s="140">
        <f t="shared" si="14"/>
        <v>0.18044934887946698</v>
      </c>
    </row>
    <row r="338" spans="1:7" customFormat="1" x14ac:dyDescent="0.35">
      <c r="A338" s="51" t="s">
        <v>2176</v>
      </c>
      <c r="B338" s="68" t="s">
        <v>1646</v>
      </c>
      <c r="C338" s="133">
        <f>faneB1!C338</f>
        <v>17482.124114276441</v>
      </c>
      <c r="D338" s="51">
        <f>faneB1!D338</f>
        <v>13091</v>
      </c>
      <c r="E338" s="57"/>
      <c r="F338" s="140">
        <f t="shared" si="13"/>
        <v>5.1277119054347495E-2</v>
      </c>
      <c r="G338" s="140">
        <f t="shared" si="14"/>
        <v>6.1946358267716536E-2</v>
      </c>
    </row>
    <row r="339" spans="1:7" customFormat="1" x14ac:dyDescent="0.35">
      <c r="A339" s="51" t="s">
        <v>2177</v>
      </c>
      <c r="B339" s="68" t="s">
        <v>1647</v>
      </c>
      <c r="C339" s="133">
        <f>faneB1!C339</f>
        <v>11034.585628631403</v>
      </c>
      <c r="D339" s="51">
        <f>faneB1!D339</f>
        <v>6388</v>
      </c>
      <c r="E339" s="57"/>
      <c r="F339" s="140">
        <f t="shared" si="13"/>
        <v>3.2365732979361295E-2</v>
      </c>
      <c r="G339" s="140">
        <f t="shared" si="14"/>
        <v>3.0227892186553605E-2</v>
      </c>
    </row>
    <row r="340" spans="1:7" customFormat="1" x14ac:dyDescent="0.35">
      <c r="A340" s="51" t="s">
        <v>2178</v>
      </c>
      <c r="B340" s="68" t="s">
        <v>1648</v>
      </c>
      <c r="C340" s="133">
        <f>faneB1!C340</f>
        <v>13075.753719260016</v>
      </c>
      <c r="D340" s="51">
        <f>faneB1!D340</f>
        <v>6049</v>
      </c>
      <c r="E340" s="57"/>
      <c r="F340" s="140">
        <f t="shared" si="13"/>
        <v>3.8352718228346322E-2</v>
      </c>
      <c r="G340" s="140">
        <f t="shared" si="14"/>
        <v>2.86237507571169E-2</v>
      </c>
    </row>
    <row r="341" spans="1:7" customFormat="1" x14ac:dyDescent="0.35">
      <c r="A341" s="51" t="s">
        <v>2179</v>
      </c>
      <c r="B341" s="68" t="s">
        <v>2693</v>
      </c>
      <c r="C341" s="133">
        <f>faneB1!C341</f>
        <v>18180.254983050138</v>
      </c>
      <c r="D341" s="51">
        <f>faneB1!D341</f>
        <v>9074</v>
      </c>
      <c r="E341" s="57"/>
      <c r="F341" s="140">
        <f t="shared" si="13"/>
        <v>5.332481871827964E-2</v>
      </c>
      <c r="G341" s="140">
        <f t="shared" si="14"/>
        <v>4.2937992125984252E-2</v>
      </c>
    </row>
    <row r="342" spans="1:7" customFormat="1" x14ac:dyDescent="0.35">
      <c r="A342" s="51" t="s">
        <v>2180</v>
      </c>
      <c r="B342" s="51" t="s">
        <v>2696</v>
      </c>
      <c r="C342" s="133">
        <f>faneB1!C342</f>
        <v>9040.6732848712527</v>
      </c>
      <c r="D342" s="51">
        <f>faneB1!D342</f>
        <v>4125</v>
      </c>
      <c r="F342" s="140">
        <f t="shared" si="13"/>
        <v>2.6517354374645391E-2</v>
      </c>
      <c r="G342" s="140">
        <f t="shared" si="14"/>
        <v>1.9519420048455482E-2</v>
      </c>
    </row>
    <row r="343" spans="1:7" customFormat="1" x14ac:dyDescent="0.35">
      <c r="A343" s="51" t="s">
        <v>2181</v>
      </c>
      <c r="B343" s="51" t="s">
        <v>2694</v>
      </c>
      <c r="C343" s="133">
        <f>faneB1!C343</f>
        <v>18763.340069056278</v>
      </c>
      <c r="D343" s="51">
        <f>faneB1!D343</f>
        <v>7432</v>
      </c>
      <c r="F343" s="140">
        <f t="shared" si="13"/>
        <v>5.5035075617184445E-2</v>
      </c>
      <c r="G343" s="140">
        <f t="shared" si="14"/>
        <v>3.5168079951544522E-2</v>
      </c>
    </row>
    <row r="344" spans="1:7" customFormat="1" x14ac:dyDescent="0.35">
      <c r="A344" s="51" t="s">
        <v>2690</v>
      </c>
      <c r="B344" s="68" t="s">
        <v>2695</v>
      </c>
      <c r="C344" s="133">
        <f>faneB1!C344</f>
        <v>13795.113402683093</v>
      </c>
      <c r="D344" s="51">
        <f>faneB1!D344</f>
        <v>6049</v>
      </c>
      <c r="E344" s="57"/>
      <c r="F344" s="140">
        <f t="shared" si="13"/>
        <v>4.0462684493810602E-2</v>
      </c>
      <c r="G344" s="140">
        <f t="shared" si="14"/>
        <v>2.86237507571169E-2</v>
      </c>
    </row>
    <row r="345" spans="1:7" customFormat="1" x14ac:dyDescent="0.35">
      <c r="A345" s="51" t="s">
        <v>2691</v>
      </c>
      <c r="B345" s="51" t="s">
        <v>2042</v>
      </c>
      <c r="C345" s="133">
        <f>faneB1!C345</f>
        <v>2691.4441647846834</v>
      </c>
      <c r="D345" s="51">
        <f>faneB1!D345</f>
        <v>2609</v>
      </c>
      <c r="F345" s="140">
        <f t="shared" si="13"/>
        <v>7.8943211913871641E-3</v>
      </c>
      <c r="G345" s="140">
        <f t="shared" si="14"/>
        <v>1.2345737431859479E-2</v>
      </c>
    </row>
    <row r="346" spans="1:7" customFormat="1" x14ac:dyDescent="0.35">
      <c r="A346" s="51" t="s">
        <v>2692</v>
      </c>
      <c r="B346" s="68" t="s">
        <v>141</v>
      </c>
      <c r="C346" s="133">
        <f>SUM(C333:C345)</f>
        <v>340934.21074899938</v>
      </c>
      <c r="D346" s="51">
        <f>SUM(D333:D345)</f>
        <v>211328</v>
      </c>
      <c r="E346" s="57"/>
      <c r="F346" s="148">
        <f>SUM(F333:F345)</f>
        <v>1</v>
      </c>
      <c r="G346" s="148">
        <f>SUM(G333:G345)</f>
        <v>1</v>
      </c>
    </row>
    <row r="347" spans="1:7" customFormat="1" x14ac:dyDescent="0.35">
      <c r="A347" s="51" t="s">
        <v>2182</v>
      </c>
      <c r="B347" s="68"/>
      <c r="C347" s="133"/>
      <c r="D347" s="51"/>
      <c r="E347" s="57"/>
      <c r="F347" s="148"/>
      <c r="G347" s="148"/>
    </row>
    <row r="348" spans="1:7" customFormat="1" x14ac:dyDescent="0.35">
      <c r="A348" s="51" t="s">
        <v>2697</v>
      </c>
      <c r="B348" s="68"/>
      <c r="C348" s="133"/>
      <c r="D348" s="51"/>
      <c r="E348" s="57"/>
      <c r="F348" s="148"/>
      <c r="G348" s="148"/>
    </row>
    <row r="349" spans="1:7" customFormat="1" x14ac:dyDescent="0.35">
      <c r="A349" s="51" t="s">
        <v>2698</v>
      </c>
    </row>
    <row r="350" spans="1:7" customFormat="1" x14ac:dyDescent="0.35">
      <c r="A350" s="51" t="s">
        <v>2699</v>
      </c>
    </row>
    <row r="351" spans="1:7" customFormat="1" x14ac:dyDescent="0.35">
      <c r="A351" s="51" t="s">
        <v>2700</v>
      </c>
      <c r="B351" s="68"/>
      <c r="C351" s="133"/>
      <c r="D351" s="51"/>
      <c r="E351" s="57"/>
      <c r="F351" s="148"/>
      <c r="G351" s="148"/>
    </row>
    <row r="352" spans="1:7" customFormat="1" x14ac:dyDescent="0.35">
      <c r="A352" s="51" t="s">
        <v>2701</v>
      </c>
      <c r="B352" s="68"/>
      <c r="C352" s="133"/>
      <c r="D352" s="51"/>
      <c r="E352" s="57"/>
      <c r="F352" s="148"/>
      <c r="G352" s="148"/>
    </row>
    <row r="353" spans="1:7" customFormat="1" x14ac:dyDescent="0.35">
      <c r="A353" s="51" t="s">
        <v>2702</v>
      </c>
      <c r="B353" s="68"/>
      <c r="C353" s="133"/>
      <c r="D353" s="51"/>
      <c r="E353" s="57"/>
      <c r="F353" s="148"/>
      <c r="G353" s="148"/>
    </row>
    <row r="354" spans="1:7" customFormat="1" x14ac:dyDescent="0.35">
      <c r="A354" s="51" t="s">
        <v>2703</v>
      </c>
      <c r="B354" s="68"/>
      <c r="C354" s="133"/>
      <c r="D354" s="51"/>
      <c r="E354" s="57"/>
      <c r="F354" s="148"/>
      <c r="G354" s="148"/>
    </row>
    <row r="355" spans="1:7" customFormat="1" x14ac:dyDescent="0.35">
      <c r="A355" s="51" t="s">
        <v>2704</v>
      </c>
      <c r="B355" s="68"/>
      <c r="C355" s="51"/>
      <c r="D355" s="51"/>
      <c r="E355" s="57"/>
      <c r="F355" s="57"/>
      <c r="G355" s="57"/>
    </row>
    <row r="356" spans="1:7" customFormat="1" x14ac:dyDescent="0.35">
      <c r="A356" s="51" t="s">
        <v>2720</v>
      </c>
      <c r="B356" s="68"/>
      <c r="C356" s="51"/>
      <c r="D356" s="51"/>
      <c r="E356" s="57"/>
      <c r="F356" s="57"/>
      <c r="G356" s="57"/>
    </row>
    <row r="357" spans="1:7" customFormat="1" x14ac:dyDescent="0.35">
      <c r="A357" s="71"/>
      <c r="B357" s="71" t="s">
        <v>2303</v>
      </c>
      <c r="C357" s="71" t="s">
        <v>110</v>
      </c>
      <c r="D357" s="71" t="s">
        <v>1649</v>
      </c>
      <c r="E357" s="71"/>
      <c r="F357" s="71" t="s">
        <v>481</v>
      </c>
      <c r="G357" s="71" t="s">
        <v>1908</v>
      </c>
    </row>
    <row r="358" spans="1:7" customFormat="1" x14ac:dyDescent="0.35">
      <c r="A358" s="51" t="s">
        <v>2496</v>
      </c>
      <c r="B358" s="68" t="s">
        <v>2030</v>
      </c>
      <c r="C358" s="133">
        <f>faneB1!C358</f>
        <v>272294.02361727727</v>
      </c>
      <c r="D358" s="51">
        <f>faneB1!D358</f>
        <v>181340</v>
      </c>
      <c r="E358" s="57"/>
      <c r="F358" s="140">
        <f>IF($C$365=0,"",IF(C358="[For completion]","",C358/$C$365))</f>
        <v>0.79867028603282253</v>
      </c>
      <c r="G358" s="140">
        <f>IF($D$365=0,"",IF(D358="[For completion]","",D358/$D$365))</f>
        <v>0.85808518390581601</v>
      </c>
    </row>
    <row r="359" spans="1:7" customFormat="1" x14ac:dyDescent="0.35">
      <c r="A359" s="51" t="s">
        <v>2497</v>
      </c>
      <c r="B359" s="154" t="s">
        <v>2031</v>
      </c>
      <c r="C359" s="133">
        <f>faneB1!C359</f>
        <v>46867.364839900169</v>
      </c>
      <c r="D359" s="51">
        <f>faneB1!D359</f>
        <v>27525</v>
      </c>
      <c r="E359" s="57"/>
      <c r="F359" s="140">
        <f t="shared" ref="F359:F364" si="15">IF($C$365=0,"",IF(C359="[For completion]","",C359/$C$365))</f>
        <v>0.13746747425826591</v>
      </c>
      <c r="G359" s="140">
        <f t="shared" ref="G359:G364" si="16">IF($D$365=0,"",IF(D359="[For completion]","",D359/$D$365))</f>
        <v>0.13024591754167633</v>
      </c>
    </row>
    <row r="360" spans="1:7" customFormat="1" x14ac:dyDescent="0.35">
      <c r="A360" s="51" t="s">
        <v>2498</v>
      </c>
      <c r="B360" s="68" t="s">
        <v>2032</v>
      </c>
      <c r="C360" s="133"/>
      <c r="D360" s="51"/>
      <c r="E360" s="57"/>
      <c r="F360" s="140">
        <f t="shared" si="15"/>
        <v>0</v>
      </c>
      <c r="G360" s="140">
        <f t="shared" si="16"/>
        <v>0</v>
      </c>
    </row>
    <row r="361" spans="1:7" customFormat="1" x14ac:dyDescent="0.35">
      <c r="A361" s="51" t="s">
        <v>2499</v>
      </c>
      <c r="B361" s="68" t="s">
        <v>2033</v>
      </c>
      <c r="C361" s="133"/>
      <c r="D361" s="51"/>
      <c r="E361" s="57"/>
      <c r="F361" s="140">
        <f t="shared" si="15"/>
        <v>0</v>
      </c>
      <c r="G361" s="140">
        <f t="shared" si="16"/>
        <v>0</v>
      </c>
    </row>
    <row r="362" spans="1:7" customFormat="1" x14ac:dyDescent="0.35">
      <c r="A362" s="51" t="s">
        <v>2500</v>
      </c>
      <c r="B362" s="68" t="s">
        <v>2034</v>
      </c>
      <c r="C362" s="133">
        <f>faneB1!C362</f>
        <v>21772.82229182115</v>
      </c>
      <c r="D362" s="51">
        <f>faneB1!D362</f>
        <v>2466</v>
      </c>
      <c r="E362" s="57"/>
      <c r="F362" s="140">
        <f t="shared" si="15"/>
        <v>6.3862239708911653E-2</v>
      </c>
      <c r="G362" s="140">
        <f t="shared" si="16"/>
        <v>1.1668898552507677E-2</v>
      </c>
    </row>
    <row r="363" spans="1:7" customFormat="1" x14ac:dyDescent="0.35">
      <c r="A363" s="51" t="s">
        <v>2501</v>
      </c>
      <c r="B363" s="68" t="s">
        <v>2035</v>
      </c>
      <c r="C363" s="133"/>
      <c r="D363" s="51"/>
      <c r="E363" s="57"/>
      <c r="F363" s="140">
        <f t="shared" si="15"/>
        <v>0</v>
      </c>
      <c r="G363" s="140">
        <f t="shared" si="16"/>
        <v>0</v>
      </c>
    </row>
    <row r="364" spans="1:7" customFormat="1" x14ac:dyDescent="0.35">
      <c r="A364" s="51" t="s">
        <v>2502</v>
      </c>
      <c r="B364" s="68" t="s">
        <v>1650</v>
      </c>
      <c r="C364" s="133"/>
      <c r="D364" s="51"/>
      <c r="E364" s="57"/>
      <c r="F364" s="140">
        <f t="shared" si="15"/>
        <v>0</v>
      </c>
      <c r="G364" s="140">
        <f t="shared" si="16"/>
        <v>0</v>
      </c>
    </row>
    <row r="365" spans="1:7" customFormat="1" x14ac:dyDescent="0.35">
      <c r="A365" s="51" t="s">
        <v>2503</v>
      </c>
      <c r="B365" s="68" t="s">
        <v>141</v>
      </c>
      <c r="C365" s="133">
        <f>SUM(C358:C364)</f>
        <v>340934.21074899856</v>
      </c>
      <c r="D365" s="51">
        <f>SUM(D358:D364)</f>
        <v>211331</v>
      </c>
      <c r="E365" s="57"/>
      <c r="F365" s="148">
        <f>SUM(F358:F364)</f>
        <v>1</v>
      </c>
      <c r="G365" s="148">
        <f>SUM(G358:G364)</f>
        <v>1</v>
      </c>
    </row>
    <row r="366" spans="1:7" customFormat="1" x14ac:dyDescent="0.35">
      <c r="A366" s="51" t="s">
        <v>2183</v>
      </c>
      <c r="B366" s="68"/>
      <c r="C366" s="51"/>
      <c r="D366" s="51"/>
      <c r="E366" s="57"/>
      <c r="F366" s="57"/>
      <c r="G366" s="57"/>
    </row>
    <row r="367" spans="1:7" customFormat="1" x14ac:dyDescent="0.35">
      <c r="A367" s="71"/>
      <c r="B367" s="71" t="s">
        <v>2304</v>
      </c>
      <c r="C367" s="71" t="s">
        <v>110</v>
      </c>
      <c r="D367" s="71" t="s">
        <v>1649</v>
      </c>
      <c r="E367" s="71"/>
      <c r="F367" s="71" t="s">
        <v>481</v>
      </c>
      <c r="G367" s="71" t="s">
        <v>1908</v>
      </c>
    </row>
    <row r="368" spans="1:7" customFormat="1" x14ac:dyDescent="0.35">
      <c r="A368" s="51" t="s">
        <v>2504</v>
      </c>
      <c r="B368" s="68" t="s">
        <v>2224</v>
      </c>
      <c r="C368" s="133">
        <f>faneB1!C368</f>
        <v>32558.453471739362</v>
      </c>
      <c r="D368" s="51">
        <f>faneB1!D368</f>
        <v>13481</v>
      </c>
      <c r="E368" s="57"/>
      <c r="F368" s="140">
        <f>IF($C$372=0,"",IF(C368="[For completion]","",C368/$C$372))</f>
        <v>9.5497760110994728E-2</v>
      </c>
      <c r="G368" s="140">
        <f>IF($D$372=0,"",IF(D368="[For completion]","",D368/$D$372))</f>
        <v>6.3791830708661415E-2</v>
      </c>
    </row>
    <row r="369" spans="1:7" customFormat="1" x14ac:dyDescent="0.35">
      <c r="A369" s="51" t="s">
        <v>2505</v>
      </c>
      <c r="B369" s="154" t="s">
        <v>2269</v>
      </c>
      <c r="C369" s="133">
        <f>faneB1!C369</f>
        <v>305684.31311247637</v>
      </c>
      <c r="D369" s="51">
        <f>faneB1!D369</f>
        <v>195238</v>
      </c>
      <c r="E369" s="57"/>
      <c r="F369" s="140">
        <f>IF($C$372=0,"",IF(C369="[For completion]","",C369/$C$372))</f>
        <v>0.89660791869761813</v>
      </c>
      <c r="G369" s="140">
        <f>IF($D$372=0,"",IF(D369="[For completion]","",D369/$D$372))</f>
        <v>0.92386243185947914</v>
      </c>
    </row>
    <row r="370" spans="1:7" customFormat="1" x14ac:dyDescent="0.35">
      <c r="A370" s="51" t="s">
        <v>2506</v>
      </c>
      <c r="B370" s="68" t="s">
        <v>1650</v>
      </c>
      <c r="C370" s="133">
        <f>faneB1!C370</f>
        <v>0</v>
      </c>
      <c r="D370" s="51">
        <f>faneB1!D370</f>
        <v>0</v>
      </c>
      <c r="E370" s="57"/>
      <c r="F370" s="140">
        <f>IF($C$372=0,"",IF(C370="[For completion]","",C370/$C$372))</f>
        <v>0</v>
      </c>
      <c r="G370" s="140">
        <f>IF($D$372=0,"",IF(D370="[For completion]","",D370/$D$372))</f>
        <v>0</v>
      </c>
    </row>
    <row r="371" spans="1:7" customFormat="1" x14ac:dyDescent="0.35">
      <c r="A371" s="51" t="s">
        <v>2507</v>
      </c>
      <c r="B371" s="51" t="s">
        <v>2042</v>
      </c>
      <c r="C371" s="133">
        <f>faneB1!C371</f>
        <v>2691.4441647846829</v>
      </c>
      <c r="D371" s="51">
        <f>faneB1!D371</f>
        <v>2609</v>
      </c>
      <c r="E371" s="57"/>
      <c r="F371" s="140">
        <f>IF($C$372=0,"",IF(C371="[For completion]","",C371/$C$372))</f>
        <v>7.8943211913871381E-3</v>
      </c>
      <c r="G371" s="140">
        <f>IF($D$372=0,"",IF(D371="[For completion]","",D371/$D$372))</f>
        <v>1.2345737431859479E-2</v>
      </c>
    </row>
    <row r="372" spans="1:7" customFormat="1" x14ac:dyDescent="0.35">
      <c r="A372" s="51" t="s">
        <v>2508</v>
      </c>
      <c r="B372" s="68" t="s">
        <v>141</v>
      </c>
      <c r="C372" s="133">
        <f>SUM(C368:C371)</f>
        <v>340934.21074900043</v>
      </c>
      <c r="D372" s="51">
        <f>SUM(D368:D371)</f>
        <v>211328</v>
      </c>
      <c r="E372" s="57"/>
      <c r="F372" s="148">
        <f>SUM(F368:F371)</f>
        <v>1</v>
      </c>
      <c r="G372" s="148">
        <f>SUM(G368:G371)</f>
        <v>1</v>
      </c>
    </row>
    <row r="373" spans="1:7" customFormat="1" x14ac:dyDescent="0.35">
      <c r="A373" s="51" t="s">
        <v>2509</v>
      </c>
      <c r="B373" s="68"/>
      <c r="C373" s="51"/>
      <c r="D373" s="51"/>
      <c r="E373" s="57"/>
      <c r="F373" s="57"/>
      <c r="G373" s="57"/>
    </row>
    <row r="374" spans="1:7" customFormat="1" ht="15" customHeight="1" x14ac:dyDescent="0.35">
      <c r="A374" s="71"/>
      <c r="B374" s="71" t="s">
        <v>3053</v>
      </c>
      <c r="C374" s="71" t="s">
        <v>2683</v>
      </c>
      <c r="D374" s="71" t="s">
        <v>2684</v>
      </c>
      <c r="E374" s="71"/>
      <c r="F374" s="71" t="s">
        <v>2685</v>
      </c>
      <c r="G374" s="71"/>
    </row>
    <row r="375" spans="1:7" customFormat="1" x14ac:dyDescent="0.35">
      <c r="A375" s="51" t="s">
        <v>2510</v>
      </c>
      <c r="B375" s="68" t="s">
        <v>2030</v>
      </c>
      <c r="C375" s="133">
        <f>faneB1!C375</f>
        <v>572851.57437961339</v>
      </c>
      <c r="D375" s="133">
        <f>faneB1!D375</f>
        <v>284878.79706328624</v>
      </c>
      <c r="E375" s="49"/>
      <c r="F375" s="133" t="s">
        <v>82</v>
      </c>
      <c r="G375" s="140" t="str">
        <f>IF($D$393=0,"",IF(D375="[For completion]","",D375/$D$393))</f>
        <v/>
      </c>
    </row>
    <row r="376" spans="1:7" customFormat="1" x14ac:dyDescent="0.35">
      <c r="A376" s="51" t="s">
        <v>2511</v>
      </c>
      <c r="B376" s="68" t="s">
        <v>2031</v>
      </c>
      <c r="C376" s="133">
        <f>faneB1!C376</f>
        <v>31950.023680427566</v>
      </c>
      <c r="D376" s="133">
        <f>faneB1!D376</f>
        <v>15502.635138441216</v>
      </c>
      <c r="E376" s="49"/>
      <c r="F376" s="133" t="s">
        <v>82</v>
      </c>
      <c r="G376" s="140" t="str">
        <f t="shared" ref="G376:G393" si="17">IF($D$393=0,"",IF(D376="[For completion]","",D376/$D$393))</f>
        <v/>
      </c>
    </row>
    <row r="377" spans="1:7" customFormat="1" x14ac:dyDescent="0.35">
      <c r="A377" s="51" t="s">
        <v>2512</v>
      </c>
      <c r="B377" s="68" t="s">
        <v>2032</v>
      </c>
      <c r="C377" s="133">
        <f>faneB1!C377</f>
        <v>0</v>
      </c>
      <c r="D377" s="133">
        <f>faneB1!D377</f>
        <v>0</v>
      </c>
      <c r="E377" s="49"/>
      <c r="F377" s="133" t="s">
        <v>82</v>
      </c>
      <c r="G377" s="140" t="str">
        <f t="shared" si="17"/>
        <v/>
      </c>
    </row>
    <row r="378" spans="1:7" customFormat="1" x14ac:dyDescent="0.35">
      <c r="A378" s="51" t="s">
        <v>2513</v>
      </c>
      <c r="B378" s="68" t="s">
        <v>2033</v>
      </c>
      <c r="C378" s="133">
        <f>faneB1!C378</f>
        <v>0</v>
      </c>
      <c r="D378" s="133">
        <f>faneB1!D378</f>
        <v>0</v>
      </c>
      <c r="E378" s="49"/>
      <c r="F378" s="133" t="s">
        <v>82</v>
      </c>
      <c r="G378" s="140" t="str">
        <f t="shared" si="17"/>
        <v/>
      </c>
    </row>
    <row r="379" spans="1:7" customFormat="1" x14ac:dyDescent="0.35">
      <c r="A379" s="51" t="s">
        <v>2514</v>
      </c>
      <c r="B379" s="68" t="s">
        <v>2034</v>
      </c>
      <c r="C379" s="133">
        <f>faneB1!C379</f>
        <v>41097.550232948422</v>
      </c>
      <c r="D379" s="133">
        <f>faneB1!D379</f>
        <v>12536.437119363305</v>
      </c>
      <c r="E379" s="49"/>
      <c r="F379" s="133" t="s">
        <v>82</v>
      </c>
      <c r="G379" s="140" t="str">
        <f t="shared" si="17"/>
        <v/>
      </c>
    </row>
    <row r="380" spans="1:7" customFormat="1" x14ac:dyDescent="0.35">
      <c r="A380" s="51" t="s">
        <v>2515</v>
      </c>
      <c r="B380" s="68" t="s">
        <v>2035</v>
      </c>
      <c r="C380" s="133">
        <f>faneB1!C380</f>
        <v>0</v>
      </c>
      <c r="D380" s="133">
        <f>faneB1!D380</f>
        <v>0</v>
      </c>
      <c r="E380" s="49"/>
      <c r="F380" s="133" t="s">
        <v>82</v>
      </c>
      <c r="G380" s="140" t="str">
        <f t="shared" si="17"/>
        <v/>
      </c>
    </row>
    <row r="381" spans="1:7" customFormat="1" x14ac:dyDescent="0.35">
      <c r="A381" s="51" t="s">
        <v>2516</v>
      </c>
      <c r="B381" s="68" t="s">
        <v>1650</v>
      </c>
      <c r="C381" s="133">
        <f>faneB1!C381</f>
        <v>0</v>
      </c>
      <c r="D381" s="133">
        <f>faneB1!D381</f>
        <v>0</v>
      </c>
      <c r="E381" s="49"/>
      <c r="F381" s="133" t="s">
        <v>82</v>
      </c>
      <c r="G381" s="140" t="str">
        <f t="shared" si="17"/>
        <v/>
      </c>
    </row>
    <row r="382" spans="1:7" customFormat="1" x14ac:dyDescent="0.35">
      <c r="A382" s="51" t="s">
        <v>2517</v>
      </c>
      <c r="B382" s="68" t="s">
        <v>2042</v>
      </c>
      <c r="C382" s="133">
        <f>faneB1!C382</f>
        <v>0</v>
      </c>
      <c r="D382" s="133">
        <f>faneB1!D382</f>
        <v>0</v>
      </c>
      <c r="E382" s="49"/>
      <c r="F382" s="133" t="s">
        <v>82</v>
      </c>
      <c r="G382" s="140" t="str">
        <f t="shared" si="17"/>
        <v/>
      </c>
    </row>
    <row r="383" spans="1:7" customFormat="1" x14ac:dyDescent="0.35">
      <c r="A383" s="51" t="s">
        <v>2518</v>
      </c>
      <c r="B383" s="68" t="s">
        <v>141</v>
      </c>
      <c r="C383" s="133">
        <f>SUM(C375:C382)</f>
        <v>645899.14829298935</v>
      </c>
      <c r="D383" s="133">
        <f>SUM(D375:D382)</f>
        <v>312917.86932109075</v>
      </c>
      <c r="E383" s="49"/>
      <c r="F383" s="51"/>
      <c r="G383" s="140" t="str">
        <f t="shared" si="17"/>
        <v/>
      </c>
    </row>
    <row r="384" spans="1:7" customFormat="1" x14ac:dyDescent="0.35">
      <c r="A384" s="51" t="s">
        <v>2519</v>
      </c>
      <c r="B384" s="68" t="s">
        <v>2682</v>
      </c>
      <c r="C384" s="51"/>
      <c r="D384" s="51"/>
      <c r="E384" s="51"/>
      <c r="F384" s="133" t="s">
        <v>82</v>
      </c>
      <c r="G384" s="140" t="str">
        <f t="shared" si="17"/>
        <v/>
      </c>
    </row>
    <row r="385" spans="1:7" customFormat="1" x14ac:dyDescent="0.35">
      <c r="A385" s="51" t="s">
        <v>2520</v>
      </c>
      <c r="B385" s="68"/>
      <c r="C385" s="133"/>
      <c r="D385" s="51"/>
      <c r="E385" s="49"/>
      <c r="F385" s="140"/>
      <c r="G385" s="140" t="str">
        <f t="shared" si="17"/>
        <v/>
      </c>
    </row>
    <row r="386" spans="1:7" customFormat="1" x14ac:dyDescent="0.35">
      <c r="A386" s="51" t="s">
        <v>2521</v>
      </c>
      <c r="B386" s="68"/>
      <c r="C386" s="133"/>
      <c r="D386" s="51"/>
      <c r="E386" s="49"/>
      <c r="F386" s="140"/>
      <c r="G386" s="140" t="str">
        <f t="shared" si="17"/>
        <v/>
      </c>
    </row>
    <row r="387" spans="1:7" customFormat="1" x14ac:dyDescent="0.35">
      <c r="A387" s="51" t="s">
        <v>2522</v>
      </c>
      <c r="B387" s="68"/>
      <c r="C387" s="133"/>
      <c r="D387" s="51"/>
      <c r="E387" s="49"/>
      <c r="F387" s="140"/>
      <c r="G387" s="140" t="str">
        <f t="shared" si="17"/>
        <v/>
      </c>
    </row>
    <row r="388" spans="1:7" customFormat="1" x14ac:dyDescent="0.35">
      <c r="A388" s="51" t="s">
        <v>2523</v>
      </c>
      <c r="B388" s="68"/>
      <c r="C388" s="133"/>
      <c r="D388" s="51"/>
      <c r="E388" s="49"/>
      <c r="F388" s="140"/>
      <c r="G388" s="140" t="str">
        <f t="shared" si="17"/>
        <v/>
      </c>
    </row>
    <row r="389" spans="1:7" customFormat="1" x14ac:dyDescent="0.35">
      <c r="A389" s="51" t="s">
        <v>2524</v>
      </c>
      <c r="B389" s="68"/>
      <c r="C389" s="133"/>
      <c r="D389" s="51"/>
      <c r="E389" s="49"/>
      <c r="F389" s="140"/>
      <c r="G389" s="140" t="str">
        <f t="shared" si="17"/>
        <v/>
      </c>
    </row>
    <row r="390" spans="1:7" customFormat="1" x14ac:dyDescent="0.35">
      <c r="A390" s="51" t="s">
        <v>2525</v>
      </c>
      <c r="B390" s="68"/>
      <c r="C390" s="133"/>
      <c r="D390" s="51"/>
      <c r="E390" s="49"/>
      <c r="F390" s="140"/>
      <c r="G390" s="140" t="str">
        <f t="shared" si="17"/>
        <v/>
      </c>
    </row>
    <row r="391" spans="1:7" customFormat="1" x14ac:dyDescent="0.35">
      <c r="A391" s="51" t="s">
        <v>2526</v>
      </c>
      <c r="B391" s="68"/>
      <c r="C391" s="133"/>
      <c r="D391" s="51"/>
      <c r="E391" s="49"/>
      <c r="F391" s="140"/>
      <c r="G391" s="140" t="str">
        <f t="shared" si="17"/>
        <v/>
      </c>
    </row>
    <row r="392" spans="1:7" customFormat="1" x14ac:dyDescent="0.35">
      <c r="A392" s="51" t="s">
        <v>2527</v>
      </c>
      <c r="B392" s="68"/>
      <c r="C392" s="133"/>
      <c r="D392" s="51"/>
      <c r="E392" s="49"/>
      <c r="F392" s="140"/>
      <c r="G392" s="140" t="str">
        <f t="shared" si="17"/>
        <v/>
      </c>
    </row>
    <row r="393" spans="1:7" customFormat="1" x14ac:dyDescent="0.35">
      <c r="A393" s="51" t="s">
        <v>2528</v>
      </c>
      <c r="B393" s="68"/>
      <c r="C393" s="133"/>
      <c r="D393" s="51"/>
      <c r="E393" s="49"/>
      <c r="F393" s="140"/>
      <c r="G393" s="140" t="str">
        <f t="shared" si="17"/>
        <v/>
      </c>
    </row>
    <row r="394" spans="1:7" customFormat="1" x14ac:dyDescent="0.35">
      <c r="A394" s="51" t="s">
        <v>2529</v>
      </c>
      <c r="B394" s="51"/>
      <c r="C394" s="187"/>
      <c r="D394" s="51"/>
      <c r="E394" s="49"/>
      <c r="F394" s="49"/>
      <c r="G394" s="49"/>
    </row>
    <row r="395" spans="1:7" customFormat="1" x14ac:dyDescent="0.35">
      <c r="A395" s="51" t="s">
        <v>2530</v>
      </c>
      <c r="B395" s="51"/>
      <c r="C395" s="187"/>
      <c r="D395" s="51"/>
      <c r="E395" s="49"/>
      <c r="F395" s="49"/>
      <c r="G395" s="49"/>
    </row>
    <row r="396" spans="1:7" customFormat="1" x14ac:dyDescent="0.35">
      <c r="A396" s="51" t="s">
        <v>2531</v>
      </c>
      <c r="B396" s="51"/>
      <c r="C396" s="187"/>
      <c r="D396" s="51"/>
      <c r="E396" s="49"/>
      <c r="F396" s="49"/>
      <c r="G396" s="49"/>
    </row>
    <row r="397" spans="1:7" customFormat="1" x14ac:dyDescent="0.35">
      <c r="A397" s="51" t="s">
        <v>2532</v>
      </c>
      <c r="B397" s="51"/>
      <c r="C397" s="187"/>
      <c r="D397" s="51"/>
      <c r="E397" s="49"/>
      <c r="F397" s="49"/>
      <c r="G397" s="49"/>
    </row>
    <row r="398" spans="1:7" customFormat="1" x14ac:dyDescent="0.35">
      <c r="A398" s="51" t="s">
        <v>2533</v>
      </c>
      <c r="B398" s="51"/>
      <c r="C398" s="187"/>
      <c r="D398" s="51"/>
      <c r="E398" s="49"/>
      <c r="F398" s="49"/>
      <c r="G398" s="49"/>
    </row>
    <row r="399" spans="1:7" customFormat="1" x14ac:dyDescent="0.35">
      <c r="A399" s="51" t="s">
        <v>2534</v>
      </c>
      <c r="B399" s="51"/>
      <c r="C399" s="187"/>
      <c r="D399" s="51"/>
      <c r="E399" s="49"/>
      <c r="F399" s="49"/>
      <c r="G399" s="49"/>
    </row>
    <row r="400" spans="1:7" customFormat="1" x14ac:dyDescent="0.35">
      <c r="A400" s="51" t="s">
        <v>2535</v>
      </c>
      <c r="B400" s="51"/>
      <c r="C400" s="187"/>
      <c r="D400" s="51"/>
      <c r="E400" s="49"/>
      <c r="F400" s="49"/>
      <c r="G400" s="49"/>
    </row>
    <row r="401" spans="1:7" customFormat="1" x14ac:dyDescent="0.35">
      <c r="A401" s="51" t="s">
        <v>2536</v>
      </c>
      <c r="B401" s="51"/>
      <c r="C401" s="187"/>
      <c r="D401" s="51"/>
      <c r="E401" s="49"/>
      <c r="F401" s="49"/>
      <c r="G401" s="49"/>
    </row>
    <row r="402" spans="1:7" customFormat="1" x14ac:dyDescent="0.35">
      <c r="A402" s="51" t="s">
        <v>2537</v>
      </c>
      <c r="B402" s="51"/>
      <c r="C402" s="187"/>
      <c r="D402" s="51"/>
      <c r="E402" s="49"/>
      <c r="F402" s="49"/>
      <c r="G402" s="49"/>
    </row>
    <row r="403" spans="1:7" customFormat="1" x14ac:dyDescent="0.35">
      <c r="A403" s="51" t="s">
        <v>2538</v>
      </c>
      <c r="B403" s="51"/>
      <c r="C403" s="187"/>
      <c r="D403" s="51"/>
      <c r="E403" s="49"/>
      <c r="F403" s="49"/>
      <c r="G403" s="49"/>
    </row>
    <row r="404" spans="1:7" customFormat="1" x14ac:dyDescent="0.35">
      <c r="A404" s="51" t="s">
        <v>2539</v>
      </c>
      <c r="B404" s="51"/>
      <c r="C404" s="187"/>
      <c r="D404" s="51"/>
      <c r="E404" s="49"/>
      <c r="F404" s="49"/>
      <c r="G404" s="49"/>
    </row>
    <row r="405" spans="1:7" customFormat="1" x14ac:dyDescent="0.35">
      <c r="A405" s="51" t="s">
        <v>2540</v>
      </c>
      <c r="B405" s="51"/>
      <c r="C405" s="187"/>
      <c r="D405" s="51"/>
      <c r="E405" s="49"/>
      <c r="F405" s="49"/>
      <c r="G405" s="49"/>
    </row>
    <row r="406" spans="1:7" customFormat="1" x14ac:dyDescent="0.35">
      <c r="A406" s="51" t="s">
        <v>2541</v>
      </c>
      <c r="B406" s="51"/>
      <c r="C406" s="187"/>
      <c r="D406" s="51"/>
      <c r="E406" s="49"/>
      <c r="F406" s="49"/>
      <c r="G406" s="49"/>
    </row>
    <row r="407" spans="1:7" customFormat="1" x14ac:dyDescent="0.35">
      <c r="A407" s="51" t="s">
        <v>2542</v>
      </c>
      <c r="B407" s="51"/>
      <c r="C407" s="187"/>
      <c r="D407" s="51"/>
      <c r="E407" s="49"/>
      <c r="F407" s="49"/>
      <c r="G407" s="49"/>
    </row>
    <row r="408" spans="1:7" customFormat="1" x14ac:dyDescent="0.35">
      <c r="A408" s="51" t="s">
        <v>2543</v>
      </c>
      <c r="B408" s="51"/>
      <c r="C408" s="187"/>
      <c r="D408" s="51"/>
      <c r="E408" s="49"/>
      <c r="F408" s="49"/>
      <c r="G408" s="49"/>
    </row>
    <row r="409" spans="1:7" customFormat="1" x14ac:dyDescent="0.35">
      <c r="A409" s="51" t="s">
        <v>2544</v>
      </c>
      <c r="B409" s="51"/>
      <c r="C409" s="187"/>
      <c r="D409" s="51"/>
      <c r="E409" s="49"/>
      <c r="F409" s="49"/>
      <c r="G409" s="49"/>
    </row>
    <row r="410" spans="1:7" customFormat="1" x14ac:dyDescent="0.35">
      <c r="A410" s="51" t="s">
        <v>2545</v>
      </c>
      <c r="B410" s="51"/>
      <c r="C410" s="187"/>
      <c r="D410" s="51"/>
      <c r="E410" s="49"/>
      <c r="F410" s="49"/>
      <c r="G410" s="49"/>
    </row>
    <row r="411" spans="1:7" customFormat="1" x14ac:dyDescent="0.35">
      <c r="A411" s="51" t="s">
        <v>2546</v>
      </c>
      <c r="B411" s="51"/>
      <c r="C411" s="187"/>
      <c r="D411" s="51"/>
      <c r="E411" s="49"/>
      <c r="F411" s="49"/>
      <c r="G411" s="49"/>
    </row>
    <row r="412" spans="1:7" customFormat="1" x14ac:dyDescent="0.35">
      <c r="A412" s="51" t="s">
        <v>2547</v>
      </c>
      <c r="B412" s="51"/>
      <c r="C412" s="187"/>
      <c r="D412" s="51"/>
      <c r="E412" s="49"/>
      <c r="F412" s="49"/>
      <c r="G412" s="49"/>
    </row>
    <row r="413" spans="1:7" customFormat="1" x14ac:dyDescent="0.35">
      <c r="A413" s="51" t="s">
        <v>2548</v>
      </c>
      <c r="B413" s="51"/>
      <c r="C413" s="187"/>
      <c r="D413" s="51"/>
      <c r="E413" s="49"/>
      <c r="F413" s="49"/>
      <c r="G413" s="49"/>
    </row>
    <row r="414" spans="1:7" customFormat="1" x14ac:dyDescent="0.35">
      <c r="A414" s="51" t="s">
        <v>2549</v>
      </c>
      <c r="B414" s="51"/>
      <c r="C414" s="187"/>
      <c r="D414" s="51"/>
      <c r="E414" s="49"/>
      <c r="F414" s="49"/>
      <c r="G414" s="49"/>
    </row>
    <row r="415" spans="1:7" customFormat="1" x14ac:dyDescent="0.35">
      <c r="A415" s="51" t="s">
        <v>2550</v>
      </c>
      <c r="B415" s="51"/>
      <c r="C415" s="187"/>
      <c r="D415" s="51"/>
      <c r="E415" s="49"/>
      <c r="F415" s="49"/>
      <c r="G415" s="49"/>
    </row>
    <row r="416" spans="1:7" customFormat="1" x14ac:dyDescent="0.35">
      <c r="A416" s="51" t="s">
        <v>2551</v>
      </c>
      <c r="B416" s="51"/>
      <c r="C416" s="187"/>
      <c r="D416" s="51"/>
      <c r="E416" s="49"/>
      <c r="F416" s="49"/>
      <c r="G416" s="49"/>
    </row>
    <row r="417" spans="1:7" customFormat="1" x14ac:dyDescent="0.35">
      <c r="A417" s="51" t="s">
        <v>2552</v>
      </c>
      <c r="B417" s="51"/>
      <c r="C417" s="187"/>
      <c r="D417" s="51"/>
      <c r="E417" s="49"/>
      <c r="F417" s="49"/>
      <c r="G417" s="49"/>
    </row>
    <row r="418" spans="1:7" customFormat="1" x14ac:dyDescent="0.35">
      <c r="A418" s="51" t="s">
        <v>2553</v>
      </c>
      <c r="B418" s="51"/>
      <c r="C418" s="187"/>
      <c r="D418" s="51"/>
      <c r="E418" s="49"/>
      <c r="F418" s="49"/>
      <c r="G418" s="49"/>
    </row>
    <row r="419" spans="1:7" customFormat="1" x14ac:dyDescent="0.35">
      <c r="A419" s="51" t="s">
        <v>2554</v>
      </c>
      <c r="B419" s="51"/>
      <c r="C419" s="187"/>
      <c r="D419" s="51"/>
      <c r="E419" s="49"/>
      <c r="F419" s="49"/>
      <c r="G419" s="49"/>
    </row>
    <row r="420" spans="1:7" customFormat="1" x14ac:dyDescent="0.35">
      <c r="A420" s="51" t="s">
        <v>2555</v>
      </c>
      <c r="B420" s="51"/>
      <c r="C420" s="187"/>
      <c r="D420" s="51"/>
      <c r="E420" s="49"/>
      <c r="F420" s="49"/>
      <c r="G420" s="49"/>
    </row>
    <row r="421" spans="1:7" customFormat="1" x14ac:dyDescent="0.35">
      <c r="A421" s="51" t="s">
        <v>2556</v>
      </c>
      <c r="B421" s="51"/>
      <c r="C421" s="187"/>
      <c r="D421" s="51"/>
      <c r="E421" s="49"/>
      <c r="F421" s="49"/>
      <c r="G421" s="49"/>
    </row>
    <row r="422" spans="1:7" customFormat="1" x14ac:dyDescent="0.35">
      <c r="A422" s="51" t="s">
        <v>2557</v>
      </c>
      <c r="B422" s="51"/>
      <c r="C422" s="187"/>
      <c r="D422" s="51"/>
      <c r="E422" s="49"/>
      <c r="F422" s="49"/>
      <c r="G422" s="49"/>
    </row>
    <row r="423" spans="1:7" ht="18.5" x14ac:dyDescent="0.35">
      <c r="A423" s="124"/>
      <c r="B423" s="152" t="s">
        <v>448</v>
      </c>
      <c r="C423" s="124"/>
      <c r="D423" s="124"/>
      <c r="E423" s="124"/>
      <c r="F423" s="126"/>
      <c r="G423" s="126"/>
    </row>
    <row r="424" spans="1:7" ht="15" customHeight="1" x14ac:dyDescent="0.35">
      <c r="A424" s="70"/>
      <c r="B424" s="70" t="s">
        <v>2321</v>
      </c>
      <c r="C424" s="70" t="s">
        <v>651</v>
      </c>
      <c r="D424" s="70" t="s">
        <v>652</v>
      </c>
      <c r="E424" s="70"/>
      <c r="F424" s="70" t="s">
        <v>482</v>
      </c>
      <c r="G424" s="70" t="s">
        <v>653</v>
      </c>
    </row>
    <row r="425" spans="1:7" x14ac:dyDescent="0.35">
      <c r="A425" s="51" t="s">
        <v>2064</v>
      </c>
      <c r="B425" s="51" t="s">
        <v>655</v>
      </c>
      <c r="C425" s="133">
        <f>faneB1!C425</f>
        <v>5051</v>
      </c>
      <c r="D425" s="65"/>
      <c r="E425" s="65"/>
      <c r="F425" s="84"/>
      <c r="G425" s="84"/>
    </row>
    <row r="426" spans="1:7" x14ac:dyDescent="0.35">
      <c r="A426" s="65"/>
      <c r="D426" s="65"/>
      <c r="E426" s="65"/>
      <c r="F426" s="84"/>
      <c r="G426" s="84"/>
    </row>
    <row r="427" spans="1:7" x14ac:dyDescent="0.35">
      <c r="B427" s="51" t="s">
        <v>656</v>
      </c>
      <c r="D427" s="65"/>
      <c r="E427" s="65"/>
      <c r="F427" s="84"/>
      <c r="G427" s="84"/>
    </row>
    <row r="428" spans="1:7" x14ac:dyDescent="0.35">
      <c r="A428" s="51" t="s">
        <v>2065</v>
      </c>
      <c r="B428" s="68" t="s">
        <v>3122</v>
      </c>
      <c r="C428" s="133">
        <f>faneB1!C428</f>
        <v>8691.5561389580671</v>
      </c>
      <c r="D428" s="134">
        <f>faneB1!D428</f>
        <v>7955</v>
      </c>
      <c r="E428" s="65"/>
      <c r="F428" s="140">
        <f t="shared" ref="F428:F451" si="18">IF($C$452=0,"",IF(C428="[for completion]","",C428/$C$452))</f>
        <v>0.11322811907148929</v>
      </c>
      <c r="G428" s="140">
        <f t="shared" ref="G428:G451" si="19">IF($D$452=0,"",IF(D428="[for completion]","",D428/$D$452))</f>
        <v>0.52345857735079293</v>
      </c>
    </row>
    <row r="429" spans="1:7" x14ac:dyDescent="0.35">
      <c r="A429" s="51" t="s">
        <v>2066</v>
      </c>
      <c r="B429" s="68" t="s">
        <v>3123</v>
      </c>
      <c r="C429" s="133">
        <f>faneB1!C429</f>
        <v>14369.4028498681</v>
      </c>
      <c r="D429" s="134">
        <f>faneB1!D429</f>
        <v>4463</v>
      </c>
      <c r="E429" s="65"/>
      <c r="F429" s="140">
        <f t="shared" si="18"/>
        <v>0.18719552987505733</v>
      </c>
      <c r="G429" s="140">
        <f t="shared" si="19"/>
        <v>0.2936763834967428</v>
      </c>
    </row>
    <row r="430" spans="1:7" x14ac:dyDescent="0.35">
      <c r="A430" s="51" t="s">
        <v>2067</v>
      </c>
      <c r="B430" s="68" t="s">
        <v>3124</v>
      </c>
      <c r="C430" s="133">
        <f>faneB1!C430</f>
        <v>20889.562139418111</v>
      </c>
      <c r="D430" s="134">
        <f>faneB1!D430</f>
        <v>2370</v>
      </c>
      <c r="E430" s="65"/>
      <c r="F430" s="140">
        <f t="shared" si="18"/>
        <v>0.27213605842933158</v>
      </c>
      <c r="G430" s="140">
        <f t="shared" si="19"/>
        <v>0.15595183259853918</v>
      </c>
    </row>
    <row r="431" spans="1:7" x14ac:dyDescent="0.35">
      <c r="A431" s="51" t="s">
        <v>2068</v>
      </c>
      <c r="B431" s="68" t="s">
        <v>3125</v>
      </c>
      <c r="C431" s="133">
        <f>faneB1!C431</f>
        <v>7851.6396520907838</v>
      </c>
      <c r="D431" s="134">
        <f>faneB1!D431</f>
        <v>254</v>
      </c>
      <c r="E431" s="65"/>
      <c r="F431" s="140">
        <f t="shared" si="18"/>
        <v>0.10228621609523854</v>
      </c>
      <c r="G431" s="140">
        <f t="shared" si="19"/>
        <v>1.671382509705863E-2</v>
      </c>
    </row>
    <row r="432" spans="1:7" x14ac:dyDescent="0.35">
      <c r="A432" s="51" t="s">
        <v>2069</v>
      </c>
      <c r="B432" s="68" t="s">
        <v>3125</v>
      </c>
      <c r="C432" s="133">
        <f>faneB1!C432</f>
        <v>6316.1992083036594</v>
      </c>
      <c r="D432" s="134">
        <f>faneB1!D432</f>
        <v>87</v>
      </c>
      <c r="E432" s="65"/>
      <c r="F432" s="140">
        <f t="shared" si="18"/>
        <v>8.2283465078416551E-2</v>
      </c>
      <c r="G432" s="140">
        <f t="shared" si="19"/>
        <v>5.7248141080476411E-3</v>
      </c>
    </row>
    <row r="433" spans="1:7" x14ac:dyDescent="0.35">
      <c r="A433" s="51" t="s">
        <v>2070</v>
      </c>
      <c r="B433" s="68" t="s">
        <v>3126</v>
      </c>
      <c r="C433" s="133">
        <f>faneB1!C433</f>
        <v>18643.103596837296</v>
      </c>
      <c r="D433" s="134">
        <f>faneB1!D433</f>
        <v>68</v>
      </c>
      <c r="E433" s="65"/>
      <c r="F433" s="140">
        <f t="shared" si="18"/>
        <v>0.24287061145046673</v>
      </c>
      <c r="G433" s="140">
        <f t="shared" si="19"/>
        <v>4.4745673488188458E-3</v>
      </c>
    </row>
    <row r="434" spans="1:7" x14ac:dyDescent="0.35">
      <c r="A434" s="51" t="s">
        <v>2071</v>
      </c>
      <c r="B434" s="68"/>
      <c r="C434" s="133"/>
      <c r="D434" s="134"/>
      <c r="E434" s="65"/>
      <c r="F434" s="140">
        <f t="shared" si="18"/>
        <v>0</v>
      </c>
      <c r="G434" s="140">
        <f t="shared" si="19"/>
        <v>0</v>
      </c>
    </row>
    <row r="435" spans="1:7" x14ac:dyDescent="0.35">
      <c r="A435" s="51" t="s">
        <v>2072</v>
      </c>
      <c r="B435" s="68"/>
      <c r="C435" s="133"/>
      <c r="D435" s="134"/>
      <c r="E435" s="65"/>
      <c r="F435" s="140">
        <f t="shared" si="18"/>
        <v>0</v>
      </c>
      <c r="G435" s="140">
        <f t="shared" si="19"/>
        <v>0</v>
      </c>
    </row>
    <row r="436" spans="1:7" x14ac:dyDescent="0.35">
      <c r="A436" s="51" t="s">
        <v>2073</v>
      </c>
      <c r="B436" s="68"/>
      <c r="C436" s="133"/>
      <c r="D436" s="134"/>
      <c r="E436" s="65"/>
      <c r="F436" s="140">
        <f t="shared" si="18"/>
        <v>0</v>
      </c>
      <c r="G436" s="140">
        <f t="shared" si="19"/>
        <v>0</v>
      </c>
    </row>
    <row r="437" spans="1:7" x14ac:dyDescent="0.35">
      <c r="A437" s="51" t="s">
        <v>2322</v>
      </c>
      <c r="B437" s="68"/>
      <c r="C437" s="133"/>
      <c r="D437" s="134"/>
      <c r="E437" s="68"/>
      <c r="F437" s="140">
        <f t="shared" si="18"/>
        <v>0</v>
      </c>
      <c r="G437" s="140">
        <f t="shared" si="19"/>
        <v>0</v>
      </c>
    </row>
    <row r="438" spans="1:7" x14ac:dyDescent="0.35">
      <c r="A438" s="51" t="s">
        <v>2323</v>
      </c>
      <c r="B438" s="68"/>
      <c r="C438" s="133"/>
      <c r="D438" s="134"/>
      <c r="E438" s="68"/>
      <c r="F438" s="140">
        <f t="shared" si="18"/>
        <v>0</v>
      </c>
      <c r="G438" s="140">
        <f t="shared" si="19"/>
        <v>0</v>
      </c>
    </row>
    <row r="439" spans="1:7" x14ac:dyDescent="0.35">
      <c r="A439" s="51" t="s">
        <v>2324</v>
      </c>
      <c r="B439" s="68"/>
      <c r="C439" s="133"/>
      <c r="D439" s="134"/>
      <c r="E439" s="68"/>
      <c r="F439" s="140">
        <f t="shared" si="18"/>
        <v>0</v>
      </c>
      <c r="G439" s="140">
        <f t="shared" si="19"/>
        <v>0</v>
      </c>
    </row>
    <row r="440" spans="1:7" x14ac:dyDescent="0.35">
      <c r="A440" s="51" t="s">
        <v>2325</v>
      </c>
      <c r="B440" s="68"/>
      <c r="C440" s="133"/>
      <c r="D440" s="134"/>
      <c r="E440" s="68"/>
      <c r="F440" s="140">
        <f t="shared" si="18"/>
        <v>0</v>
      </c>
      <c r="G440" s="140">
        <f t="shared" si="19"/>
        <v>0</v>
      </c>
    </row>
    <row r="441" spans="1:7" x14ac:dyDescent="0.35">
      <c r="A441" s="51" t="s">
        <v>2326</v>
      </c>
      <c r="B441" s="68"/>
      <c r="C441" s="133"/>
      <c r="D441" s="134"/>
      <c r="E441" s="68"/>
      <c r="F441" s="140">
        <f t="shared" si="18"/>
        <v>0</v>
      </c>
      <c r="G441" s="140">
        <f t="shared" si="19"/>
        <v>0</v>
      </c>
    </row>
    <row r="442" spans="1:7" x14ac:dyDescent="0.35">
      <c r="A442" s="51" t="s">
        <v>2327</v>
      </c>
      <c r="B442" s="68"/>
      <c r="C442" s="133"/>
      <c r="D442" s="134"/>
      <c r="E442" s="68"/>
      <c r="F442" s="140">
        <f t="shared" si="18"/>
        <v>0</v>
      </c>
      <c r="G442" s="140">
        <f t="shared" si="19"/>
        <v>0</v>
      </c>
    </row>
    <row r="443" spans="1:7" x14ac:dyDescent="0.35">
      <c r="A443" s="51" t="s">
        <v>2328</v>
      </c>
      <c r="B443" s="68"/>
      <c r="C443" s="133"/>
      <c r="D443" s="134"/>
      <c r="F443" s="140">
        <f t="shared" si="18"/>
        <v>0</v>
      </c>
      <c r="G443" s="140">
        <f t="shared" si="19"/>
        <v>0</v>
      </c>
    </row>
    <row r="444" spans="1:7" x14ac:dyDescent="0.35">
      <c r="A444" s="51" t="s">
        <v>2329</v>
      </c>
      <c r="B444" s="68"/>
      <c r="C444" s="133"/>
      <c r="D444" s="134"/>
      <c r="E444" s="122"/>
      <c r="F444" s="140">
        <f t="shared" si="18"/>
        <v>0</v>
      </c>
      <c r="G444" s="140">
        <f t="shared" si="19"/>
        <v>0</v>
      </c>
    </row>
    <row r="445" spans="1:7" x14ac:dyDescent="0.35">
      <c r="A445" s="51" t="s">
        <v>2330</v>
      </c>
      <c r="B445" s="68"/>
      <c r="C445" s="133"/>
      <c r="D445" s="134"/>
      <c r="E445" s="122"/>
      <c r="F445" s="140">
        <f t="shared" si="18"/>
        <v>0</v>
      </c>
      <c r="G445" s="140">
        <f t="shared" si="19"/>
        <v>0</v>
      </c>
    </row>
    <row r="446" spans="1:7" x14ac:dyDescent="0.35">
      <c r="A446" s="51" t="s">
        <v>2331</v>
      </c>
      <c r="B446" s="68"/>
      <c r="C446" s="133"/>
      <c r="D446" s="134"/>
      <c r="E446" s="122"/>
      <c r="F446" s="140">
        <f t="shared" si="18"/>
        <v>0</v>
      </c>
      <c r="G446" s="140">
        <f t="shared" si="19"/>
        <v>0</v>
      </c>
    </row>
    <row r="447" spans="1:7" x14ac:dyDescent="0.35">
      <c r="A447" s="51" t="s">
        <v>2332</v>
      </c>
      <c r="B447" s="68"/>
      <c r="C447" s="133"/>
      <c r="D447" s="134"/>
      <c r="E447" s="122"/>
      <c r="F447" s="140">
        <f t="shared" si="18"/>
        <v>0</v>
      </c>
      <c r="G447" s="140">
        <f t="shared" si="19"/>
        <v>0</v>
      </c>
    </row>
    <row r="448" spans="1:7" x14ac:dyDescent="0.35">
      <c r="A448" s="51" t="s">
        <v>2333</v>
      </c>
      <c r="B448" s="68"/>
      <c r="C448" s="133"/>
      <c r="D448" s="134"/>
      <c r="E448" s="122"/>
      <c r="F448" s="140">
        <f t="shared" si="18"/>
        <v>0</v>
      </c>
      <c r="G448" s="140">
        <f t="shared" si="19"/>
        <v>0</v>
      </c>
    </row>
    <row r="449" spans="1:7" x14ac:dyDescent="0.35">
      <c r="A449" s="51" t="s">
        <v>2334</v>
      </c>
      <c r="B449" s="68"/>
      <c r="C449" s="133"/>
      <c r="D449" s="134"/>
      <c r="E449" s="122"/>
      <c r="F449" s="140">
        <f t="shared" si="18"/>
        <v>0</v>
      </c>
      <c r="G449" s="140">
        <f t="shared" si="19"/>
        <v>0</v>
      </c>
    </row>
    <row r="450" spans="1:7" x14ac:dyDescent="0.35">
      <c r="A450" s="51" t="s">
        <v>2335</v>
      </c>
      <c r="B450" s="68"/>
      <c r="C450" s="133"/>
      <c r="D450" s="134"/>
      <c r="E450" s="122"/>
      <c r="F450" s="140">
        <f t="shared" si="18"/>
        <v>0</v>
      </c>
      <c r="G450" s="140">
        <f t="shared" si="19"/>
        <v>0</v>
      </c>
    </row>
    <row r="451" spans="1:7" x14ac:dyDescent="0.35">
      <c r="A451" s="51" t="s">
        <v>2336</v>
      </c>
      <c r="B451" s="68"/>
      <c r="C451" s="133"/>
      <c r="D451" s="134"/>
      <c r="E451" s="122"/>
      <c r="F451" s="140">
        <f t="shared" si="18"/>
        <v>0</v>
      </c>
      <c r="G451" s="140">
        <f t="shared" si="19"/>
        <v>0</v>
      </c>
    </row>
    <row r="452" spans="1:7" x14ac:dyDescent="0.35">
      <c r="A452" s="51" t="s">
        <v>2337</v>
      </c>
      <c r="B452" s="68" t="s">
        <v>141</v>
      </c>
      <c r="C452" s="135">
        <f>SUM(C428:C451)</f>
        <v>76761.463585476013</v>
      </c>
      <c r="D452" s="76">
        <f>SUM(D428:D451)</f>
        <v>15197</v>
      </c>
      <c r="E452" s="122"/>
      <c r="F452" s="149">
        <f>SUM(F428:F451)</f>
        <v>1</v>
      </c>
      <c r="G452" s="149">
        <f>SUM(G428:G451)</f>
        <v>1</v>
      </c>
    </row>
    <row r="453" spans="1:7" ht="15" customHeight="1" x14ac:dyDescent="0.35">
      <c r="A453" s="70"/>
      <c r="B453" s="70" t="s">
        <v>2338</v>
      </c>
      <c r="C453" s="70" t="s">
        <v>651</v>
      </c>
      <c r="D453" s="70" t="s">
        <v>652</v>
      </c>
      <c r="E453" s="70"/>
      <c r="F453" s="70" t="s">
        <v>482</v>
      </c>
      <c r="G453" s="70" t="s">
        <v>653</v>
      </c>
    </row>
    <row r="454" spans="1:7" x14ac:dyDescent="0.35">
      <c r="A454" s="51" t="s">
        <v>2074</v>
      </c>
      <c r="B454" s="51" t="s">
        <v>684</v>
      </c>
      <c r="C454" s="128" t="s">
        <v>1202</v>
      </c>
      <c r="G454" s="51"/>
    </row>
    <row r="455" spans="1:7" x14ac:dyDescent="0.35">
      <c r="G455" s="51"/>
    </row>
    <row r="456" spans="1:7" x14ac:dyDescent="0.35">
      <c r="B456" s="68" t="s">
        <v>685</v>
      </c>
      <c r="G456" s="51"/>
    </row>
    <row r="457" spans="1:7" x14ac:dyDescent="0.35">
      <c r="A457" s="51" t="s">
        <v>2075</v>
      </c>
      <c r="B457" s="51" t="s">
        <v>687</v>
      </c>
      <c r="C457" s="133" t="s">
        <v>1202</v>
      </c>
      <c r="D457" s="134" t="s">
        <v>1202</v>
      </c>
      <c r="F457" s="140" t="str">
        <f>IF($C$465=0,"",IF(C457="[for completion]","",C457/$C$465))</f>
        <v/>
      </c>
      <c r="G457" s="140" t="str">
        <f>IF($D$465=0,"",IF(D457="[for completion]","",D457/$D$465))</f>
        <v/>
      </c>
    </row>
    <row r="458" spans="1:7" x14ac:dyDescent="0.35">
      <c r="A458" s="51" t="s">
        <v>2076</v>
      </c>
      <c r="B458" s="51" t="s">
        <v>689</v>
      </c>
      <c r="C458" s="133" t="s">
        <v>1202</v>
      </c>
      <c r="D458" s="134" t="s">
        <v>1202</v>
      </c>
      <c r="F458" s="140" t="str">
        <f t="shared" ref="F458:F471" si="20">IF($C$465=0,"",IF(C458="[for completion]","",C458/$C$465))</f>
        <v/>
      </c>
      <c r="G458" s="140" t="str">
        <f t="shared" ref="G458:G471" si="21">IF($D$465=0,"",IF(D458="[for completion]","",D458/$D$465))</f>
        <v/>
      </c>
    </row>
    <row r="459" spans="1:7" x14ac:dyDescent="0.35">
      <c r="A459" s="51" t="s">
        <v>2077</v>
      </c>
      <c r="B459" s="51" t="s">
        <v>691</v>
      </c>
      <c r="C459" s="133" t="s">
        <v>1202</v>
      </c>
      <c r="D459" s="134" t="s">
        <v>1202</v>
      </c>
      <c r="F459" s="140" t="str">
        <f t="shared" si="20"/>
        <v/>
      </c>
      <c r="G459" s="140" t="str">
        <f t="shared" si="21"/>
        <v/>
      </c>
    </row>
    <row r="460" spans="1:7" x14ac:dyDescent="0.35">
      <c r="A460" s="51" t="s">
        <v>2078</v>
      </c>
      <c r="B460" s="51" t="s">
        <v>693</v>
      </c>
      <c r="C460" s="133" t="s">
        <v>1202</v>
      </c>
      <c r="D460" s="134" t="s">
        <v>1202</v>
      </c>
      <c r="F460" s="140" t="str">
        <f t="shared" si="20"/>
        <v/>
      </c>
      <c r="G460" s="140" t="str">
        <f t="shared" si="21"/>
        <v/>
      </c>
    </row>
    <row r="461" spans="1:7" x14ac:dyDescent="0.35">
      <c r="A461" s="51" t="s">
        <v>2079</v>
      </c>
      <c r="B461" s="51" t="s">
        <v>695</v>
      </c>
      <c r="C461" s="133" t="s">
        <v>1202</v>
      </c>
      <c r="D461" s="134" t="s">
        <v>1202</v>
      </c>
      <c r="F461" s="140" t="str">
        <f t="shared" si="20"/>
        <v/>
      </c>
      <c r="G461" s="140" t="str">
        <f t="shared" si="21"/>
        <v/>
      </c>
    </row>
    <row r="462" spans="1:7" x14ac:dyDescent="0.35">
      <c r="A462" s="51" t="s">
        <v>2080</v>
      </c>
      <c r="B462" s="51" t="s">
        <v>697</v>
      </c>
      <c r="C462" s="133" t="s">
        <v>1202</v>
      </c>
      <c r="D462" s="134" t="s">
        <v>1202</v>
      </c>
      <c r="F462" s="140" t="str">
        <f t="shared" si="20"/>
        <v/>
      </c>
      <c r="G462" s="140" t="str">
        <f t="shared" si="21"/>
        <v/>
      </c>
    </row>
    <row r="463" spans="1:7" x14ac:dyDescent="0.35">
      <c r="A463" s="51" t="s">
        <v>2081</v>
      </c>
      <c r="B463" s="51" t="s">
        <v>699</v>
      </c>
      <c r="C463" s="133" t="s">
        <v>1202</v>
      </c>
      <c r="D463" s="134" t="s">
        <v>1202</v>
      </c>
      <c r="F463" s="140" t="str">
        <f t="shared" si="20"/>
        <v/>
      </c>
      <c r="G463" s="140" t="str">
        <f t="shared" si="21"/>
        <v/>
      </c>
    </row>
    <row r="464" spans="1:7" x14ac:dyDescent="0.35">
      <c r="A464" s="51" t="s">
        <v>2082</v>
      </c>
      <c r="B464" s="51" t="s">
        <v>701</v>
      </c>
      <c r="C464" s="133" t="s">
        <v>1202</v>
      </c>
      <c r="D464" s="134" t="s">
        <v>1202</v>
      </c>
      <c r="F464" s="140" t="str">
        <f t="shared" si="20"/>
        <v/>
      </c>
      <c r="G464" s="140" t="str">
        <f t="shared" si="21"/>
        <v/>
      </c>
    </row>
    <row r="465" spans="1:7" x14ac:dyDescent="0.35">
      <c r="A465" s="51" t="s">
        <v>2083</v>
      </c>
      <c r="B465" s="78" t="s">
        <v>141</v>
      </c>
      <c r="C465" s="133">
        <f>SUM(C457:C464)</f>
        <v>0</v>
      </c>
      <c r="D465" s="134">
        <f>SUM(D457:D464)</f>
        <v>0</v>
      </c>
      <c r="F465" s="128">
        <f>SUM(F457:F464)</f>
        <v>0</v>
      </c>
      <c r="G465" s="128">
        <f>SUM(G457:G464)</f>
        <v>0</v>
      </c>
    </row>
    <row r="466" spans="1:7" outlineLevel="1" x14ac:dyDescent="0.35">
      <c r="A466" s="51" t="s">
        <v>2084</v>
      </c>
      <c r="B466" s="80" t="s">
        <v>704</v>
      </c>
      <c r="C466" s="133"/>
      <c r="D466" s="134"/>
      <c r="F466" s="140" t="str">
        <f t="shared" si="20"/>
        <v/>
      </c>
      <c r="G466" s="140" t="str">
        <f t="shared" si="21"/>
        <v/>
      </c>
    </row>
    <row r="467" spans="1:7" outlineLevel="1" x14ac:dyDescent="0.35">
      <c r="A467" s="51" t="s">
        <v>2085</v>
      </c>
      <c r="B467" s="80" t="s">
        <v>706</v>
      </c>
      <c r="C467" s="133"/>
      <c r="D467" s="134"/>
      <c r="F467" s="140" t="str">
        <f t="shared" si="20"/>
        <v/>
      </c>
      <c r="G467" s="140" t="str">
        <f t="shared" si="21"/>
        <v/>
      </c>
    </row>
    <row r="468" spans="1:7" outlineLevel="1" x14ac:dyDescent="0.35">
      <c r="A468" s="51" t="s">
        <v>2086</v>
      </c>
      <c r="B468" s="80" t="s">
        <v>708</v>
      </c>
      <c r="C468" s="133"/>
      <c r="D468" s="134"/>
      <c r="F468" s="140" t="str">
        <f t="shared" si="20"/>
        <v/>
      </c>
      <c r="G468" s="140" t="str">
        <f t="shared" si="21"/>
        <v/>
      </c>
    </row>
    <row r="469" spans="1:7" outlineLevel="1" x14ac:dyDescent="0.35">
      <c r="A469" s="51" t="s">
        <v>2087</v>
      </c>
      <c r="B469" s="80" t="s">
        <v>710</v>
      </c>
      <c r="C469" s="133"/>
      <c r="D469" s="134"/>
      <c r="F469" s="140" t="str">
        <f t="shared" si="20"/>
        <v/>
      </c>
      <c r="G469" s="140" t="str">
        <f t="shared" si="21"/>
        <v/>
      </c>
    </row>
    <row r="470" spans="1:7" outlineLevel="1" x14ac:dyDescent="0.35">
      <c r="A470" s="51" t="s">
        <v>2088</v>
      </c>
      <c r="B470" s="80" t="s">
        <v>712</v>
      </c>
      <c r="C470" s="133"/>
      <c r="D470" s="134"/>
      <c r="F470" s="140" t="str">
        <f t="shared" si="20"/>
        <v/>
      </c>
      <c r="G470" s="140" t="str">
        <f t="shared" si="21"/>
        <v/>
      </c>
    </row>
    <row r="471" spans="1:7" outlineLevel="1" x14ac:dyDescent="0.35">
      <c r="A471" s="51" t="s">
        <v>2089</v>
      </c>
      <c r="B471" s="80" t="s">
        <v>714</v>
      </c>
      <c r="C471" s="133"/>
      <c r="D471" s="134"/>
      <c r="F471" s="140" t="str">
        <f t="shared" si="20"/>
        <v/>
      </c>
      <c r="G471" s="140" t="str">
        <f t="shared" si="21"/>
        <v/>
      </c>
    </row>
    <row r="472" spans="1:7" outlineLevel="1" x14ac:dyDescent="0.35">
      <c r="A472" s="51" t="s">
        <v>2090</v>
      </c>
      <c r="B472" s="80"/>
      <c r="F472" s="77"/>
      <c r="G472" s="77"/>
    </row>
    <row r="473" spans="1:7" outlineLevel="1" x14ac:dyDescent="0.35">
      <c r="A473" s="51" t="s">
        <v>2091</v>
      </c>
      <c r="B473" s="80"/>
      <c r="F473" s="77"/>
      <c r="G473" s="77"/>
    </row>
    <row r="474" spans="1:7" outlineLevel="1" x14ac:dyDescent="0.35">
      <c r="A474" s="51" t="s">
        <v>2092</v>
      </c>
      <c r="B474" s="80"/>
      <c r="F474" s="122"/>
      <c r="G474" s="122"/>
    </row>
    <row r="475" spans="1:7" ht="15" customHeight="1" x14ac:dyDescent="0.35">
      <c r="A475" s="70"/>
      <c r="B475" s="70" t="s">
        <v>2406</v>
      </c>
      <c r="C475" s="70" t="s">
        <v>651</v>
      </c>
      <c r="D475" s="70" t="s">
        <v>652</v>
      </c>
      <c r="E475" s="70"/>
      <c r="F475" s="70" t="s">
        <v>482</v>
      </c>
      <c r="G475" s="70" t="s">
        <v>653</v>
      </c>
    </row>
    <row r="476" spans="1:7" x14ac:dyDescent="0.35">
      <c r="A476" s="51" t="s">
        <v>2184</v>
      </c>
      <c r="B476" s="51" t="s">
        <v>684</v>
      </c>
      <c r="C476" s="128">
        <f>faneB1!C476</f>
        <v>0.41247867810566319</v>
      </c>
      <c r="G476" s="51"/>
    </row>
    <row r="477" spans="1:7" x14ac:dyDescent="0.35">
      <c r="G477" s="51"/>
    </row>
    <row r="478" spans="1:7" x14ac:dyDescent="0.35">
      <c r="B478" s="68" t="s">
        <v>685</v>
      </c>
      <c r="G478" s="51"/>
    </row>
    <row r="479" spans="1:7" x14ac:dyDescent="0.35">
      <c r="A479" s="51" t="s">
        <v>2185</v>
      </c>
      <c r="B479" s="51" t="s">
        <v>687</v>
      </c>
      <c r="C479" s="133">
        <f>faneB1!C479</f>
        <v>59166</v>
      </c>
      <c r="D479" s="134">
        <f>faneB1!D479</f>
        <v>0</v>
      </c>
      <c r="F479" s="140">
        <f>IF($C$487=0,"",IF(C479="[Mark as ND1 if not relevant]","",C479/$C$487))</f>
        <v>0.77077199656079831</v>
      </c>
      <c r="G479" s="140" t="str">
        <f>IF($D$487=0,"",IF(D479="[Mark as ND1 if not relevant]","",D479/$D$487))</f>
        <v/>
      </c>
    </row>
    <row r="480" spans="1:7" x14ac:dyDescent="0.35">
      <c r="A480" s="51" t="s">
        <v>2186</v>
      </c>
      <c r="B480" s="51" t="s">
        <v>689</v>
      </c>
      <c r="C480" s="133">
        <f>faneB1!C480</f>
        <v>10471</v>
      </c>
      <c r="D480" s="134">
        <f>faneB1!D480</f>
        <v>0</v>
      </c>
      <c r="F480" s="140">
        <f t="shared" ref="F480:F486" si="22">IF($C$487=0,"",IF(C480="[Mark as ND1 if not relevant]","",C480/$C$487))</f>
        <v>0.13640863969151404</v>
      </c>
      <c r="G480" s="140" t="str">
        <f t="shared" ref="G480:G486" si="23">IF($D$487=0,"",IF(D480="[Mark as ND1 if not relevant]","",D480/$D$487))</f>
        <v/>
      </c>
    </row>
    <row r="481" spans="1:7" x14ac:dyDescent="0.35">
      <c r="A481" s="51" t="s">
        <v>2187</v>
      </c>
      <c r="B481" s="51" t="s">
        <v>691</v>
      </c>
      <c r="C481" s="133">
        <f>faneB1!C481</f>
        <v>5076</v>
      </c>
      <c r="D481" s="134">
        <f>faneB1!D481</f>
        <v>0</v>
      </c>
      <c r="F481" s="140">
        <f t="shared" si="22"/>
        <v>6.6126468825721055E-2</v>
      </c>
      <c r="G481" s="140" t="str">
        <f t="shared" si="23"/>
        <v/>
      </c>
    </row>
    <row r="482" spans="1:7" x14ac:dyDescent="0.35">
      <c r="A482" s="51" t="s">
        <v>2188</v>
      </c>
      <c r="B482" s="51" t="s">
        <v>693</v>
      </c>
      <c r="C482" s="133">
        <f>faneB1!C482</f>
        <v>1625</v>
      </c>
      <c r="D482" s="134">
        <f>faneB1!D482</f>
        <v>0</v>
      </c>
      <c r="F482" s="140">
        <f t="shared" si="22"/>
        <v>2.1169328574034026E-2</v>
      </c>
      <c r="G482" s="140" t="str">
        <f t="shared" si="23"/>
        <v/>
      </c>
    </row>
    <row r="483" spans="1:7" x14ac:dyDescent="0.35">
      <c r="A483" s="51" t="s">
        <v>2189</v>
      </c>
      <c r="B483" s="51" t="s">
        <v>695</v>
      </c>
      <c r="C483" s="133">
        <f>faneB1!C483</f>
        <v>271</v>
      </c>
      <c r="D483" s="134">
        <f>faneB1!D483</f>
        <v>0</v>
      </c>
      <c r="F483" s="140">
        <f t="shared" si="22"/>
        <v>3.5303926421927515E-3</v>
      </c>
      <c r="G483" s="140" t="str">
        <f t="shared" si="23"/>
        <v/>
      </c>
    </row>
    <row r="484" spans="1:7" x14ac:dyDescent="0.35">
      <c r="A484" s="51" t="s">
        <v>2190</v>
      </c>
      <c r="B484" s="51" t="s">
        <v>697</v>
      </c>
      <c r="C484" s="133">
        <f>faneB1!C484</f>
        <v>92</v>
      </c>
      <c r="D484" s="134">
        <f>faneB1!D484</f>
        <v>0</v>
      </c>
      <c r="F484" s="140">
        <f t="shared" si="22"/>
        <v>1.198509679268388E-3</v>
      </c>
      <c r="G484" s="140" t="str">
        <f t="shared" si="23"/>
        <v/>
      </c>
    </row>
    <row r="485" spans="1:7" x14ac:dyDescent="0.35">
      <c r="A485" s="51" t="s">
        <v>2191</v>
      </c>
      <c r="B485" s="51" t="s">
        <v>699</v>
      </c>
      <c r="C485" s="133">
        <f>faneB1!C485</f>
        <v>23</v>
      </c>
      <c r="D485" s="134">
        <f>faneB1!D485</f>
        <v>0</v>
      </c>
      <c r="F485" s="140">
        <f t="shared" si="22"/>
        <v>2.99627419817097E-4</v>
      </c>
      <c r="G485" s="140" t="str">
        <f t="shared" si="23"/>
        <v/>
      </c>
    </row>
    <row r="486" spans="1:7" x14ac:dyDescent="0.35">
      <c r="A486" s="51" t="s">
        <v>2192</v>
      </c>
      <c r="B486" s="51" t="s">
        <v>701</v>
      </c>
      <c r="C486" s="133">
        <f>faneB1!C486</f>
        <v>38</v>
      </c>
      <c r="D486" s="134">
        <f>faneB1!D486</f>
        <v>0</v>
      </c>
      <c r="F486" s="140">
        <f t="shared" si="22"/>
        <v>4.9503660665433421E-4</v>
      </c>
      <c r="G486" s="140" t="str">
        <f t="shared" si="23"/>
        <v/>
      </c>
    </row>
    <row r="487" spans="1:7" x14ac:dyDescent="0.35">
      <c r="A487" s="51" t="s">
        <v>2193</v>
      </c>
      <c r="B487" s="78" t="s">
        <v>141</v>
      </c>
      <c r="C487" s="133">
        <f>SUM(C479:C486)</f>
        <v>76762</v>
      </c>
      <c r="D487" s="134">
        <f>SUM(D479:D486)</f>
        <v>0</v>
      </c>
      <c r="F487" s="128">
        <f>SUM(F479:F486)</f>
        <v>1</v>
      </c>
      <c r="G487" s="128">
        <f>SUM(G479:G486)</f>
        <v>0</v>
      </c>
    </row>
    <row r="488" spans="1:7" outlineLevel="1" x14ac:dyDescent="0.35">
      <c r="A488" s="51" t="s">
        <v>2194</v>
      </c>
      <c r="B488" s="80" t="s">
        <v>704</v>
      </c>
      <c r="C488" s="133">
        <f>faneB1!C488</f>
        <v>11</v>
      </c>
      <c r="D488" s="134">
        <f>faneB1!D488</f>
        <v>0</v>
      </c>
      <c r="F488" s="140">
        <f t="shared" ref="F488:F493" si="24">IF($C$487=0,"",IF(C488="[for completion]","",C488/$C$487))</f>
        <v>1.4330007034730726E-4</v>
      </c>
      <c r="G488" s="140" t="str">
        <f t="shared" ref="G488:G493" si="25">IF($D$487=0,"",IF(D488="[for completion]","",D488/$D$487))</f>
        <v/>
      </c>
    </row>
    <row r="489" spans="1:7" outlineLevel="1" x14ac:dyDescent="0.35">
      <c r="A489" s="51" t="s">
        <v>2195</v>
      </c>
      <c r="B489" s="80" t="s">
        <v>706</v>
      </c>
      <c r="C489" s="133">
        <f>faneB1!C489</f>
        <v>5</v>
      </c>
      <c r="D489" s="134">
        <f>faneB1!D489</f>
        <v>0</v>
      </c>
      <c r="F489" s="140">
        <f t="shared" si="24"/>
        <v>6.5136395612412385E-5</v>
      </c>
      <c r="G489" s="140" t="str">
        <f t="shared" si="25"/>
        <v/>
      </c>
    </row>
    <row r="490" spans="1:7" outlineLevel="1" x14ac:dyDescent="0.35">
      <c r="A490" s="51" t="s">
        <v>2196</v>
      </c>
      <c r="B490" s="80" t="s">
        <v>708</v>
      </c>
      <c r="C490" s="133">
        <f>faneB1!C490</f>
        <v>4</v>
      </c>
      <c r="D490" s="134">
        <f>faneB1!D490</f>
        <v>0</v>
      </c>
      <c r="F490" s="140">
        <f t="shared" si="24"/>
        <v>5.2109116489929911E-5</v>
      </c>
      <c r="G490" s="140" t="str">
        <f t="shared" si="25"/>
        <v/>
      </c>
    </row>
    <row r="491" spans="1:7" outlineLevel="1" x14ac:dyDescent="0.35">
      <c r="A491" s="51" t="s">
        <v>2197</v>
      </c>
      <c r="B491" s="80" t="s">
        <v>710</v>
      </c>
      <c r="C491" s="133">
        <f>faneB1!C491</f>
        <v>5</v>
      </c>
      <c r="D491" s="134">
        <f>faneB1!D491</f>
        <v>0</v>
      </c>
      <c r="F491" s="140">
        <f t="shared" si="24"/>
        <v>6.5136395612412385E-5</v>
      </c>
      <c r="G491" s="140" t="str">
        <f t="shared" si="25"/>
        <v/>
      </c>
    </row>
    <row r="492" spans="1:7" outlineLevel="1" x14ac:dyDescent="0.35">
      <c r="A492" s="51" t="s">
        <v>2198</v>
      </c>
      <c r="B492" s="80" t="s">
        <v>712</v>
      </c>
      <c r="C492" s="133">
        <f>faneB1!C492</f>
        <v>4</v>
      </c>
      <c r="D492" s="134">
        <f>faneB1!D492</f>
        <v>0</v>
      </c>
      <c r="F492" s="140">
        <f t="shared" si="24"/>
        <v>5.2109116489929911E-5</v>
      </c>
      <c r="G492" s="140" t="str">
        <f t="shared" si="25"/>
        <v/>
      </c>
    </row>
    <row r="493" spans="1:7" outlineLevel="1" x14ac:dyDescent="0.35">
      <c r="A493" s="51" t="s">
        <v>2199</v>
      </c>
      <c r="B493" s="80" t="s">
        <v>714</v>
      </c>
      <c r="C493" s="133">
        <f>faneB1!C493</f>
        <v>9</v>
      </c>
      <c r="D493" s="134">
        <f>faneB1!D493</f>
        <v>0</v>
      </c>
      <c r="F493" s="140">
        <f t="shared" si="24"/>
        <v>1.1724551210234231E-4</v>
      </c>
      <c r="G493" s="140" t="str">
        <f t="shared" si="25"/>
        <v/>
      </c>
    </row>
    <row r="494" spans="1:7" outlineLevel="1" x14ac:dyDescent="0.35">
      <c r="A494" s="51" t="s">
        <v>2200</v>
      </c>
      <c r="B494" s="80"/>
      <c r="F494" s="140"/>
      <c r="G494" s="140"/>
    </row>
    <row r="495" spans="1:7" outlineLevel="1" x14ac:dyDescent="0.35">
      <c r="A495" s="51" t="s">
        <v>2201</v>
      </c>
      <c r="B495" s="80"/>
      <c r="F495" s="140"/>
      <c r="G495" s="140"/>
    </row>
    <row r="496" spans="1:7" outlineLevel="1" x14ac:dyDescent="0.35">
      <c r="A496" s="51" t="s">
        <v>2202</v>
      </c>
      <c r="B496" s="80"/>
      <c r="F496" s="140"/>
      <c r="G496" s="128"/>
    </row>
    <row r="497" spans="1:7" ht="15" customHeight="1" x14ac:dyDescent="0.35">
      <c r="A497" s="70"/>
      <c r="B497" s="70" t="s">
        <v>2407</v>
      </c>
      <c r="C497" s="70" t="s">
        <v>770</v>
      </c>
      <c r="D497" s="70"/>
      <c r="E497" s="70"/>
      <c r="F497" s="70"/>
      <c r="G497" s="73"/>
    </row>
    <row r="498" spans="1:7" x14ac:dyDescent="0.35">
      <c r="A498" s="51" t="s">
        <v>2465</v>
      </c>
      <c r="B498" s="68" t="s">
        <v>771</v>
      </c>
      <c r="C498" s="128" t="s">
        <v>1202</v>
      </c>
      <c r="G498" s="51"/>
    </row>
    <row r="499" spans="1:7" x14ac:dyDescent="0.35">
      <c r="A499" s="51" t="s">
        <v>2466</v>
      </c>
      <c r="B499" s="68" t="s">
        <v>772</v>
      </c>
      <c r="C499" s="128">
        <f>faneB1!C499</f>
        <v>0.31827799132263696</v>
      </c>
      <c r="G499" s="51"/>
    </row>
    <row r="500" spans="1:7" x14ac:dyDescent="0.35">
      <c r="A500" s="51" t="s">
        <v>2467</v>
      </c>
      <c r="B500" s="68" t="s">
        <v>773</v>
      </c>
      <c r="C500" s="128">
        <f>faneB1!C500</f>
        <v>8.2253864178541164E-2</v>
      </c>
      <c r="G500" s="51"/>
    </row>
    <row r="501" spans="1:7" x14ac:dyDescent="0.35">
      <c r="A501" s="51" t="s">
        <v>2468</v>
      </c>
      <c r="B501" s="68" t="s">
        <v>774</v>
      </c>
      <c r="C501" s="128">
        <f>faneB1!C501</f>
        <v>4.0052503649026993E-3</v>
      </c>
      <c r="G501" s="51"/>
    </row>
    <row r="502" spans="1:7" x14ac:dyDescent="0.35">
      <c r="A502" s="51" t="s">
        <v>2469</v>
      </c>
      <c r="B502" s="68" t="s">
        <v>775</v>
      </c>
      <c r="C502" s="128">
        <f>faneB1!C502</f>
        <v>0.14931491758942333</v>
      </c>
      <c r="G502" s="51"/>
    </row>
    <row r="503" spans="1:7" x14ac:dyDescent="0.35">
      <c r="A503" s="51" t="s">
        <v>2470</v>
      </c>
      <c r="B503" s="68" t="s">
        <v>776</v>
      </c>
      <c r="C503" s="128">
        <f>faneB1!C503</f>
        <v>0.42608488603684658</v>
      </c>
      <c r="G503" s="51"/>
    </row>
    <row r="504" spans="1:7" x14ac:dyDescent="0.35">
      <c r="A504" s="51" t="s">
        <v>2471</v>
      </c>
      <c r="B504" s="68" t="s">
        <v>777</v>
      </c>
      <c r="C504" s="128" t="s">
        <v>1202</v>
      </c>
      <c r="G504" s="51"/>
    </row>
    <row r="505" spans="1:7" x14ac:dyDescent="0.35">
      <c r="A505" s="51" t="s">
        <v>2472</v>
      </c>
      <c r="B505" s="68" t="s">
        <v>2217</v>
      </c>
      <c r="C505" s="128" t="s">
        <v>1202</v>
      </c>
      <c r="G505" s="51"/>
    </row>
    <row r="506" spans="1:7" x14ac:dyDescent="0.35">
      <c r="A506" s="51" t="s">
        <v>2473</v>
      </c>
      <c r="B506" s="68" t="s">
        <v>2218</v>
      </c>
      <c r="C506" s="128" t="s">
        <v>1202</v>
      </c>
      <c r="G506" s="51"/>
    </row>
    <row r="507" spans="1:7" x14ac:dyDescent="0.35">
      <c r="A507" s="51" t="s">
        <v>2474</v>
      </c>
      <c r="B507" s="68" t="s">
        <v>2219</v>
      </c>
      <c r="C507" s="128" t="s">
        <v>1202</v>
      </c>
      <c r="G507" s="51"/>
    </row>
    <row r="508" spans="1:7" x14ac:dyDescent="0.35">
      <c r="A508" s="51" t="s">
        <v>2475</v>
      </c>
      <c r="B508" s="68" t="s">
        <v>778</v>
      </c>
      <c r="C508" s="128">
        <f>faneB1!C508</f>
        <v>2.1628253727543427E-3</v>
      </c>
      <c r="G508" s="51"/>
    </row>
    <row r="509" spans="1:7" x14ac:dyDescent="0.35">
      <c r="A509" s="51" t="s">
        <v>2476</v>
      </c>
      <c r="B509" s="68" t="s">
        <v>3009</v>
      </c>
      <c r="C509" s="128">
        <f>faneB1!C509</f>
        <v>0</v>
      </c>
      <c r="G509" s="51"/>
    </row>
    <row r="510" spans="1:7" x14ac:dyDescent="0.35">
      <c r="A510" s="51" t="s">
        <v>2477</v>
      </c>
      <c r="B510" s="68" t="s">
        <v>139</v>
      </c>
      <c r="C510" s="128">
        <f>faneB1!C510</f>
        <v>1.7900265141096511E-2</v>
      </c>
      <c r="G510" s="51"/>
    </row>
    <row r="511" spans="1:7" outlineLevel="1" x14ac:dyDescent="0.35">
      <c r="A511" s="51" t="s">
        <v>2478</v>
      </c>
      <c r="B511" s="80"/>
      <c r="C511" s="128"/>
      <c r="G511" s="51"/>
    </row>
    <row r="512" spans="1:7" outlineLevel="1" x14ac:dyDescent="0.35">
      <c r="A512" s="51" t="s">
        <v>2479</v>
      </c>
      <c r="B512" s="80"/>
      <c r="C512" s="128"/>
      <c r="G512" s="51"/>
    </row>
    <row r="513" spans="1:7" outlineLevel="1" x14ac:dyDescent="0.35">
      <c r="A513" s="51" t="s">
        <v>2480</v>
      </c>
      <c r="B513" s="80"/>
      <c r="C513" s="128"/>
      <c r="G513" s="51"/>
    </row>
    <row r="514" spans="1:7" outlineLevel="1" x14ac:dyDescent="0.35">
      <c r="A514" s="51" t="s">
        <v>2481</v>
      </c>
      <c r="B514" s="80"/>
      <c r="C514" s="128"/>
      <c r="G514" s="51"/>
    </row>
    <row r="515" spans="1:7" outlineLevel="1" x14ac:dyDescent="0.35">
      <c r="A515" s="51" t="s">
        <v>2482</v>
      </c>
      <c r="B515" s="80"/>
      <c r="C515" s="128"/>
      <c r="G515" s="51"/>
    </row>
    <row r="516" spans="1:7" outlineLevel="1" x14ac:dyDescent="0.35">
      <c r="A516" s="51" t="s">
        <v>2483</v>
      </c>
      <c r="B516" s="80"/>
      <c r="C516" s="128"/>
      <c r="G516" s="51"/>
    </row>
    <row r="517" spans="1:7" outlineLevel="1" x14ac:dyDescent="0.35">
      <c r="A517" s="51" t="s">
        <v>2484</v>
      </c>
      <c r="B517" s="80"/>
      <c r="C517" s="128"/>
      <c r="G517" s="51"/>
    </row>
    <row r="518" spans="1:7" outlineLevel="1" x14ac:dyDescent="0.35">
      <c r="A518" s="51" t="s">
        <v>2485</v>
      </c>
      <c r="B518" s="80"/>
      <c r="C518" s="128"/>
      <c r="G518" s="51"/>
    </row>
    <row r="519" spans="1:7" outlineLevel="1" x14ac:dyDescent="0.35">
      <c r="A519" s="51" t="s">
        <v>2486</v>
      </c>
      <c r="B519" s="80"/>
      <c r="C519" s="128"/>
      <c r="G519" s="51"/>
    </row>
    <row r="520" spans="1:7" outlineLevel="1" x14ac:dyDescent="0.35">
      <c r="A520" s="51" t="s">
        <v>2487</v>
      </c>
      <c r="B520" s="80"/>
      <c r="C520" s="128"/>
      <c r="G520" s="51"/>
    </row>
    <row r="521" spans="1:7" outlineLevel="1" x14ac:dyDescent="0.35">
      <c r="A521" s="51" t="s">
        <v>2488</v>
      </c>
      <c r="B521" s="80"/>
      <c r="C521" s="128"/>
      <c r="G521" s="51"/>
    </row>
    <row r="522" spans="1:7" outlineLevel="1" x14ac:dyDescent="0.35">
      <c r="A522" s="51" t="s">
        <v>2489</v>
      </c>
      <c r="B522" s="80"/>
      <c r="C522" s="128"/>
    </row>
    <row r="523" spans="1:7" outlineLevel="1" x14ac:dyDescent="0.35">
      <c r="A523" s="51" t="s">
        <v>2490</v>
      </c>
      <c r="B523" s="80"/>
      <c r="C523" s="128"/>
    </row>
    <row r="524" spans="1:7" outlineLevel="1" x14ac:dyDescent="0.35">
      <c r="A524" s="51" t="s">
        <v>2491</v>
      </c>
      <c r="B524" s="80"/>
      <c r="C524" s="128"/>
    </row>
    <row r="525" spans="1:7" customFormat="1" x14ac:dyDescent="0.35">
      <c r="A525" s="138"/>
      <c r="B525" s="138" t="s">
        <v>2492</v>
      </c>
      <c r="C525" s="70" t="s">
        <v>110</v>
      </c>
      <c r="D525" s="70" t="s">
        <v>1651</v>
      </c>
      <c r="E525" s="70"/>
      <c r="F525" s="70" t="s">
        <v>482</v>
      </c>
      <c r="G525" s="70" t="s">
        <v>1959</v>
      </c>
    </row>
    <row r="526" spans="1:7" customFormat="1" x14ac:dyDescent="0.35">
      <c r="A526" s="51" t="s">
        <v>2558</v>
      </c>
      <c r="B526" s="68" t="s">
        <v>3158</v>
      </c>
      <c r="C526" s="133">
        <f>faneB1!C526</f>
        <v>9277.7077482921632</v>
      </c>
      <c r="D526" s="134">
        <f>faneB1!D526</f>
        <v>483.99999999999972</v>
      </c>
      <c r="E526" s="57"/>
      <c r="F526" s="140">
        <f>IF($C$544=0,"",IF(C526="[for completion]","",IF(C526="","",C526/$C$544)))</f>
        <v>0.12086413305500841</v>
      </c>
      <c r="G526" s="140">
        <f>IF($D$544=0,"",IF(D526="[for completion]","",IF(D526="","",D526/$D$544)))</f>
        <v>2.9443971286044514E-2</v>
      </c>
    </row>
    <row r="527" spans="1:7" customFormat="1" x14ac:dyDescent="0.35">
      <c r="A527" s="51" t="s">
        <v>2559</v>
      </c>
      <c r="B527" s="68" t="s">
        <v>3129</v>
      </c>
      <c r="C527" s="133">
        <f>faneB1!C527</f>
        <v>1997.9615484915369</v>
      </c>
      <c r="D527" s="134">
        <f>faneB1!D527</f>
        <v>196.00000000000006</v>
      </c>
      <c r="E527" s="57"/>
      <c r="F527" s="140">
        <f t="shared" ref="F527:F543" si="26">IF($C$544=0,"",IF(C527="[for completion]","",IF(C527="","",C527/$C$544)))</f>
        <v>2.6028184653706477E-2</v>
      </c>
      <c r="G527" s="140">
        <f t="shared" ref="G527:G543" si="27">IF($D$544=0,"",IF(D527="[for completion]","",IF(D527="","",D527/$D$544)))</f>
        <v>1.192359167781969E-2</v>
      </c>
    </row>
    <row r="528" spans="1:7" customFormat="1" x14ac:dyDescent="0.35">
      <c r="A528" s="51" t="s">
        <v>2560</v>
      </c>
      <c r="B528" s="68" t="s">
        <v>3130</v>
      </c>
      <c r="C528" s="133">
        <f>faneB1!C528</f>
        <v>8366.8433289710756</v>
      </c>
      <c r="D528" s="134">
        <f>faneB1!D528</f>
        <v>967.99999999999932</v>
      </c>
      <c r="E528" s="57"/>
      <c r="F528" s="140">
        <f t="shared" si="26"/>
        <v>0.10899796510073519</v>
      </c>
      <c r="G528" s="140">
        <f t="shared" si="27"/>
        <v>5.8887942572089021E-2</v>
      </c>
    </row>
    <row r="529" spans="1:7" customFormat="1" x14ac:dyDescent="0.35">
      <c r="A529" s="51" t="s">
        <v>2561</v>
      </c>
      <c r="B529" s="68" t="s">
        <v>3131</v>
      </c>
      <c r="C529" s="133">
        <f>faneB1!C529</f>
        <v>4133.7679664458283</v>
      </c>
      <c r="D529" s="134">
        <f>faneB1!D529</f>
        <v>878.99999999999977</v>
      </c>
      <c r="E529" s="57"/>
      <c r="F529" s="140">
        <f t="shared" si="26"/>
        <v>5.385212544628934E-2</v>
      </c>
      <c r="G529" s="140">
        <f t="shared" si="27"/>
        <v>5.3473658595936231E-2</v>
      </c>
    </row>
    <row r="530" spans="1:7" customFormat="1" x14ac:dyDescent="0.35">
      <c r="A530" s="51" t="s">
        <v>2562</v>
      </c>
      <c r="B530" s="68" t="s">
        <v>3132</v>
      </c>
      <c r="C530" s="133">
        <f>faneB1!C530</f>
        <v>2897.0476325644981</v>
      </c>
      <c r="D530" s="134">
        <f>faneB1!D530</f>
        <v>544.00000000000023</v>
      </c>
      <c r="E530" s="57"/>
      <c r="F530" s="140">
        <f t="shared" si="26"/>
        <v>3.7740911874857015E-2</v>
      </c>
      <c r="G530" s="140">
        <f t="shared" si="27"/>
        <v>3.3094050371091387E-2</v>
      </c>
    </row>
    <row r="531" spans="1:7" customFormat="1" x14ac:dyDescent="0.35">
      <c r="A531" s="51" t="s">
        <v>2563</v>
      </c>
      <c r="B531" s="68" t="s">
        <v>3133</v>
      </c>
      <c r="C531" s="133">
        <f>faneB1!C531</f>
        <v>1421.1089537925716</v>
      </c>
      <c r="D531" s="134">
        <f>faneB1!D531</f>
        <v>305.99999999999989</v>
      </c>
      <c r="E531" s="57"/>
      <c r="F531" s="140">
        <f t="shared" si="26"/>
        <v>1.8513312375944037E-2</v>
      </c>
      <c r="G531" s="140">
        <f t="shared" si="27"/>
        <v>1.861540333373889E-2</v>
      </c>
    </row>
    <row r="532" spans="1:7" customFormat="1" x14ac:dyDescent="0.35">
      <c r="A532" s="51" t="s">
        <v>2564</v>
      </c>
      <c r="B532" s="68" t="s">
        <v>3134</v>
      </c>
      <c r="C532" s="133">
        <f>faneB1!C532</f>
        <v>1116.3869570260676</v>
      </c>
      <c r="D532" s="134">
        <f>faneB1!D532</f>
        <v>353</v>
      </c>
      <c r="E532" s="57"/>
      <c r="F532" s="140">
        <f t="shared" si="26"/>
        <v>1.4543586128773314E-2</v>
      </c>
      <c r="G532" s="140">
        <f t="shared" si="27"/>
        <v>2.1474631950358924E-2</v>
      </c>
    </row>
    <row r="533" spans="1:7" customFormat="1" x14ac:dyDescent="0.35">
      <c r="A533" s="51" t="s">
        <v>2565</v>
      </c>
      <c r="B533" s="68" t="s">
        <v>3135</v>
      </c>
      <c r="C533" s="133">
        <f>faneB1!C533</f>
        <v>3012.2525775461845</v>
      </c>
      <c r="D533" s="134">
        <f>faneB1!D533</f>
        <v>726.33992633384469</v>
      </c>
      <c r="E533" s="57"/>
      <c r="F533" s="140">
        <f t="shared" si="26"/>
        <v>3.924172933716872E-2</v>
      </c>
      <c r="G533" s="140">
        <f t="shared" si="27"/>
        <v>4.4186636229093849E-2</v>
      </c>
    </row>
    <row r="534" spans="1:7" customFormat="1" x14ac:dyDescent="0.35">
      <c r="A534" s="51" t="s">
        <v>2566</v>
      </c>
      <c r="B534" s="68" t="s">
        <v>3136</v>
      </c>
      <c r="C534" s="133">
        <f>faneB1!C534</f>
        <v>1894.0423773677248</v>
      </c>
      <c r="D534" s="134">
        <f>faneB1!D534</f>
        <v>417.89714225030036</v>
      </c>
      <c r="E534" s="57"/>
      <c r="F534" s="140">
        <f t="shared" si="26"/>
        <v>2.4674391144961103E-2</v>
      </c>
      <c r="G534" s="140">
        <f t="shared" si="27"/>
        <v>2.5422626977144442E-2</v>
      </c>
    </row>
    <row r="535" spans="1:7" customFormat="1" x14ac:dyDescent="0.35">
      <c r="A535" s="51" t="s">
        <v>2567</v>
      </c>
      <c r="B535" s="68" t="s">
        <v>3137</v>
      </c>
      <c r="C535" s="133">
        <f>faneB1!C535</f>
        <v>7206.0165509873759</v>
      </c>
      <c r="D535" s="134">
        <f>faneB1!D535</f>
        <v>1762.9232047182836</v>
      </c>
      <c r="E535" s="57"/>
      <c r="F535" s="140">
        <f t="shared" si="26"/>
        <v>9.38754449745903E-2</v>
      </c>
      <c r="G535" s="140">
        <f t="shared" si="27"/>
        <v>0.10724681863476601</v>
      </c>
    </row>
    <row r="536" spans="1:7" customFormat="1" x14ac:dyDescent="0.35">
      <c r="A536" s="51" t="s">
        <v>2568</v>
      </c>
      <c r="B536" s="68" t="s">
        <v>3138</v>
      </c>
      <c r="C536" s="133">
        <f>faneB1!C536</f>
        <v>9813.5503149075776</v>
      </c>
      <c r="D536" s="134">
        <f>faneB1!D536</f>
        <v>2304.0828910751084</v>
      </c>
      <c r="E536" s="57"/>
      <c r="F536" s="140">
        <f t="shared" si="26"/>
        <v>0.1278447525167353</v>
      </c>
      <c r="G536" s="140">
        <f t="shared" si="27"/>
        <v>0.14016807951545859</v>
      </c>
    </row>
    <row r="537" spans="1:7" customFormat="1" x14ac:dyDescent="0.35">
      <c r="A537" s="51" t="s">
        <v>2569</v>
      </c>
      <c r="B537" s="68" t="s">
        <v>3139</v>
      </c>
      <c r="C537" s="133">
        <f>faneB1!C537</f>
        <v>6977.9874521101337</v>
      </c>
      <c r="D537" s="134">
        <f>faneB1!D537</f>
        <v>1582.1238342636527</v>
      </c>
      <c r="E537" s="57"/>
      <c r="F537" s="140">
        <f t="shared" si="26"/>
        <v>9.0904825496714858E-2</v>
      </c>
      <c r="G537" s="140">
        <f t="shared" si="27"/>
        <v>9.6247951956664607E-2</v>
      </c>
    </row>
    <row r="538" spans="1:7" customFormat="1" x14ac:dyDescent="0.35">
      <c r="A538" s="51" t="s">
        <v>2570</v>
      </c>
      <c r="B538" s="68" t="s">
        <v>3140</v>
      </c>
      <c r="C538" s="133">
        <f>faneB1!C538</f>
        <v>4164.6956267281821</v>
      </c>
      <c r="D538" s="134">
        <f>faneB1!D538</f>
        <v>1048.6314200126901</v>
      </c>
      <c r="E538" s="57"/>
      <c r="F538" s="140">
        <f t="shared" si="26"/>
        <v>5.4255031524909306E-2</v>
      </c>
      <c r="G538" s="140">
        <f t="shared" si="27"/>
        <v>6.379312690185486E-2</v>
      </c>
    </row>
    <row r="539" spans="1:7" customFormat="1" x14ac:dyDescent="0.35">
      <c r="A539" s="51" t="s">
        <v>2571</v>
      </c>
      <c r="B539" s="68" t="s">
        <v>3141</v>
      </c>
      <c r="C539" s="133">
        <f>faneB1!C539</f>
        <v>4330.9011467883947</v>
      </c>
      <c r="D539" s="134">
        <f>faneB1!D539</f>
        <v>1041.00158134612</v>
      </c>
      <c r="E539" s="57"/>
      <c r="F539" s="140">
        <f t="shared" si="26"/>
        <v>5.6420252357041283E-2</v>
      </c>
      <c r="G539" s="140">
        <f t="shared" si="27"/>
        <v>6.3328968326202703E-2</v>
      </c>
    </row>
    <row r="540" spans="1:7" customFormat="1" x14ac:dyDescent="0.35">
      <c r="A540" s="51" t="s">
        <v>2572</v>
      </c>
      <c r="B540" s="68"/>
      <c r="C540" s="133"/>
      <c r="D540" s="134"/>
      <c r="E540" s="57"/>
      <c r="F540" s="140" t="str">
        <f t="shared" si="26"/>
        <v/>
      </c>
      <c r="G540" s="140" t="str">
        <f t="shared" si="27"/>
        <v/>
      </c>
    </row>
    <row r="541" spans="1:7" customFormat="1" x14ac:dyDescent="0.35">
      <c r="A541" s="51" t="s">
        <v>2573</v>
      </c>
      <c r="B541" s="68"/>
      <c r="C541" s="133"/>
      <c r="D541" s="134"/>
      <c r="E541" s="57"/>
      <c r="F541" s="140" t="str">
        <f t="shared" si="26"/>
        <v/>
      </c>
      <c r="G541" s="140" t="str">
        <f t="shared" si="27"/>
        <v/>
      </c>
    </row>
    <row r="542" spans="1:7" customFormat="1" x14ac:dyDescent="0.35">
      <c r="A542" s="51" t="s">
        <v>2574</v>
      </c>
      <c r="B542" s="68"/>
      <c r="C542" s="133"/>
      <c r="D542" s="134"/>
      <c r="E542" s="57"/>
      <c r="F542" s="140" t="str">
        <f t="shared" si="26"/>
        <v/>
      </c>
      <c r="G542" s="140" t="str">
        <f t="shared" si="27"/>
        <v/>
      </c>
    </row>
    <row r="543" spans="1:7" customFormat="1" x14ac:dyDescent="0.35">
      <c r="A543" s="51" t="s">
        <v>2575</v>
      </c>
      <c r="B543" s="68" t="s">
        <v>2042</v>
      </c>
      <c r="C543" s="133">
        <f>faneB1!C543</f>
        <v>10151.193403456748</v>
      </c>
      <c r="D543" s="134">
        <f>faneB1!D543</f>
        <v>3825</v>
      </c>
      <c r="E543" s="57"/>
      <c r="F543" s="140">
        <f t="shared" si="26"/>
        <v>0.13224335401256523</v>
      </c>
      <c r="G543" s="140">
        <f t="shared" si="27"/>
        <v>0.23269254167173622</v>
      </c>
    </row>
    <row r="544" spans="1:7" customFormat="1" x14ac:dyDescent="0.35">
      <c r="A544" s="51" t="s">
        <v>2576</v>
      </c>
      <c r="B544" s="68" t="s">
        <v>141</v>
      </c>
      <c r="C544" s="133">
        <f>SUM(C526:C543)</f>
        <v>76761.463585476071</v>
      </c>
      <c r="D544" s="134">
        <f>SUM(D526:D543)</f>
        <v>16438</v>
      </c>
      <c r="E544" s="57"/>
      <c r="F544" s="128">
        <f>SUM(F526:F543)</f>
        <v>1</v>
      </c>
      <c r="G544" s="128">
        <f>SUM(G526:G543)</f>
        <v>1</v>
      </c>
    </row>
    <row r="545" spans="1:7" customFormat="1" x14ac:dyDescent="0.35">
      <c r="A545" s="51" t="s">
        <v>2577</v>
      </c>
      <c r="B545" s="68"/>
      <c r="C545" s="51"/>
      <c r="D545" s="51"/>
      <c r="E545" s="57"/>
      <c r="F545" s="57"/>
      <c r="G545" s="57"/>
    </row>
    <row r="546" spans="1:7" customFormat="1" x14ac:dyDescent="0.35">
      <c r="A546" s="51" t="s">
        <v>2578</v>
      </c>
      <c r="B546" s="68"/>
      <c r="C546" s="51"/>
      <c r="D546" s="51"/>
      <c r="E546" s="57"/>
      <c r="F546" s="57"/>
      <c r="G546" s="57"/>
    </row>
    <row r="547" spans="1:7" customFormat="1" x14ac:dyDescent="0.35">
      <c r="A547" s="51" t="s">
        <v>2579</v>
      </c>
      <c r="B547" s="68"/>
      <c r="C547" s="51"/>
      <c r="D547" s="51"/>
      <c r="E547" s="57"/>
      <c r="F547" s="57"/>
      <c r="G547" s="57"/>
    </row>
    <row r="548" spans="1:7" customFormat="1" x14ac:dyDescent="0.35">
      <c r="A548" s="138"/>
      <c r="B548" s="138" t="s">
        <v>2493</v>
      </c>
      <c r="C548" s="70" t="s">
        <v>110</v>
      </c>
      <c r="D548" s="70" t="s">
        <v>1651</v>
      </c>
      <c r="E548" s="70"/>
      <c r="F548" s="70" t="s">
        <v>482</v>
      </c>
      <c r="G548" s="70" t="s">
        <v>1959</v>
      </c>
    </row>
    <row r="549" spans="1:7" customFormat="1" x14ac:dyDescent="0.35">
      <c r="A549" s="51" t="s">
        <v>2580</v>
      </c>
      <c r="B549" s="68" t="s">
        <v>3142</v>
      </c>
      <c r="C549" s="133">
        <f>faneB1!C549</f>
        <v>9277.7077482921632</v>
      </c>
      <c r="D549" s="134">
        <f>faneB1!D549</f>
        <v>483.99999999999972</v>
      </c>
      <c r="E549" s="57"/>
      <c r="F549" s="140">
        <f>IF($C$567=0,"",IF(C549="[for completion]","",IF(C549="","",C549/$C$567)))</f>
        <v>0.12086413305500841</v>
      </c>
      <c r="G549" s="140">
        <f>IF($D$567=0,"",IF(D549="[for completion]","",IF(D549="","",D549/$D$567)))</f>
        <v>2.9443971286044514E-2</v>
      </c>
    </row>
    <row r="550" spans="1:7" customFormat="1" x14ac:dyDescent="0.35">
      <c r="A550" s="51" t="s">
        <v>2581</v>
      </c>
      <c r="B550" s="68" t="s">
        <v>3143</v>
      </c>
      <c r="C550" s="133">
        <f>faneB1!C550</f>
        <v>1997.9615484915369</v>
      </c>
      <c r="D550" s="134">
        <f>faneB1!D550</f>
        <v>196.00000000000006</v>
      </c>
      <c r="E550" s="57"/>
      <c r="F550" s="140">
        <f t="shared" ref="F550:F566" si="28">IF($C$567=0,"",IF(C550="[for completion]","",IF(C550="","",C550/$C$567)))</f>
        <v>2.6028184653706477E-2</v>
      </c>
      <c r="G550" s="140">
        <f t="shared" ref="G550:G566" si="29">IF($D$567=0,"",IF(D550="[for completion]","",IF(D550="","",D550/$D$567)))</f>
        <v>1.192359167781969E-2</v>
      </c>
    </row>
    <row r="551" spans="1:7" customFormat="1" x14ac:dyDescent="0.35">
      <c r="A551" s="51" t="s">
        <v>2582</v>
      </c>
      <c r="B551" s="68" t="s">
        <v>3144</v>
      </c>
      <c r="C551" s="133">
        <f>faneB1!C551</f>
        <v>8366.8433289710756</v>
      </c>
      <c r="D551" s="134">
        <f>faneB1!D551</f>
        <v>967.99999999999932</v>
      </c>
      <c r="E551" s="57"/>
      <c r="F551" s="140">
        <f t="shared" si="28"/>
        <v>0.10899796510073519</v>
      </c>
      <c r="G551" s="140">
        <f t="shared" si="29"/>
        <v>5.8887942572089021E-2</v>
      </c>
    </row>
    <row r="552" spans="1:7" customFormat="1" x14ac:dyDescent="0.35">
      <c r="A552" s="51" t="s">
        <v>2583</v>
      </c>
      <c r="B552" s="68" t="s">
        <v>3145</v>
      </c>
      <c r="C552" s="133">
        <f>faneB1!C552</f>
        <v>4133.7679664458283</v>
      </c>
      <c r="D552" s="134">
        <f>faneB1!D552</f>
        <v>878.99999999999977</v>
      </c>
      <c r="E552" s="57"/>
      <c r="F552" s="140">
        <f t="shared" si="28"/>
        <v>5.385212544628934E-2</v>
      </c>
      <c r="G552" s="140">
        <f t="shared" si="29"/>
        <v>5.3473658595936231E-2</v>
      </c>
    </row>
    <row r="553" spans="1:7" customFormat="1" x14ac:dyDescent="0.35">
      <c r="A553" s="51" t="s">
        <v>2584</v>
      </c>
      <c r="B553" s="68" t="s">
        <v>3146</v>
      </c>
      <c r="C553" s="133">
        <f>faneB1!C553</f>
        <v>2897.0476325644981</v>
      </c>
      <c r="D553" s="134">
        <f>faneB1!D553</f>
        <v>544.00000000000023</v>
      </c>
      <c r="E553" s="57"/>
      <c r="F553" s="140">
        <f t="shared" si="28"/>
        <v>3.7740911874857015E-2</v>
      </c>
      <c r="G553" s="140">
        <f t="shared" si="29"/>
        <v>3.3094050371091387E-2</v>
      </c>
    </row>
    <row r="554" spans="1:7" customFormat="1" x14ac:dyDescent="0.35">
      <c r="A554" s="51" t="s">
        <v>2585</v>
      </c>
      <c r="B554" s="68" t="s">
        <v>3147</v>
      </c>
      <c r="C554" s="133">
        <f>faneB1!C554</f>
        <v>1421.1089537925716</v>
      </c>
      <c r="D554" s="134">
        <f>faneB1!D554</f>
        <v>305.99999999999989</v>
      </c>
      <c r="E554" s="57"/>
      <c r="F554" s="140">
        <f t="shared" si="28"/>
        <v>1.8513312375944037E-2</v>
      </c>
      <c r="G554" s="140">
        <f t="shared" si="29"/>
        <v>1.861540333373889E-2</v>
      </c>
    </row>
    <row r="555" spans="1:7" customFormat="1" x14ac:dyDescent="0.35">
      <c r="A555" s="51" t="s">
        <v>2586</v>
      </c>
      <c r="B555" s="68" t="s">
        <v>3148</v>
      </c>
      <c r="C555" s="133">
        <f>faneB1!C555</f>
        <v>1116.3869570260676</v>
      </c>
      <c r="D555" s="134">
        <f>faneB1!D555</f>
        <v>353</v>
      </c>
      <c r="E555" s="57"/>
      <c r="F555" s="140">
        <f t="shared" si="28"/>
        <v>1.4543586128773314E-2</v>
      </c>
      <c r="G555" s="140">
        <f t="shared" si="29"/>
        <v>2.1474631950358924E-2</v>
      </c>
    </row>
    <row r="556" spans="1:7" customFormat="1" x14ac:dyDescent="0.35">
      <c r="A556" s="51" t="s">
        <v>2587</v>
      </c>
      <c r="B556" s="68" t="s">
        <v>3149</v>
      </c>
      <c r="C556" s="133">
        <f>faneB1!C556</f>
        <v>3012.2525775461845</v>
      </c>
      <c r="D556" s="134">
        <f>faneB1!D556</f>
        <v>726.33992633384469</v>
      </c>
      <c r="E556" s="57"/>
      <c r="F556" s="140">
        <f t="shared" si="28"/>
        <v>3.924172933716872E-2</v>
      </c>
      <c r="G556" s="140">
        <f t="shared" si="29"/>
        <v>4.4186636229093849E-2</v>
      </c>
    </row>
    <row r="557" spans="1:7" customFormat="1" x14ac:dyDescent="0.35">
      <c r="A557" s="51" t="s">
        <v>2588</v>
      </c>
      <c r="B557" s="68" t="s">
        <v>3150</v>
      </c>
      <c r="C557" s="133">
        <f>faneB1!C557</f>
        <v>1894.0423773677248</v>
      </c>
      <c r="D557" s="134">
        <f>faneB1!D557</f>
        <v>417.89714225030036</v>
      </c>
      <c r="E557" s="57"/>
      <c r="F557" s="140">
        <f t="shared" si="28"/>
        <v>2.4674391144961103E-2</v>
      </c>
      <c r="G557" s="140">
        <f t="shared" si="29"/>
        <v>2.5422626977144442E-2</v>
      </c>
    </row>
    <row r="558" spans="1:7" customFormat="1" x14ac:dyDescent="0.35">
      <c r="A558" s="51" t="s">
        <v>2589</v>
      </c>
      <c r="B558" s="68" t="s">
        <v>3151</v>
      </c>
      <c r="C558" s="133">
        <f>faneB1!C558</f>
        <v>7206.0165509873759</v>
      </c>
      <c r="D558" s="134">
        <f>faneB1!D558</f>
        <v>1762.9232047182836</v>
      </c>
      <c r="E558" s="57"/>
      <c r="F558" s="140">
        <f t="shared" si="28"/>
        <v>9.38754449745903E-2</v>
      </c>
      <c r="G558" s="140">
        <f t="shared" si="29"/>
        <v>0.10724681863476601</v>
      </c>
    </row>
    <row r="559" spans="1:7" customFormat="1" x14ac:dyDescent="0.35">
      <c r="A559" s="51" t="s">
        <v>2590</v>
      </c>
      <c r="B559" s="68" t="s">
        <v>3152</v>
      </c>
      <c r="C559" s="133">
        <f>faneB1!C559</f>
        <v>9813.5503149075776</v>
      </c>
      <c r="D559" s="134">
        <f>faneB1!D559</f>
        <v>2304.0828910751084</v>
      </c>
      <c r="E559" s="57"/>
      <c r="F559" s="140">
        <f t="shared" si="28"/>
        <v>0.1278447525167353</v>
      </c>
      <c r="G559" s="140">
        <f t="shared" si="29"/>
        <v>0.14016807951545859</v>
      </c>
    </row>
    <row r="560" spans="1:7" customFormat="1" x14ac:dyDescent="0.35">
      <c r="A560" s="51" t="s">
        <v>2591</v>
      </c>
      <c r="B560" s="68" t="s">
        <v>3153</v>
      </c>
      <c r="C560" s="133">
        <f>faneB1!C560</f>
        <v>6977.9874521101337</v>
      </c>
      <c r="D560" s="134">
        <f>faneB1!D560</f>
        <v>1582.1238342636527</v>
      </c>
      <c r="E560" s="57"/>
      <c r="F560" s="140">
        <f t="shared" si="28"/>
        <v>9.0904825496714858E-2</v>
      </c>
      <c r="G560" s="140">
        <f t="shared" si="29"/>
        <v>9.6247951956664607E-2</v>
      </c>
    </row>
    <row r="561" spans="1:7" customFormat="1" x14ac:dyDescent="0.35">
      <c r="A561" s="51" t="s">
        <v>2592</v>
      </c>
      <c r="B561" s="68" t="s">
        <v>3154</v>
      </c>
      <c r="C561" s="133">
        <f>faneB1!C561</f>
        <v>4164.6956267281821</v>
      </c>
      <c r="D561" s="134">
        <f>faneB1!D561</f>
        <v>1048.6314200126901</v>
      </c>
      <c r="E561" s="57"/>
      <c r="F561" s="140">
        <f t="shared" si="28"/>
        <v>5.4255031524909306E-2</v>
      </c>
      <c r="G561" s="140">
        <f t="shared" si="29"/>
        <v>6.379312690185486E-2</v>
      </c>
    </row>
    <row r="562" spans="1:7" customFormat="1" x14ac:dyDescent="0.35">
      <c r="A562" s="51" t="s">
        <v>2593</v>
      </c>
      <c r="B562" s="68" t="s">
        <v>3155</v>
      </c>
      <c r="C562" s="133">
        <f>faneB1!C562</f>
        <v>4330.9011467883947</v>
      </c>
      <c r="D562" s="134">
        <f>faneB1!D562</f>
        <v>1041.00158134612</v>
      </c>
      <c r="E562" s="57"/>
      <c r="F562" s="140">
        <f t="shared" si="28"/>
        <v>5.6420252357041283E-2</v>
      </c>
      <c r="G562" s="140">
        <f t="shared" si="29"/>
        <v>6.3328968326202703E-2</v>
      </c>
    </row>
    <row r="563" spans="1:7" customFormat="1" x14ac:dyDescent="0.35">
      <c r="A563" s="51" t="s">
        <v>2594</v>
      </c>
      <c r="B563" s="68"/>
      <c r="C563" s="133"/>
      <c r="D563" s="134"/>
      <c r="E563" s="57"/>
      <c r="F563" s="140" t="str">
        <f t="shared" si="28"/>
        <v/>
      </c>
      <c r="G563" s="140" t="str">
        <f t="shared" si="29"/>
        <v/>
      </c>
    </row>
    <row r="564" spans="1:7" customFormat="1" x14ac:dyDescent="0.35">
      <c r="A564" s="51" t="s">
        <v>2595</v>
      </c>
      <c r="B564" s="68"/>
      <c r="C564" s="133"/>
      <c r="D564" s="134"/>
      <c r="E564" s="57"/>
      <c r="F564" s="140" t="str">
        <f t="shared" si="28"/>
        <v/>
      </c>
      <c r="G564" s="140" t="str">
        <f t="shared" si="29"/>
        <v/>
      </c>
    </row>
    <row r="565" spans="1:7" customFormat="1" x14ac:dyDescent="0.35">
      <c r="A565" s="51" t="s">
        <v>2596</v>
      </c>
      <c r="B565" s="68"/>
      <c r="C565" s="133"/>
      <c r="D565" s="134"/>
      <c r="E565" s="57"/>
      <c r="F565" s="140" t="str">
        <f t="shared" si="28"/>
        <v/>
      </c>
      <c r="G565" s="140" t="str">
        <f t="shared" si="29"/>
        <v/>
      </c>
    </row>
    <row r="566" spans="1:7" customFormat="1" x14ac:dyDescent="0.35">
      <c r="A566" s="51" t="s">
        <v>2597</v>
      </c>
      <c r="B566" s="68" t="s">
        <v>2042</v>
      </c>
      <c r="C566" s="133">
        <f>faneB1!C566</f>
        <v>10151.193403456748</v>
      </c>
      <c r="D566" s="134">
        <f>faneB1!D566</f>
        <v>3825</v>
      </c>
      <c r="E566" s="57"/>
      <c r="F566" s="140">
        <f t="shared" si="28"/>
        <v>0.13224335401256523</v>
      </c>
      <c r="G566" s="140">
        <f t="shared" si="29"/>
        <v>0.23269254167173622</v>
      </c>
    </row>
    <row r="567" spans="1:7" customFormat="1" x14ac:dyDescent="0.35">
      <c r="A567" s="51" t="s">
        <v>2598</v>
      </c>
      <c r="B567" s="68" t="s">
        <v>141</v>
      </c>
      <c r="C567" s="133">
        <f>SUM(C549:C566)</f>
        <v>76761.463585476071</v>
      </c>
      <c r="D567" s="134">
        <f>SUM(D549:D566)</f>
        <v>16438</v>
      </c>
      <c r="E567" s="57"/>
      <c r="F567" s="128">
        <f>SUM(F549:F566)</f>
        <v>1</v>
      </c>
      <c r="G567" s="128">
        <f>SUM(G549:G566)</f>
        <v>1</v>
      </c>
    </row>
    <row r="568" spans="1:7" customFormat="1" x14ac:dyDescent="0.35">
      <c r="A568" s="51" t="s">
        <v>2599</v>
      </c>
      <c r="B568" s="68"/>
      <c r="C568" s="51"/>
      <c r="D568" s="51"/>
      <c r="E568" s="57"/>
      <c r="F568" s="57"/>
      <c r="G568" s="57"/>
    </row>
    <row r="569" spans="1:7" customFormat="1" x14ac:dyDescent="0.35">
      <c r="A569" s="51" t="s">
        <v>2600</v>
      </c>
      <c r="B569" s="68"/>
      <c r="C569" s="51"/>
      <c r="D569" s="51"/>
      <c r="E569" s="57"/>
      <c r="F569" s="57"/>
      <c r="G569" s="57"/>
    </row>
    <row r="570" spans="1:7" customFormat="1" x14ac:dyDescent="0.35">
      <c r="A570" s="51" t="s">
        <v>2601</v>
      </c>
      <c r="B570" s="68"/>
      <c r="C570" s="51"/>
      <c r="D570" s="51"/>
      <c r="E570" s="57"/>
      <c r="F570" s="57"/>
      <c r="G570" s="57"/>
    </row>
    <row r="571" spans="1:7" customFormat="1" x14ac:dyDescent="0.35">
      <c r="A571" s="138"/>
      <c r="B571" s="138" t="s">
        <v>2494</v>
      </c>
      <c r="C571" s="70" t="s">
        <v>110</v>
      </c>
      <c r="D571" s="70" t="s">
        <v>1651</v>
      </c>
      <c r="E571" s="70"/>
      <c r="F571" s="70" t="s">
        <v>482</v>
      </c>
      <c r="G571" s="70" t="s">
        <v>1959</v>
      </c>
    </row>
    <row r="572" spans="1:7" customFormat="1" x14ac:dyDescent="0.35">
      <c r="A572" s="51" t="s">
        <v>2602</v>
      </c>
      <c r="B572" s="68" t="s">
        <v>1642</v>
      </c>
      <c r="C572" s="133">
        <f>faneB1!C572</f>
        <v>29259.630499560059</v>
      </c>
      <c r="D572" s="134">
        <f>faneB1!D572</f>
        <v>6485</v>
      </c>
      <c r="E572" s="57"/>
      <c r="F572" s="140">
        <f>IF($C$585=0,"",IF(C572="[for completion]","",IF(C572="","",C572/$C$585)))</f>
        <v>0.38117603720490079</v>
      </c>
      <c r="G572" s="140">
        <f>IF($D$585=0,"",IF(D572="[for completion]","",IF(D572="","",D572/$D$585)))</f>
        <v>0.39653907300966124</v>
      </c>
    </row>
    <row r="573" spans="1:7" customFormat="1" x14ac:dyDescent="0.35">
      <c r="A573" s="51" t="s">
        <v>2603</v>
      </c>
      <c r="B573" s="68" t="s">
        <v>1643</v>
      </c>
      <c r="C573" s="133">
        <f>faneB1!C573</f>
        <v>7086.1641496120783</v>
      </c>
      <c r="D573" s="134">
        <f>faneB1!D573</f>
        <v>2112</v>
      </c>
      <c r="E573" s="57"/>
      <c r="F573" s="140">
        <f>IF($C$585=0,"",IF(C573="[for completion]","",IF(C573="","",C573/$C$585)))</f>
        <v>9.231408337754575E-2</v>
      </c>
      <c r="G573" s="140">
        <f>IF($D$585=0,"",IF(D573="[for completion]","",IF(D573="","",D573/$D$585)))</f>
        <v>0.1291427173780115</v>
      </c>
    </row>
    <row r="574" spans="1:7" customFormat="1" x14ac:dyDescent="0.35">
      <c r="A574" s="51" t="s">
        <v>2604</v>
      </c>
      <c r="B574" s="68" t="s">
        <v>2320</v>
      </c>
      <c r="C574" s="133">
        <f>faneB1!C574</f>
        <v>3401.9354952141448</v>
      </c>
      <c r="D574" s="134">
        <f>faneB1!D574</f>
        <v>888</v>
      </c>
      <c r="E574" s="57"/>
      <c r="F574" s="140">
        <f>IF($C$585=0,"",IF(C574="[for completion]","",IF(C574="","",C574/$C$585)))</f>
        <v>4.4318272949889673E-2</v>
      </c>
      <c r="G574" s="140">
        <f>IF($D$585=0,"",IF(D574="[for completion]","",IF(D574="","",D574/$D$585)))</f>
        <v>5.4298642533936653E-2</v>
      </c>
    </row>
    <row r="575" spans="1:7" customFormat="1" x14ac:dyDescent="0.35">
      <c r="A575" s="51" t="s">
        <v>2605</v>
      </c>
      <c r="B575" s="68" t="s">
        <v>1644</v>
      </c>
      <c r="C575" s="133">
        <f>faneB1!C575</f>
        <v>6755.6639261200098</v>
      </c>
      <c r="D575" s="134">
        <f>faneB1!D575</f>
        <v>1011</v>
      </c>
      <c r="E575" s="57"/>
      <c r="F575" s="140">
        <f>IF($C$585=0,"",IF(C575="[for completion]","",IF(C575="","",C575/$C$585)))</f>
        <v>8.8008534628803523E-2</v>
      </c>
      <c r="G575" s="140">
        <f>IF($D$585=0,"",IF(D575="[for completion]","",IF(D575="","",D575/$D$585)))</f>
        <v>6.1819738290326526E-2</v>
      </c>
    </row>
    <row r="576" spans="1:7" customFormat="1" x14ac:dyDescent="0.35">
      <c r="A576" s="51" t="s">
        <v>2606</v>
      </c>
      <c r="B576" s="68" t="s">
        <v>1645</v>
      </c>
      <c r="C576" s="133">
        <f>faneB1!C576</f>
        <v>7423.1310253613383</v>
      </c>
      <c r="D576" s="134">
        <f>faneB1!D576</f>
        <v>1032</v>
      </c>
      <c r="E576" s="57"/>
      <c r="F576" s="140">
        <f>IF($C$585=0,"",IF(C576="[for completion]","",IF(C576="","",C576/$C$585)))</f>
        <v>9.6703875598925654E-2</v>
      </c>
      <c r="G576" s="140">
        <f>IF($D$585=0,"",IF(D576="[for completion]","",IF(D576="","",D576/$D$585)))</f>
        <v>6.3103827809710161E-2</v>
      </c>
    </row>
    <row r="577" spans="1:7" customFormat="1" x14ac:dyDescent="0.35">
      <c r="A577" s="51" t="s">
        <v>2607</v>
      </c>
      <c r="B577" s="68" t="s">
        <v>1646</v>
      </c>
      <c r="C577" s="133">
        <f>faneB1!C577</f>
        <v>3515.2786320906866</v>
      </c>
      <c r="D577" s="134">
        <f>faneB1!D577</f>
        <v>676</v>
      </c>
      <c r="E577" s="57"/>
      <c r="F577" s="140">
        <f t="shared" ref="F577:F584" si="30">IF($C$585=0,"",IF(C577="[for completion]","",IF(C577="","",C577/$C$585)))</f>
        <v>4.579483594885244E-2</v>
      </c>
      <c r="G577" s="140">
        <f t="shared" ref="G577:G584" si="31">IF($D$585=0,"",IF(D577="[for completion]","",IF(D577="","",D577/$D$585)))</f>
        <v>4.133545310015898E-2</v>
      </c>
    </row>
    <row r="578" spans="1:7" customFormat="1" x14ac:dyDescent="0.35">
      <c r="A578" s="51" t="s">
        <v>2608</v>
      </c>
      <c r="B578" s="68" t="s">
        <v>1647</v>
      </c>
      <c r="C578" s="133">
        <f>faneB1!C578</f>
        <v>5159.8143151656186</v>
      </c>
      <c r="D578" s="134">
        <f>faneB1!D578</f>
        <v>347</v>
      </c>
      <c r="E578" s="57"/>
      <c r="F578" s="140">
        <f t="shared" si="30"/>
        <v>6.7218811030355347E-2</v>
      </c>
      <c r="G578" s="140">
        <f t="shared" si="31"/>
        <v>2.1218050629815334E-2</v>
      </c>
    </row>
    <row r="579" spans="1:7" customFormat="1" x14ac:dyDescent="0.35">
      <c r="A579" s="51" t="s">
        <v>2609</v>
      </c>
      <c r="B579" s="68" t="s">
        <v>1648</v>
      </c>
      <c r="C579" s="133">
        <f>faneB1!C579</f>
        <v>1454.0787409125078</v>
      </c>
      <c r="D579" s="134">
        <f>faneB1!D579</f>
        <v>203</v>
      </c>
      <c r="E579" s="57"/>
      <c r="F579" s="140">
        <f t="shared" si="30"/>
        <v>1.8942821996786839E-2</v>
      </c>
      <c r="G579" s="140">
        <f t="shared" si="31"/>
        <v>1.2412865354041824E-2</v>
      </c>
    </row>
    <row r="580" spans="1:7" customFormat="1" x14ac:dyDescent="0.35">
      <c r="A580" s="51" t="s">
        <v>2610</v>
      </c>
      <c r="B580" s="68" t="s">
        <v>2693</v>
      </c>
      <c r="C580" s="133">
        <f>faneB1!C580</f>
        <v>2633.4079607212243</v>
      </c>
      <c r="D580" s="51">
        <f>faneB1!D580</f>
        <v>274</v>
      </c>
      <c r="E580" s="57"/>
      <c r="F580" s="140">
        <f t="shared" si="30"/>
        <v>3.4306380281413605E-2</v>
      </c>
      <c r="G580" s="140">
        <f t="shared" si="31"/>
        <v>1.6754310871957931E-2</v>
      </c>
    </row>
    <row r="581" spans="1:7" customFormat="1" x14ac:dyDescent="0.35">
      <c r="A581" s="51" t="s">
        <v>2611</v>
      </c>
      <c r="B581" s="51" t="s">
        <v>2696</v>
      </c>
      <c r="C581" s="133">
        <f>faneB1!C581</f>
        <v>820.08270692015037</v>
      </c>
      <c r="D581" s="51">
        <f>faneB1!D581</f>
        <v>134</v>
      </c>
      <c r="F581" s="140">
        <f t="shared" si="30"/>
        <v>1.0683520983246562E-2</v>
      </c>
      <c r="G581" s="140">
        <f t="shared" si="31"/>
        <v>8.1937140760670168E-3</v>
      </c>
    </row>
    <row r="582" spans="1:7" customFormat="1" x14ac:dyDescent="0.35">
      <c r="A582" s="51" t="s">
        <v>2612</v>
      </c>
      <c r="B582" s="51" t="s">
        <v>2694</v>
      </c>
      <c r="C582" s="133">
        <f>faneB1!C582</f>
        <v>2844.3008173997164</v>
      </c>
      <c r="D582" s="51">
        <f>faneB1!D582</f>
        <v>96</v>
      </c>
      <c r="F582" s="140">
        <f t="shared" si="30"/>
        <v>3.7053759589048316E-2</v>
      </c>
      <c r="G582" s="140">
        <f t="shared" si="31"/>
        <v>5.8701235171823409E-3</v>
      </c>
    </row>
    <row r="583" spans="1:7" customFormat="1" x14ac:dyDescent="0.35">
      <c r="A583" s="51" t="s">
        <v>2705</v>
      </c>
      <c r="B583" s="68" t="s">
        <v>2695</v>
      </c>
      <c r="C583" s="133">
        <f>faneB1!C583</f>
        <v>2649.8840278989001</v>
      </c>
      <c r="D583" s="51">
        <f>faneB1!D583</f>
        <v>164</v>
      </c>
      <c r="E583" s="57"/>
      <c r="F583" s="140">
        <f t="shared" si="30"/>
        <v>3.4521020107285728E-2</v>
      </c>
      <c r="G583" s="140">
        <f t="shared" si="31"/>
        <v>1.0028127675186498E-2</v>
      </c>
    </row>
    <row r="584" spans="1:7" customFormat="1" x14ac:dyDescent="0.35">
      <c r="A584" s="51" t="s">
        <v>2706</v>
      </c>
      <c r="B584" s="51" t="s">
        <v>2042</v>
      </c>
      <c r="C584" s="133">
        <f>faneB1!C584</f>
        <v>3758.0912884996251</v>
      </c>
      <c r="D584" s="134">
        <f>faneB1!D584</f>
        <v>2932</v>
      </c>
      <c r="E584" s="57"/>
      <c r="F584" s="140">
        <f t="shared" si="30"/>
        <v>4.8958046302945805E-2</v>
      </c>
      <c r="G584" s="140">
        <f t="shared" si="31"/>
        <v>0.179283355753944</v>
      </c>
    </row>
    <row r="585" spans="1:7" customFormat="1" x14ac:dyDescent="0.35">
      <c r="A585" s="51" t="s">
        <v>2707</v>
      </c>
      <c r="B585" s="68" t="s">
        <v>141</v>
      </c>
      <c r="C585" s="133">
        <f>SUM(C572:C584)</f>
        <v>76761.463585476056</v>
      </c>
      <c r="D585" s="134">
        <f>SUM(D572:D584)</f>
        <v>16354</v>
      </c>
      <c r="E585" s="57"/>
      <c r="F585" s="128">
        <f>SUM(F572:F584)</f>
        <v>1.0000000000000002</v>
      </c>
      <c r="G585" s="128">
        <f>SUM(G572:G584)</f>
        <v>0.99999999999999978</v>
      </c>
    </row>
    <row r="586" spans="1:7" customFormat="1" x14ac:dyDescent="0.35">
      <c r="A586" s="51" t="s">
        <v>2613</v>
      </c>
      <c r="B586" s="68"/>
      <c r="C586" s="133"/>
      <c r="D586" s="134"/>
      <c r="E586" s="57"/>
      <c r="F586" s="140"/>
      <c r="G586" s="140"/>
    </row>
    <row r="587" spans="1:7" customFormat="1" x14ac:dyDescent="0.35">
      <c r="A587" s="51" t="s">
        <v>2708</v>
      </c>
      <c r="B587" s="68"/>
      <c r="C587" s="133"/>
      <c r="D587" s="134"/>
      <c r="E587" s="57"/>
      <c r="F587" s="140"/>
      <c r="G587" s="140"/>
    </row>
    <row r="588" spans="1:7" customFormat="1" x14ac:dyDescent="0.35">
      <c r="A588" s="51" t="s">
        <v>2709</v>
      </c>
      <c r="B588" s="68"/>
      <c r="C588" s="133"/>
      <c r="D588" s="134"/>
      <c r="E588" s="57"/>
      <c r="F588" s="140"/>
      <c r="G588" s="140"/>
    </row>
    <row r="589" spans="1:7" customFormat="1" x14ac:dyDescent="0.35">
      <c r="A589" s="51" t="s">
        <v>2710</v>
      </c>
      <c r="B589" s="68"/>
      <c r="C589" s="133"/>
      <c r="D589" s="134"/>
      <c r="E589" s="57"/>
      <c r="F589" s="140"/>
      <c r="G589" s="140"/>
    </row>
    <row r="590" spans="1:7" customFormat="1" x14ac:dyDescent="0.35">
      <c r="A590" s="51" t="s">
        <v>2711</v>
      </c>
      <c r="B590" s="68"/>
      <c r="C590" s="133"/>
      <c r="D590" s="134"/>
      <c r="E590" s="57"/>
      <c r="F590" s="140"/>
      <c r="G590" s="140"/>
    </row>
    <row r="591" spans="1:7" customFormat="1" x14ac:dyDescent="0.35">
      <c r="A591" s="51" t="s">
        <v>2712</v>
      </c>
      <c r="B591" s="68"/>
      <c r="C591" s="133"/>
      <c r="D591" s="134"/>
      <c r="E591" s="57"/>
      <c r="F591" s="140" t="str">
        <f>IF($C$585=0,"",IF(C591="[for completion]","",IF(C591="","",C591/$C$585)))</f>
        <v/>
      </c>
      <c r="G591" s="140" t="str">
        <f>IF($D$585=0,"",IF(D591="[for completion]","",IF(D591="","",D591/$D$585)))</f>
        <v/>
      </c>
    </row>
    <row r="592" spans="1:7" customFormat="1" x14ac:dyDescent="0.35">
      <c r="A592" s="51" t="s">
        <v>2713</v>
      </c>
    </row>
    <row r="593" spans="1:7" customFormat="1" x14ac:dyDescent="0.35">
      <c r="A593" s="51" t="s">
        <v>2714</v>
      </c>
    </row>
    <row r="594" spans="1:7" x14ac:dyDescent="0.35">
      <c r="A594" s="51" t="s">
        <v>2715</v>
      </c>
    </row>
    <row r="595" spans="1:7" x14ac:dyDescent="0.35">
      <c r="A595" s="51" t="s">
        <v>2721</v>
      </c>
    </row>
    <row r="596" spans="1:7" x14ac:dyDescent="0.35">
      <c r="A596" s="138"/>
      <c r="B596" s="138" t="s">
        <v>2495</v>
      </c>
      <c r="C596" s="70" t="s">
        <v>110</v>
      </c>
      <c r="D596" s="70" t="s">
        <v>1651</v>
      </c>
      <c r="E596" s="70"/>
      <c r="F596" s="70" t="s">
        <v>481</v>
      </c>
      <c r="G596" s="70" t="s">
        <v>1959</v>
      </c>
    </row>
    <row r="597" spans="1:7" x14ac:dyDescent="0.35">
      <c r="A597" s="51" t="s">
        <v>2614</v>
      </c>
      <c r="B597" s="68" t="s">
        <v>2224</v>
      </c>
      <c r="C597" s="133">
        <f>faneB1!C597</f>
        <v>5494.1848452986133</v>
      </c>
      <c r="D597" s="134">
        <f>faneB1!D597</f>
        <v>260</v>
      </c>
      <c r="E597" s="57"/>
      <c r="F597" s="140">
        <f>IF($C$601=0,"",IF(C597="[for completion]","",IF(C597="","",C597/$C$601)))</f>
        <v>7.1574779696333954E-2</v>
      </c>
      <c r="G597" s="140">
        <f>IF($D$601=0,"",IF(D597="[for completion]","",IF(D597="","",D597/$D$601)))</f>
        <v>1.5898251192368838E-2</v>
      </c>
    </row>
    <row r="598" spans="1:7" x14ac:dyDescent="0.35">
      <c r="A598" s="51" t="s">
        <v>2615</v>
      </c>
      <c r="B598" s="154" t="s">
        <v>2225</v>
      </c>
      <c r="C598" s="133">
        <f>faneB1!C598</f>
        <v>67509.187451677863</v>
      </c>
      <c r="D598" s="134">
        <f>faneB1!D598</f>
        <v>13162</v>
      </c>
      <c r="E598" s="57"/>
      <c r="F598" s="140">
        <f>IF($C$601=0,"",IF(C598="[for completion]","",IF(C598="","",C598/$C$601)))</f>
        <v>0.87946717400072028</v>
      </c>
      <c r="G598" s="140">
        <f>IF($D$601=0,"",IF(D598="[for completion]","",IF(D598="","",D598/$D$601)))</f>
        <v>0.80481839305368719</v>
      </c>
    </row>
    <row r="599" spans="1:7" x14ac:dyDescent="0.35">
      <c r="A599" s="51" t="s">
        <v>2616</v>
      </c>
      <c r="B599" s="68" t="s">
        <v>1650</v>
      </c>
      <c r="C599" s="133">
        <f>faneB1!C599</f>
        <v>0</v>
      </c>
      <c r="D599" s="134">
        <f>faneB1!D599</f>
        <v>0</v>
      </c>
      <c r="E599" s="57"/>
      <c r="F599" s="140">
        <f>IF($C$601=0,"",IF(C599="[for completion]","",IF(C599="","",C599/$C$601)))</f>
        <v>0</v>
      </c>
      <c r="G599" s="140">
        <f>IF($D$601=0,"",IF(D599="[for completion]","",IF(D599="","",D599/$D$601)))</f>
        <v>0</v>
      </c>
    </row>
    <row r="600" spans="1:7" x14ac:dyDescent="0.35">
      <c r="A600" s="51" t="s">
        <v>2617</v>
      </c>
      <c r="B600" s="51" t="s">
        <v>2042</v>
      </c>
      <c r="C600" s="133">
        <f>faneB1!C600</f>
        <v>3758.0912884996237</v>
      </c>
      <c r="D600" s="134">
        <f>faneB1!D600</f>
        <v>2932</v>
      </c>
      <c r="E600" s="57"/>
      <c r="F600" s="140">
        <f>IF($C$601=0,"",IF(C600="[for completion]","",IF(C600="","",C600/$C$601)))</f>
        <v>4.8958046302945757E-2</v>
      </c>
      <c r="G600" s="140">
        <f>IF($D$601=0,"",IF(D600="[for completion]","",IF(D600="","",D600/$D$601)))</f>
        <v>0.179283355753944</v>
      </c>
    </row>
    <row r="601" spans="1:7" x14ac:dyDescent="0.35">
      <c r="A601" s="51" t="s">
        <v>2618</v>
      </c>
      <c r="B601" s="68" t="s">
        <v>141</v>
      </c>
      <c r="C601" s="133">
        <f>SUM(C597:C600)</f>
        <v>76761.4635854761</v>
      </c>
      <c r="D601" s="134">
        <f>SUM(D597:D600)</f>
        <v>16354</v>
      </c>
      <c r="E601" s="57"/>
      <c r="F601" s="128">
        <f>SUM(F597:F600)</f>
        <v>1</v>
      </c>
      <c r="G601" s="128">
        <f>SUM(G597:G600)</f>
        <v>1</v>
      </c>
    </row>
    <row r="603" spans="1:7" x14ac:dyDescent="0.35">
      <c r="A603" s="138"/>
      <c r="B603" s="138" t="s">
        <v>3054</v>
      </c>
      <c r="C603" s="138" t="s">
        <v>2683</v>
      </c>
      <c r="D603" s="138" t="s">
        <v>2686</v>
      </c>
      <c r="E603" s="138"/>
      <c r="F603" s="138" t="s">
        <v>2685</v>
      </c>
      <c r="G603" s="138"/>
    </row>
    <row r="604" spans="1:7" x14ac:dyDescent="0.35">
      <c r="A604" s="51" t="s">
        <v>2621</v>
      </c>
      <c r="B604" s="68" t="s">
        <v>771</v>
      </c>
      <c r="C604" s="168">
        <f>faneB1!C604</f>
        <v>0</v>
      </c>
      <c r="D604" s="168">
        <f>faneB1!D604</f>
        <v>0</v>
      </c>
      <c r="E604" s="204"/>
      <c r="F604" s="168">
        <f>faneB1!F604</f>
        <v>0</v>
      </c>
      <c r="G604" s="140" t="str">
        <f>IF($D$622=0,"",IF(D604="[for completion]","",IF(D604="","",D604/$D$622)))</f>
        <v/>
      </c>
    </row>
    <row r="605" spans="1:7" x14ac:dyDescent="0.35">
      <c r="A605" s="51" t="s">
        <v>2622</v>
      </c>
      <c r="B605" s="68" t="s">
        <v>772</v>
      </c>
      <c r="C605" s="168">
        <f>faneB1!C605</f>
        <v>113029.52272667052</v>
      </c>
      <c r="D605" s="168">
        <f>faneB1!D605</f>
        <v>41055.945534835933</v>
      </c>
      <c r="E605" s="204"/>
      <c r="F605" s="168">
        <f>faneB1!F605</f>
        <v>18.563862601104454</v>
      </c>
      <c r="G605" s="140" t="str">
        <f t="shared" ref="G605:G622" si="32">IF($D$622=0,"",IF(D605="[for completion]","",IF(D605="","",D605/$D$622)))</f>
        <v/>
      </c>
    </row>
    <row r="606" spans="1:7" x14ac:dyDescent="0.35">
      <c r="A606" s="51" t="s">
        <v>2623</v>
      </c>
      <c r="B606" s="68" t="s">
        <v>773</v>
      </c>
      <c r="C606" s="168">
        <f>faneB1!C606</f>
        <v>0</v>
      </c>
      <c r="D606" s="168">
        <f>faneB1!D606</f>
        <v>0</v>
      </c>
      <c r="E606" s="204"/>
      <c r="F606" s="168">
        <f>faneB1!F606</f>
        <v>0</v>
      </c>
      <c r="G606" s="140" t="str">
        <f t="shared" si="32"/>
        <v/>
      </c>
    </row>
    <row r="607" spans="1:7" x14ac:dyDescent="0.35">
      <c r="A607" s="51" t="s">
        <v>2624</v>
      </c>
      <c r="B607" s="68" t="s">
        <v>774</v>
      </c>
      <c r="C607" s="168">
        <f>faneB1!C607</f>
        <v>0</v>
      </c>
      <c r="D607" s="168">
        <f>faneB1!D607</f>
        <v>0</v>
      </c>
      <c r="E607" s="204"/>
      <c r="F607" s="168">
        <f>faneB1!F607</f>
        <v>0</v>
      </c>
      <c r="G607" s="140" t="str">
        <f t="shared" si="32"/>
        <v/>
      </c>
    </row>
    <row r="608" spans="1:7" x14ac:dyDescent="0.35">
      <c r="A608" s="51" t="s">
        <v>2625</v>
      </c>
      <c r="B608" s="68" t="s">
        <v>775</v>
      </c>
      <c r="C608" s="168">
        <f>faneB1!C608</f>
        <v>0</v>
      </c>
      <c r="D608" s="168">
        <f>faneB1!D608</f>
        <v>0</v>
      </c>
      <c r="E608" s="204"/>
      <c r="F608" s="168">
        <f>faneB1!F608</f>
        <v>0</v>
      </c>
      <c r="G608" s="140" t="str">
        <f t="shared" si="32"/>
        <v/>
      </c>
    </row>
    <row r="609" spans="1:7" x14ac:dyDescent="0.35">
      <c r="A609" s="51" t="s">
        <v>2626</v>
      </c>
      <c r="B609" s="68" t="s">
        <v>776</v>
      </c>
      <c r="C609" s="168">
        <f>faneB1!C609</f>
        <v>0</v>
      </c>
      <c r="D609" s="168">
        <f>faneB1!D609</f>
        <v>0</v>
      </c>
      <c r="E609" s="204"/>
      <c r="F609" s="168">
        <f>faneB1!F609</f>
        <v>0</v>
      </c>
      <c r="G609" s="140" t="str">
        <f t="shared" si="32"/>
        <v/>
      </c>
    </row>
    <row r="610" spans="1:7" x14ac:dyDescent="0.35">
      <c r="A610" s="51" t="s">
        <v>2627</v>
      </c>
      <c r="B610" s="68" t="s">
        <v>777</v>
      </c>
      <c r="C610" s="168">
        <f>faneB1!C610</f>
        <v>0</v>
      </c>
      <c r="D610" s="168">
        <f>faneB1!D610</f>
        <v>0</v>
      </c>
      <c r="E610" s="204"/>
      <c r="F610" s="168">
        <f>faneB1!F610</f>
        <v>0</v>
      </c>
      <c r="G610" s="140" t="str">
        <f t="shared" si="32"/>
        <v/>
      </c>
    </row>
    <row r="611" spans="1:7" x14ac:dyDescent="0.35">
      <c r="A611" s="51" t="s">
        <v>2628</v>
      </c>
      <c r="B611" s="68" t="s">
        <v>2217</v>
      </c>
      <c r="C611" s="168">
        <f>faneB1!C611</f>
        <v>0</v>
      </c>
      <c r="D611" s="168">
        <f>faneB1!D611</f>
        <v>0</v>
      </c>
      <c r="E611" s="204"/>
      <c r="F611" s="168">
        <f>faneB1!F611</f>
        <v>0</v>
      </c>
      <c r="G611" s="140" t="str">
        <f t="shared" si="32"/>
        <v/>
      </c>
    </row>
    <row r="612" spans="1:7" x14ac:dyDescent="0.35">
      <c r="A612" s="51" t="s">
        <v>2629</v>
      </c>
      <c r="B612" s="68" t="s">
        <v>2218</v>
      </c>
      <c r="C612" s="168">
        <f>faneB1!C612</f>
        <v>0</v>
      </c>
      <c r="D612" s="168">
        <f>faneB1!D612</f>
        <v>0</v>
      </c>
      <c r="E612" s="204"/>
      <c r="F612" s="168">
        <f>faneB1!F612</f>
        <v>0</v>
      </c>
      <c r="G612" s="140" t="str">
        <f t="shared" si="32"/>
        <v/>
      </c>
    </row>
    <row r="613" spans="1:7" x14ac:dyDescent="0.35">
      <c r="A613" s="51" t="s">
        <v>2630</v>
      </c>
      <c r="B613" s="68" t="s">
        <v>2219</v>
      </c>
      <c r="C613" s="168">
        <f>faneB1!C613</f>
        <v>6766.2061372301459</v>
      </c>
      <c r="D613" s="168">
        <f>faneB1!D613</f>
        <v>2246.1557857018656</v>
      </c>
      <c r="E613" s="204"/>
      <c r="F613" s="168">
        <f>faneB1!F613</f>
        <v>15.039275129250138</v>
      </c>
      <c r="G613" s="140" t="str">
        <f t="shared" si="32"/>
        <v/>
      </c>
    </row>
    <row r="614" spans="1:7" x14ac:dyDescent="0.35">
      <c r="A614" s="51" t="s">
        <v>2631</v>
      </c>
      <c r="B614" s="68" t="s">
        <v>778</v>
      </c>
      <c r="C614" s="168">
        <f>faneB1!C614</f>
        <v>0</v>
      </c>
      <c r="D614" s="168">
        <f>faneB1!D614</f>
        <v>0</v>
      </c>
      <c r="E614" s="204"/>
      <c r="F614" s="168">
        <f>faneB1!F614</f>
        <v>0</v>
      </c>
      <c r="G614" s="140" t="str">
        <f t="shared" si="32"/>
        <v/>
      </c>
    </row>
    <row r="615" spans="1:7" x14ac:dyDescent="0.35">
      <c r="A615" s="51" t="s">
        <v>2632</v>
      </c>
      <c r="B615" s="68" t="s">
        <v>3009</v>
      </c>
      <c r="C615" s="168">
        <f>faneB1!C615</f>
        <v>0</v>
      </c>
      <c r="D615" s="168">
        <f>faneB1!D615</f>
        <v>0</v>
      </c>
      <c r="E615" s="204"/>
      <c r="F615" s="168">
        <f>faneB1!F615</f>
        <v>0</v>
      </c>
      <c r="G615" s="140" t="str">
        <f t="shared" si="32"/>
        <v/>
      </c>
    </row>
    <row r="616" spans="1:7" x14ac:dyDescent="0.35">
      <c r="A616" s="51" t="s">
        <v>2633</v>
      </c>
      <c r="B616" s="68" t="s">
        <v>139</v>
      </c>
      <c r="C616" s="168">
        <f>faneB1!C616</f>
        <v>0</v>
      </c>
      <c r="D616" s="168">
        <f>faneB1!D616</f>
        <v>0</v>
      </c>
      <c r="E616" s="204"/>
      <c r="F616" s="168">
        <f>faneB1!F616</f>
        <v>0</v>
      </c>
      <c r="G616" s="140" t="str">
        <f t="shared" si="32"/>
        <v/>
      </c>
    </row>
    <row r="617" spans="1:7" x14ac:dyDescent="0.35">
      <c r="A617" s="51" t="s">
        <v>2634</v>
      </c>
      <c r="B617" s="68" t="s">
        <v>2042</v>
      </c>
      <c r="C617" s="168">
        <f>faneB1!C617</f>
        <v>0</v>
      </c>
      <c r="D617" s="168">
        <f>faneB1!D617</f>
        <v>0</v>
      </c>
      <c r="E617" s="204"/>
      <c r="F617" s="168">
        <f>faneB1!F617</f>
        <v>0</v>
      </c>
      <c r="G617" s="140" t="str">
        <f t="shared" si="32"/>
        <v/>
      </c>
    </row>
    <row r="618" spans="1:7" x14ac:dyDescent="0.35">
      <c r="A618" s="51" t="s">
        <v>2635</v>
      </c>
      <c r="B618" s="68" t="s">
        <v>141</v>
      </c>
      <c r="C618" s="133">
        <f>SUM(C604:C617)</f>
        <v>119795.72886390066</v>
      </c>
      <c r="D618" s="133">
        <f>SUM(D604:D617)</f>
        <v>43302.101320537797</v>
      </c>
      <c r="E618" s="49"/>
      <c r="F618" s="133"/>
      <c r="G618" s="140" t="str">
        <f t="shared" si="32"/>
        <v/>
      </c>
    </row>
    <row r="619" spans="1:7" x14ac:dyDescent="0.35">
      <c r="A619" s="51" t="s">
        <v>2636</v>
      </c>
      <c r="B619" s="51" t="s">
        <v>2682</v>
      </c>
      <c r="C619"/>
      <c r="D619"/>
      <c r="E619"/>
      <c r="F619" s="168">
        <f>faneB1!F619</f>
        <v>12.062704473256233</v>
      </c>
      <c r="G619" s="140" t="str">
        <f t="shared" si="32"/>
        <v/>
      </c>
    </row>
    <row r="620" spans="1:7" x14ac:dyDescent="0.35">
      <c r="A620" s="51" t="s">
        <v>2637</v>
      </c>
      <c r="B620" s="68"/>
      <c r="C620" s="133"/>
      <c r="D620" s="134"/>
      <c r="E620" s="49"/>
      <c r="F620" s="140"/>
      <c r="G620" s="140" t="str">
        <f t="shared" si="32"/>
        <v/>
      </c>
    </row>
    <row r="621" spans="1:7" x14ac:dyDescent="0.35">
      <c r="A621" s="51" t="s">
        <v>2638</v>
      </c>
      <c r="B621" s="68"/>
      <c r="C621" s="133"/>
      <c r="D621" s="134"/>
      <c r="E621" s="49"/>
      <c r="F621" s="140"/>
      <c r="G621" s="140" t="str">
        <f t="shared" si="32"/>
        <v/>
      </c>
    </row>
    <row r="622" spans="1:7" x14ac:dyDescent="0.35">
      <c r="A622" s="51" t="s">
        <v>2639</v>
      </c>
      <c r="B622" s="68"/>
      <c r="C622" s="133"/>
      <c r="D622" s="134"/>
      <c r="E622" s="49"/>
      <c r="F622" s="140"/>
      <c r="G622" s="140" t="str">
        <f t="shared" si="32"/>
        <v/>
      </c>
    </row>
  </sheetData>
  <sheetProtection algorithmName="SHA-512" hashValue="93TCNAVjxN/DfS6xAH+LYxFsajdHSmWnXeKkL5h505MYCHNEftZFQbIA0KtjFaRLj3TlFuHaY9jDwmZ0/Hz/zQ==" saltValue="EaXAeOhVDBs9LHbhzWSztA==" spinCount="100000" sheet="1" formatColumns="0" formatRows="0" insertHyperlinks="0" sort="0" autoFilter="0" pivotTables="0"/>
  <protectedRanges>
    <protectedRange sqref="C425:D425 F425:G425 B428:D451 C454:D454 F454:G454 C457:D464 B466:D474 F466:G474 C476:D476 F476:G476 C479:D486 B488:D496 F488:G496 F498:G524 C498:D524 B511:B524" name="Mortgage Assets III"/>
    <protectedRange sqref="C150:D158 F150:F158 B153:B158 B163:B168 C160:D168 F160:F168 B175:B178 C170:D178 F170:F178 B181:B184 C187:D187 F187:G187 C216:D216 B190:D213 C180:D184 F180:F184" name="Mortgage Assets II"/>
    <protectedRange sqref="C216:D216 C219:D226 B228:D236 F228:G236 C238:D238 F238:G238 C241:D248 B250:D258 F250:G258 B266:C275 B280:C285 C277:C279 F277:G285 D277:D285 C425:D425 D260:D275 F260:G275 C260:C265" name="Mortgage Asset IV"/>
    <protectedRange sqref="C3 B16:D26 F16:F26 B163:B168 B37:B42 C36:D42 F36:F42 C73:D75 F73:F75 B88:D97 B99:D148 F99:F148 B29:D34 F28:F34 F77:F97 C77:D87 F45:F71 C45:D71 C28:D28 C12:C14" name="Mortgage Asset I"/>
    <protectedRange sqref="C287:D308 C310:D331 C358:D364 C368:D371 C351:D356 C333:D349 C580:D583 C604:D622 C375:D393" name="Optional ECBECAIs_2"/>
    <protectedRange sqref="B287:B304 B310:B327 B375:B392 B604:B621" name="Mortgage Assets III_1"/>
    <protectedRange sqref="F394:G422 B394:D422" name="Mortgage Asset IV_3"/>
    <protectedRange sqref="C526:D547 C572:D579 C549:D570 C597:D600 C584:D592" name="Optional ECBECAIs_2_1"/>
    <protectedRange sqref="B526:B543 B549:B566" name="Mortgage Assets III_2"/>
    <protectedRange sqref="C365:D366 C372:D373" name="Optional ECBECAIs_2_2"/>
    <protectedRange sqref="C601:D601" name="Optional ECBECAIs_2_3"/>
  </protectedRanges>
  <phoneticPr fontId="48" type="noConversion"/>
  <hyperlinks>
    <hyperlink ref="B6" location="'B1. HTT Mortgage Assets'!B10" display="7. Mortgage Assets" xr:uid="{00000000-0004-0000-0500-000000000000}"/>
    <hyperlink ref="B7" location="'B1. HTT Mortgage Assets'!B166" display="7.A Residential Cover Pool" xr:uid="{00000000-0004-0000-0500-000001000000}"/>
    <hyperlink ref="B8" location="'B1. HTT Mortgage Assets'!B267" display="7.B Commercial Cover Pool" xr:uid="{00000000-0004-0000-0500-000002000000}"/>
    <hyperlink ref="B149" location="'2. Harmonised Glossary'!A9" display="Breakdown by Interest Rate" xr:uid="{00000000-0004-0000-0500-000003000000}"/>
    <hyperlink ref="B11" location="'2. Harmonised Glossary'!A12" display="Property Type Information" xr:uid="{00000000-0004-0000-0500-000005000000}"/>
    <hyperlink ref="B215" location="'C. HTT Harmonised Glossary'!B13" display="11. Loan to Value (LTV) Information - UNINDEXED" xr:uid="{00000000-0004-0000-0500-000006000000}"/>
    <hyperlink ref="B237" location="'C. HTT Harmonised Glossary'!B16" display="12. Loan to Value (LTV) Information - INDEXED " xr:uid="{00000000-0004-0000-0500-000007000000}"/>
    <hyperlink ref="B179" location="'C. HTT Harmonised Glossary'!B19" display="9. Non-Performing Loans (NPLs)" xr:uid="{00000000-0004-0000-0500-000004000000}"/>
  </hyperlinks>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legacyDrawing r:id="rId2"/>
  <legacyDrawingHF r:id="rId3"/>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E36E00"/>
  </sheetPr>
  <dimension ref="A1:C403"/>
  <sheetViews>
    <sheetView zoomScale="80" zoomScaleNormal="80" workbookViewId="0"/>
  </sheetViews>
  <sheetFormatPr defaultColWidth="11.453125" defaultRowHeight="14.5" outlineLevelRow="1" x14ac:dyDescent="0.35"/>
  <cols>
    <col min="1" max="1" width="16.26953125" customWidth="1"/>
    <col min="2" max="2" width="89.81640625" style="51" bestFit="1" customWidth="1"/>
    <col min="3" max="3" width="134.7265625" customWidth="1"/>
  </cols>
  <sheetData>
    <row r="1" spans="1:3" ht="31" x14ac:dyDescent="0.35">
      <c r="A1" s="48" t="s">
        <v>1168</v>
      </c>
      <c r="B1" s="48"/>
      <c r="C1" s="216" t="s">
        <v>3004</v>
      </c>
    </row>
    <row r="2" spans="1:3" x14ac:dyDescent="0.35">
      <c r="B2" s="49"/>
      <c r="C2" s="49"/>
    </row>
    <row r="3" spans="1:3" x14ac:dyDescent="0.35">
      <c r="A3" s="100" t="s">
        <v>1169</v>
      </c>
      <c r="B3" s="101"/>
      <c r="C3" s="49"/>
    </row>
    <row r="4" spans="1:3" x14ac:dyDescent="0.35">
      <c r="C4" s="49"/>
    </row>
    <row r="5" spans="1:3" ht="18.5" x14ac:dyDescent="0.35">
      <c r="A5" s="62" t="s">
        <v>80</v>
      </c>
      <c r="B5" s="62" t="s">
        <v>1170</v>
      </c>
      <c r="C5" s="102" t="s">
        <v>1570</v>
      </c>
    </row>
    <row r="6" spans="1:3" ht="29" x14ac:dyDescent="0.35">
      <c r="A6" s="1" t="s">
        <v>1171</v>
      </c>
      <c r="B6" s="65" t="s">
        <v>2747</v>
      </c>
      <c r="C6" s="205" t="s">
        <v>2746</v>
      </c>
    </row>
    <row r="7" spans="1:3" ht="29" x14ac:dyDescent="0.35">
      <c r="A7" s="1" t="s">
        <v>1172</v>
      </c>
      <c r="B7" s="65" t="s">
        <v>2749</v>
      </c>
      <c r="C7" s="205" t="s">
        <v>2750</v>
      </c>
    </row>
    <row r="8" spans="1:3" ht="29" x14ac:dyDescent="0.35">
      <c r="A8" s="1" t="s">
        <v>1173</v>
      </c>
      <c r="B8" s="65" t="s">
        <v>2748</v>
      </c>
      <c r="C8" s="205" t="s">
        <v>2751</v>
      </c>
    </row>
    <row r="9" spans="1:3" x14ac:dyDescent="0.35">
      <c r="A9" s="1" t="s">
        <v>1174</v>
      </c>
      <c r="B9" s="65" t="s">
        <v>1175</v>
      </c>
      <c r="C9" s="165" t="s">
        <v>82</v>
      </c>
    </row>
    <row r="10" spans="1:3" ht="44.25" customHeight="1" x14ac:dyDescent="0.35">
      <c r="A10" s="1" t="s">
        <v>1176</v>
      </c>
      <c r="B10" s="65" t="s">
        <v>1390</v>
      </c>
      <c r="C10" s="165" t="s">
        <v>82</v>
      </c>
    </row>
    <row r="11" spans="1:3" ht="54.75" customHeight="1" x14ac:dyDescent="0.35">
      <c r="A11" s="1" t="s">
        <v>1177</v>
      </c>
      <c r="B11" s="65" t="s">
        <v>1178</v>
      </c>
      <c r="C11" s="165" t="s">
        <v>82</v>
      </c>
    </row>
    <row r="12" spans="1:3" x14ac:dyDescent="0.35">
      <c r="A12" s="1" t="s">
        <v>1179</v>
      </c>
      <c r="B12" s="65" t="s">
        <v>2679</v>
      </c>
      <c r="C12" s="165" t="s">
        <v>2680</v>
      </c>
    </row>
    <row r="13" spans="1:3" x14ac:dyDescent="0.35">
      <c r="A13" s="1" t="s">
        <v>1181</v>
      </c>
      <c r="B13" s="65" t="s">
        <v>1180</v>
      </c>
      <c r="C13" s="165" t="s">
        <v>82</v>
      </c>
    </row>
    <row r="14" spans="1:3" x14ac:dyDescent="0.35">
      <c r="A14" s="1" t="s">
        <v>1183</v>
      </c>
      <c r="B14" s="65" t="s">
        <v>1182</v>
      </c>
      <c r="C14" s="165" t="s">
        <v>82</v>
      </c>
    </row>
    <row r="15" spans="1:3" ht="29" x14ac:dyDescent="0.35">
      <c r="A15" s="1" t="s">
        <v>1185</v>
      </c>
      <c r="B15" s="65" t="s">
        <v>1184</v>
      </c>
      <c r="C15" s="165" t="s">
        <v>82</v>
      </c>
    </row>
    <row r="16" spans="1:3" x14ac:dyDescent="0.35">
      <c r="A16" s="1" t="s">
        <v>1187</v>
      </c>
      <c r="B16" s="65" t="s">
        <v>1186</v>
      </c>
      <c r="C16" s="165" t="s">
        <v>82</v>
      </c>
    </row>
    <row r="17" spans="1:3" ht="30" customHeight="1" x14ac:dyDescent="0.35">
      <c r="A17" s="1" t="s">
        <v>1189</v>
      </c>
      <c r="B17" s="69" t="s">
        <v>1188</v>
      </c>
      <c r="C17" s="165" t="s">
        <v>82</v>
      </c>
    </row>
    <row r="18" spans="1:3" x14ac:dyDescent="0.35">
      <c r="A18" s="1" t="s">
        <v>1191</v>
      </c>
      <c r="B18" s="69" t="s">
        <v>1190</v>
      </c>
      <c r="C18" s="165" t="s">
        <v>82</v>
      </c>
    </row>
    <row r="19" spans="1:3" x14ac:dyDescent="0.35">
      <c r="A19" s="1" t="s">
        <v>2678</v>
      </c>
      <c r="B19" s="69" t="s">
        <v>1192</v>
      </c>
      <c r="C19" s="165" t="s">
        <v>82</v>
      </c>
    </row>
    <row r="20" spans="1:3" x14ac:dyDescent="0.35">
      <c r="A20" s="1" t="s">
        <v>2681</v>
      </c>
      <c r="B20" s="65" t="s">
        <v>2677</v>
      </c>
      <c r="C20" s="165" t="s">
        <v>82</v>
      </c>
    </row>
    <row r="21" spans="1:3" x14ac:dyDescent="0.35">
      <c r="A21" s="1" t="s">
        <v>1193</v>
      </c>
      <c r="B21" s="66" t="s">
        <v>1194</v>
      </c>
      <c r="C21" s="206"/>
    </row>
    <row r="22" spans="1:3" x14ac:dyDescent="0.35">
      <c r="A22" s="1" t="s">
        <v>1195</v>
      </c>
      <c r="B22"/>
      <c r="C22" s="206"/>
    </row>
    <row r="23" spans="1:3" outlineLevel="1" x14ac:dyDescent="0.35">
      <c r="A23" s="1" t="s">
        <v>1196</v>
      </c>
      <c r="C23" s="165"/>
    </row>
    <row r="24" spans="1:3" outlineLevel="1" x14ac:dyDescent="0.35">
      <c r="A24" s="1" t="s">
        <v>1197</v>
      </c>
      <c r="B24" s="95"/>
      <c r="C24" s="165"/>
    </row>
    <row r="25" spans="1:3" outlineLevel="1" x14ac:dyDescent="0.35">
      <c r="A25" s="1" t="s">
        <v>1198</v>
      </c>
      <c r="B25" s="95"/>
      <c r="C25" s="165"/>
    </row>
    <row r="26" spans="1:3" outlineLevel="1" x14ac:dyDescent="0.35">
      <c r="A26" s="1" t="s">
        <v>2340</v>
      </c>
      <c r="B26" s="95"/>
      <c r="C26" s="165"/>
    </row>
    <row r="27" spans="1:3" outlineLevel="1" x14ac:dyDescent="0.35">
      <c r="A27" s="1" t="s">
        <v>2341</v>
      </c>
      <c r="B27" s="95"/>
      <c r="C27" s="165"/>
    </row>
    <row r="28" spans="1:3" ht="18.5" outlineLevel="1" x14ac:dyDescent="0.35">
      <c r="A28" s="62"/>
      <c r="B28" s="62" t="s">
        <v>2274</v>
      </c>
      <c r="C28" s="102" t="s">
        <v>1570</v>
      </c>
    </row>
    <row r="29" spans="1:3" outlineLevel="1" x14ac:dyDescent="0.35">
      <c r="A29" s="1" t="s">
        <v>1200</v>
      </c>
      <c r="B29" s="65" t="s">
        <v>2272</v>
      </c>
      <c r="C29" s="165" t="s">
        <v>82</v>
      </c>
    </row>
    <row r="30" spans="1:3" outlineLevel="1" x14ac:dyDescent="0.35">
      <c r="A30" s="1" t="s">
        <v>1203</v>
      </c>
      <c r="B30" s="65" t="s">
        <v>2273</v>
      </c>
      <c r="C30" s="165" t="s">
        <v>82</v>
      </c>
    </row>
    <row r="31" spans="1:3" outlineLevel="1" x14ac:dyDescent="0.35">
      <c r="A31" s="1" t="s">
        <v>1206</v>
      </c>
      <c r="B31" s="65" t="s">
        <v>2271</v>
      </c>
      <c r="C31" s="165" t="s">
        <v>82</v>
      </c>
    </row>
    <row r="32" spans="1:3" ht="29" outlineLevel="1" x14ac:dyDescent="0.35">
      <c r="A32" s="1" t="s">
        <v>1209</v>
      </c>
      <c r="B32" s="208" t="s">
        <v>3051</v>
      </c>
      <c r="C32" s="165" t="s">
        <v>82</v>
      </c>
    </row>
    <row r="33" spans="1:3" outlineLevel="1" x14ac:dyDescent="0.35">
      <c r="A33" s="1" t="s">
        <v>1210</v>
      </c>
      <c r="B33" s="207"/>
      <c r="C33" s="165"/>
    </row>
    <row r="34" spans="1:3" outlineLevel="1" x14ac:dyDescent="0.35">
      <c r="A34" s="1" t="s">
        <v>1556</v>
      </c>
      <c r="B34" s="207"/>
      <c r="C34" s="165"/>
    </row>
    <row r="35" spans="1:3" outlineLevel="1" x14ac:dyDescent="0.35">
      <c r="A35" s="1" t="s">
        <v>2285</v>
      </c>
      <c r="B35" s="207"/>
      <c r="C35" s="165"/>
    </row>
    <row r="36" spans="1:3" outlineLevel="1" x14ac:dyDescent="0.35">
      <c r="A36" s="1" t="s">
        <v>2286</v>
      </c>
      <c r="B36" s="207"/>
      <c r="C36" s="165"/>
    </row>
    <row r="37" spans="1:3" outlineLevel="1" x14ac:dyDescent="0.35">
      <c r="A37" s="1" t="s">
        <v>2287</v>
      </c>
      <c r="B37" s="207"/>
      <c r="C37" s="165"/>
    </row>
    <row r="38" spans="1:3" outlineLevel="1" x14ac:dyDescent="0.35">
      <c r="A38" s="1" t="s">
        <v>2288</v>
      </c>
      <c r="B38" s="207"/>
      <c r="C38" s="165"/>
    </row>
    <row r="39" spans="1:3" outlineLevel="1" x14ac:dyDescent="0.35">
      <c r="A39" s="1" t="s">
        <v>2289</v>
      </c>
      <c r="B39" s="207"/>
      <c r="C39" s="165"/>
    </row>
    <row r="40" spans="1:3" outlineLevel="1" x14ac:dyDescent="0.35">
      <c r="A40" s="1" t="s">
        <v>2290</v>
      </c>
      <c r="B40"/>
      <c r="C40" s="165"/>
    </row>
    <row r="41" spans="1:3" outlineLevel="1" x14ac:dyDescent="0.35">
      <c r="A41" s="1" t="s">
        <v>2291</v>
      </c>
      <c r="B41" s="207"/>
      <c r="C41" s="165"/>
    </row>
    <row r="42" spans="1:3" outlineLevel="1" x14ac:dyDescent="0.35">
      <c r="A42" s="1" t="s">
        <v>2292</v>
      </c>
      <c r="B42" s="207"/>
      <c r="C42" s="165"/>
    </row>
    <row r="43" spans="1:3" outlineLevel="1" x14ac:dyDescent="0.35">
      <c r="A43" s="1" t="s">
        <v>2293</v>
      </c>
      <c r="B43" s="207"/>
      <c r="C43" s="165"/>
    </row>
    <row r="44" spans="1:3" ht="18.5" x14ac:dyDescent="0.35">
      <c r="A44" s="62"/>
      <c r="B44" s="62" t="s">
        <v>2275</v>
      </c>
      <c r="C44" s="102" t="s">
        <v>1199</v>
      </c>
    </row>
    <row r="45" spans="1:3" x14ac:dyDescent="0.35">
      <c r="A45" s="1" t="s">
        <v>1211</v>
      </c>
      <c r="B45" s="69" t="s">
        <v>1201</v>
      </c>
      <c r="C45" s="51" t="s">
        <v>1202</v>
      </c>
    </row>
    <row r="46" spans="1:3" x14ac:dyDescent="0.35">
      <c r="A46" s="1" t="s">
        <v>2277</v>
      </c>
      <c r="B46" s="69" t="s">
        <v>1204</v>
      </c>
      <c r="C46" s="51" t="s">
        <v>1205</v>
      </c>
    </row>
    <row r="47" spans="1:3" x14ac:dyDescent="0.35">
      <c r="A47" s="1" t="s">
        <v>2278</v>
      </c>
      <c r="B47" s="69" t="s">
        <v>1207</v>
      </c>
      <c r="C47" s="51" t="s">
        <v>1208</v>
      </c>
    </row>
    <row r="48" spans="1:3" outlineLevel="1" x14ac:dyDescent="0.35">
      <c r="A48" s="1" t="s">
        <v>1213</v>
      </c>
      <c r="B48" s="208" t="s">
        <v>3096</v>
      </c>
      <c r="C48" s="165" t="s">
        <v>1518</v>
      </c>
    </row>
    <row r="49" spans="1:3" outlineLevel="1" x14ac:dyDescent="0.35">
      <c r="A49" s="1" t="s">
        <v>1214</v>
      </c>
      <c r="B49" s="180"/>
      <c r="C49" s="165"/>
    </row>
    <row r="50" spans="1:3" outlineLevel="1" x14ac:dyDescent="0.35">
      <c r="A50" s="1" t="s">
        <v>1215</v>
      </c>
      <c r="B50" s="208"/>
      <c r="C50" s="165"/>
    </row>
    <row r="51" spans="1:3" ht="18.5" x14ac:dyDescent="0.35">
      <c r="A51" s="62"/>
      <c r="B51" s="62" t="s">
        <v>2276</v>
      </c>
      <c r="C51" s="102" t="s">
        <v>1570</v>
      </c>
    </row>
    <row r="52" spans="1:3" x14ac:dyDescent="0.35">
      <c r="A52" s="1" t="s">
        <v>2279</v>
      </c>
      <c r="B52" s="65" t="s">
        <v>1212</v>
      </c>
      <c r="C52" s="51" t="s">
        <v>82</v>
      </c>
    </row>
    <row r="53" spans="1:3" x14ac:dyDescent="0.35">
      <c r="A53" s="1" t="s">
        <v>2280</v>
      </c>
      <c r="B53" s="180"/>
      <c r="C53" s="206"/>
    </row>
    <row r="54" spans="1:3" x14ac:dyDescent="0.35">
      <c r="A54" s="1" t="s">
        <v>2281</v>
      </c>
      <c r="B54" s="180"/>
      <c r="C54" s="206"/>
    </row>
    <row r="55" spans="1:3" x14ac:dyDescent="0.35">
      <c r="A55" s="1" t="s">
        <v>2282</v>
      </c>
      <c r="B55" s="180"/>
      <c r="C55" s="206"/>
    </row>
    <row r="56" spans="1:3" x14ac:dyDescent="0.35">
      <c r="A56" s="1" t="s">
        <v>2283</v>
      </c>
      <c r="B56" s="180"/>
      <c r="C56" s="206"/>
    </row>
    <row r="57" spans="1:3" x14ac:dyDescent="0.35">
      <c r="A57" s="1" t="s">
        <v>2284</v>
      </c>
      <c r="B57" s="180"/>
      <c r="C57" s="206"/>
    </row>
    <row r="58" spans="1:3" x14ac:dyDescent="0.35">
      <c r="B58" s="68"/>
    </row>
    <row r="59" spans="1:3" x14ac:dyDescent="0.35">
      <c r="B59" s="68"/>
    </row>
    <row r="60" spans="1:3" x14ac:dyDescent="0.35">
      <c r="B60" s="68"/>
    </row>
    <row r="61" spans="1:3" x14ac:dyDescent="0.35">
      <c r="B61" s="68"/>
    </row>
    <row r="62" spans="1:3" x14ac:dyDescent="0.35">
      <c r="B62" s="68"/>
    </row>
    <row r="63" spans="1:3" x14ac:dyDescent="0.35">
      <c r="B63" s="68"/>
    </row>
    <row r="64" spans="1:3" x14ac:dyDescent="0.35">
      <c r="B64" s="68"/>
    </row>
    <row r="65" spans="2:2" x14ac:dyDescent="0.35">
      <c r="B65" s="68"/>
    </row>
    <row r="66" spans="2:2" x14ac:dyDescent="0.35">
      <c r="B66" s="68"/>
    </row>
    <row r="67" spans="2:2" x14ac:dyDescent="0.35">
      <c r="B67" s="68"/>
    </row>
    <row r="68" spans="2:2" x14ac:dyDescent="0.35">
      <c r="B68" s="68"/>
    </row>
    <row r="69" spans="2:2" x14ac:dyDescent="0.35">
      <c r="B69" s="68"/>
    </row>
    <row r="70" spans="2:2" x14ac:dyDescent="0.35">
      <c r="B70" s="68"/>
    </row>
    <row r="71" spans="2:2" x14ac:dyDescent="0.35">
      <c r="B71" s="68"/>
    </row>
    <row r="72" spans="2:2" x14ac:dyDescent="0.35">
      <c r="B72" s="68"/>
    </row>
    <row r="73" spans="2:2" x14ac:dyDescent="0.35">
      <c r="B73" s="68"/>
    </row>
    <row r="74" spans="2:2" x14ac:dyDescent="0.35">
      <c r="B74" s="68"/>
    </row>
    <row r="75" spans="2:2" x14ac:dyDescent="0.35">
      <c r="B75" s="68"/>
    </row>
    <row r="76" spans="2:2" x14ac:dyDescent="0.35">
      <c r="B76" s="68"/>
    </row>
    <row r="77" spans="2:2" x14ac:dyDescent="0.35">
      <c r="B77" s="68"/>
    </row>
    <row r="78" spans="2:2" x14ac:dyDescent="0.35">
      <c r="B78" s="68"/>
    </row>
    <row r="79" spans="2:2" x14ac:dyDescent="0.35">
      <c r="B79" s="68"/>
    </row>
    <row r="80" spans="2:2" x14ac:dyDescent="0.35">
      <c r="B80" s="68"/>
    </row>
    <row r="81" spans="2:2" x14ac:dyDescent="0.35">
      <c r="B81" s="68"/>
    </row>
    <row r="82" spans="2:2" x14ac:dyDescent="0.35">
      <c r="B82" s="68"/>
    </row>
    <row r="83" spans="2:2" x14ac:dyDescent="0.35">
      <c r="B83" s="68"/>
    </row>
    <row r="84" spans="2:2" x14ac:dyDescent="0.35">
      <c r="B84" s="68"/>
    </row>
    <row r="85" spans="2:2" x14ac:dyDescent="0.35">
      <c r="B85" s="68"/>
    </row>
    <row r="86" spans="2:2" x14ac:dyDescent="0.35">
      <c r="B86" s="68"/>
    </row>
    <row r="87" spans="2:2" x14ac:dyDescent="0.35">
      <c r="B87" s="68"/>
    </row>
    <row r="88" spans="2:2" x14ac:dyDescent="0.35">
      <c r="B88" s="68"/>
    </row>
    <row r="89" spans="2:2" x14ac:dyDescent="0.35">
      <c r="B89" s="68"/>
    </row>
    <row r="90" spans="2:2" x14ac:dyDescent="0.35">
      <c r="B90" s="68"/>
    </row>
    <row r="91" spans="2:2" x14ac:dyDescent="0.35">
      <c r="B91" s="68"/>
    </row>
    <row r="92" spans="2:2" x14ac:dyDescent="0.35">
      <c r="B92" s="68"/>
    </row>
    <row r="93" spans="2:2" x14ac:dyDescent="0.35">
      <c r="B93" s="68"/>
    </row>
    <row r="94" spans="2:2" x14ac:dyDescent="0.35">
      <c r="B94" s="68"/>
    </row>
    <row r="95" spans="2:2" x14ac:dyDescent="0.35">
      <c r="B95" s="68"/>
    </row>
    <row r="96" spans="2:2" x14ac:dyDescent="0.35">
      <c r="B96" s="68"/>
    </row>
    <row r="97" spans="2:2" x14ac:dyDescent="0.35">
      <c r="B97" s="68"/>
    </row>
    <row r="98" spans="2:2" x14ac:dyDescent="0.35">
      <c r="B98" s="68"/>
    </row>
    <row r="99" spans="2:2" x14ac:dyDescent="0.35">
      <c r="B99" s="68"/>
    </row>
    <row r="100" spans="2:2" x14ac:dyDescent="0.35">
      <c r="B100" s="68"/>
    </row>
    <row r="101" spans="2:2" x14ac:dyDescent="0.35">
      <c r="B101" s="68"/>
    </row>
    <row r="102" spans="2:2" x14ac:dyDescent="0.35">
      <c r="B102" s="68"/>
    </row>
    <row r="103" spans="2:2" x14ac:dyDescent="0.35">
      <c r="B103" s="49"/>
    </row>
    <row r="104" spans="2:2" x14ac:dyDescent="0.35">
      <c r="B104" s="49"/>
    </row>
    <row r="105" spans="2:2" x14ac:dyDescent="0.35">
      <c r="B105" s="49"/>
    </row>
    <row r="106" spans="2:2" x14ac:dyDescent="0.35">
      <c r="B106" s="49"/>
    </row>
    <row r="107" spans="2:2" x14ac:dyDescent="0.35">
      <c r="B107" s="49"/>
    </row>
    <row r="108" spans="2:2" x14ac:dyDescent="0.35">
      <c r="B108" s="49"/>
    </row>
    <row r="109" spans="2:2" x14ac:dyDescent="0.35">
      <c r="B109" s="49"/>
    </row>
    <row r="110" spans="2:2" x14ac:dyDescent="0.35">
      <c r="B110" s="49"/>
    </row>
    <row r="111" spans="2:2" x14ac:dyDescent="0.35">
      <c r="B111" s="49"/>
    </row>
    <row r="112" spans="2:2" x14ac:dyDescent="0.35">
      <c r="B112" s="49"/>
    </row>
    <row r="113" spans="2:2" x14ac:dyDescent="0.35">
      <c r="B113" s="68"/>
    </row>
    <row r="114" spans="2:2" x14ac:dyDescent="0.35">
      <c r="B114" s="68"/>
    </row>
    <row r="115" spans="2:2" x14ac:dyDescent="0.35">
      <c r="B115" s="68"/>
    </row>
    <row r="116" spans="2:2" x14ac:dyDescent="0.35">
      <c r="B116" s="68"/>
    </row>
    <row r="117" spans="2:2" x14ac:dyDescent="0.35">
      <c r="B117" s="68"/>
    </row>
    <row r="118" spans="2:2" x14ac:dyDescent="0.35">
      <c r="B118" s="68"/>
    </row>
    <row r="119" spans="2:2" x14ac:dyDescent="0.35">
      <c r="B119" s="68"/>
    </row>
    <row r="120" spans="2:2" x14ac:dyDescent="0.35">
      <c r="B120" s="68"/>
    </row>
    <row r="121" spans="2:2" x14ac:dyDescent="0.35">
      <c r="B121" s="47"/>
    </row>
    <row r="122" spans="2:2" x14ac:dyDescent="0.35">
      <c r="B122" s="68"/>
    </row>
    <row r="123" spans="2:2" x14ac:dyDescent="0.35">
      <c r="B123" s="68"/>
    </row>
    <row r="124" spans="2:2" x14ac:dyDescent="0.35">
      <c r="B124" s="68"/>
    </row>
    <row r="125" spans="2:2" x14ac:dyDescent="0.35">
      <c r="B125" s="68"/>
    </row>
    <row r="126" spans="2:2" x14ac:dyDescent="0.35">
      <c r="B126" s="68"/>
    </row>
    <row r="127" spans="2:2" x14ac:dyDescent="0.35">
      <c r="B127" s="68"/>
    </row>
    <row r="128" spans="2:2" x14ac:dyDescent="0.35">
      <c r="B128" s="68"/>
    </row>
    <row r="129" spans="2:2" x14ac:dyDescent="0.35">
      <c r="B129" s="68"/>
    </row>
    <row r="130" spans="2:2" x14ac:dyDescent="0.35">
      <c r="B130" s="68"/>
    </row>
    <row r="131" spans="2:2" x14ac:dyDescent="0.35">
      <c r="B131" s="68"/>
    </row>
    <row r="132" spans="2:2" x14ac:dyDescent="0.35">
      <c r="B132" s="68"/>
    </row>
    <row r="133" spans="2:2" x14ac:dyDescent="0.35">
      <c r="B133" s="68"/>
    </row>
    <row r="134" spans="2:2" x14ac:dyDescent="0.35">
      <c r="B134" s="68"/>
    </row>
    <row r="135" spans="2:2" x14ac:dyDescent="0.35">
      <c r="B135" s="68"/>
    </row>
    <row r="136" spans="2:2" x14ac:dyDescent="0.35">
      <c r="B136" s="68"/>
    </row>
    <row r="137" spans="2:2" x14ac:dyDescent="0.35">
      <c r="B137" s="68"/>
    </row>
    <row r="138" spans="2:2" x14ac:dyDescent="0.35">
      <c r="B138" s="68"/>
    </row>
    <row r="140" spans="2:2" x14ac:dyDescent="0.35">
      <c r="B140" s="68"/>
    </row>
    <row r="141" spans="2:2" x14ac:dyDescent="0.35">
      <c r="B141" s="68"/>
    </row>
    <row r="142" spans="2:2" x14ac:dyDescent="0.35">
      <c r="B142" s="68"/>
    </row>
    <row r="147" spans="2:2" x14ac:dyDescent="0.35">
      <c r="B147" s="57"/>
    </row>
    <row r="148" spans="2:2" x14ac:dyDescent="0.35">
      <c r="B148" s="103"/>
    </row>
    <row r="154" spans="2:2" x14ac:dyDescent="0.35">
      <c r="B154" s="69"/>
    </row>
    <row r="155" spans="2:2" x14ac:dyDescent="0.35">
      <c r="B155" s="68"/>
    </row>
    <row r="157" spans="2:2" x14ac:dyDescent="0.35">
      <c r="B157" s="68"/>
    </row>
    <row r="158" spans="2:2" x14ac:dyDescent="0.35">
      <c r="B158" s="68"/>
    </row>
    <row r="159" spans="2:2" x14ac:dyDescent="0.35">
      <c r="B159" s="68"/>
    </row>
    <row r="160" spans="2:2" x14ac:dyDescent="0.35">
      <c r="B160" s="68"/>
    </row>
    <row r="161" spans="2:2" x14ac:dyDescent="0.35">
      <c r="B161" s="68"/>
    </row>
    <row r="162" spans="2:2" x14ac:dyDescent="0.35">
      <c r="B162" s="68"/>
    </row>
    <row r="163" spans="2:2" x14ac:dyDescent="0.35">
      <c r="B163" s="68"/>
    </row>
    <row r="164" spans="2:2" x14ac:dyDescent="0.35">
      <c r="B164" s="68"/>
    </row>
    <row r="165" spans="2:2" x14ac:dyDescent="0.35">
      <c r="B165" s="68"/>
    </row>
    <row r="166" spans="2:2" x14ac:dyDescent="0.35">
      <c r="B166" s="68"/>
    </row>
    <row r="167" spans="2:2" x14ac:dyDescent="0.35">
      <c r="B167" s="68"/>
    </row>
    <row r="168" spans="2:2" x14ac:dyDescent="0.35">
      <c r="B168" s="68"/>
    </row>
    <row r="265" spans="2:2" x14ac:dyDescent="0.35">
      <c r="B265" s="65"/>
    </row>
    <row r="266" spans="2:2" x14ac:dyDescent="0.35">
      <c r="B266" s="68"/>
    </row>
    <row r="267" spans="2:2" x14ac:dyDescent="0.35">
      <c r="B267" s="68"/>
    </row>
    <row r="270" spans="2:2" x14ac:dyDescent="0.35">
      <c r="B270" s="68"/>
    </row>
    <row r="286" spans="2:2" x14ac:dyDescent="0.35">
      <c r="B286" s="65"/>
    </row>
    <row r="316" spans="2:2" x14ac:dyDescent="0.35">
      <c r="B316" s="57"/>
    </row>
    <row r="317" spans="2:2" x14ac:dyDescent="0.35">
      <c r="B317" s="68"/>
    </row>
    <row r="319" spans="2:2" x14ac:dyDescent="0.35">
      <c r="B319" s="68"/>
    </row>
    <row r="320" spans="2:2" x14ac:dyDescent="0.35">
      <c r="B320" s="68"/>
    </row>
    <row r="321" spans="2:2" x14ac:dyDescent="0.35">
      <c r="B321" s="68"/>
    </row>
    <row r="322" spans="2:2" x14ac:dyDescent="0.35">
      <c r="B322" s="68"/>
    </row>
    <row r="323" spans="2:2" x14ac:dyDescent="0.35">
      <c r="B323" s="68"/>
    </row>
    <row r="324" spans="2:2" x14ac:dyDescent="0.35">
      <c r="B324" s="68"/>
    </row>
    <row r="325" spans="2:2" x14ac:dyDescent="0.35">
      <c r="B325" s="68"/>
    </row>
    <row r="326" spans="2:2" x14ac:dyDescent="0.35">
      <c r="B326" s="68"/>
    </row>
    <row r="327" spans="2:2" x14ac:dyDescent="0.35">
      <c r="B327" s="68"/>
    </row>
    <row r="328" spans="2:2" x14ac:dyDescent="0.35">
      <c r="B328" s="68"/>
    </row>
    <row r="329" spans="2:2" x14ac:dyDescent="0.35">
      <c r="B329" s="68"/>
    </row>
    <row r="330" spans="2:2" x14ac:dyDescent="0.35">
      <c r="B330" s="68"/>
    </row>
    <row r="342" spans="2:2" x14ac:dyDescent="0.35">
      <c r="B342" s="68"/>
    </row>
    <row r="343" spans="2:2" x14ac:dyDescent="0.35">
      <c r="B343" s="68"/>
    </row>
    <row r="344" spans="2:2" x14ac:dyDescent="0.35">
      <c r="B344" s="68"/>
    </row>
    <row r="345" spans="2:2" x14ac:dyDescent="0.35">
      <c r="B345" s="68"/>
    </row>
    <row r="346" spans="2:2" x14ac:dyDescent="0.35">
      <c r="B346" s="68"/>
    </row>
    <row r="347" spans="2:2" x14ac:dyDescent="0.35">
      <c r="B347" s="68"/>
    </row>
    <row r="348" spans="2:2" x14ac:dyDescent="0.35">
      <c r="B348" s="68"/>
    </row>
    <row r="349" spans="2:2" x14ac:dyDescent="0.35">
      <c r="B349" s="68"/>
    </row>
    <row r="350" spans="2:2" x14ac:dyDescent="0.35">
      <c r="B350" s="68"/>
    </row>
    <row r="352" spans="2:2" x14ac:dyDescent="0.35">
      <c r="B352" s="68"/>
    </row>
    <row r="353" spans="2:2" x14ac:dyDescent="0.35">
      <c r="B353" s="68"/>
    </row>
    <row r="354" spans="2:2" x14ac:dyDescent="0.35">
      <c r="B354" s="68"/>
    </row>
    <row r="355" spans="2:2" x14ac:dyDescent="0.35">
      <c r="B355" s="68"/>
    </row>
    <row r="356" spans="2:2" x14ac:dyDescent="0.35">
      <c r="B356" s="68"/>
    </row>
    <row r="358" spans="2:2" x14ac:dyDescent="0.35">
      <c r="B358" s="68"/>
    </row>
    <row r="361" spans="2:2" x14ac:dyDescent="0.35">
      <c r="B361" s="68"/>
    </row>
    <row r="364" spans="2:2" x14ac:dyDescent="0.35">
      <c r="B364" s="68"/>
    </row>
    <row r="365" spans="2:2" x14ac:dyDescent="0.35">
      <c r="B365" s="68"/>
    </row>
    <row r="366" spans="2:2" x14ac:dyDescent="0.35">
      <c r="B366" s="68"/>
    </row>
    <row r="367" spans="2:2" x14ac:dyDescent="0.35">
      <c r="B367" s="68"/>
    </row>
    <row r="368" spans="2:2" x14ac:dyDescent="0.35">
      <c r="B368" s="68"/>
    </row>
    <row r="369" spans="2:2" x14ac:dyDescent="0.35">
      <c r="B369" s="68"/>
    </row>
    <row r="370" spans="2:2" x14ac:dyDescent="0.35">
      <c r="B370" s="68"/>
    </row>
    <row r="371" spans="2:2" x14ac:dyDescent="0.35">
      <c r="B371" s="68"/>
    </row>
    <row r="372" spans="2:2" x14ac:dyDescent="0.35">
      <c r="B372" s="68"/>
    </row>
    <row r="373" spans="2:2" x14ac:dyDescent="0.35">
      <c r="B373" s="68"/>
    </row>
    <row r="374" spans="2:2" x14ac:dyDescent="0.35">
      <c r="B374" s="68"/>
    </row>
    <row r="375" spans="2:2" x14ac:dyDescent="0.35">
      <c r="B375" s="68"/>
    </row>
    <row r="376" spans="2:2" x14ac:dyDescent="0.35">
      <c r="B376" s="68"/>
    </row>
    <row r="377" spans="2:2" x14ac:dyDescent="0.35">
      <c r="B377" s="68"/>
    </row>
    <row r="378" spans="2:2" x14ac:dyDescent="0.35">
      <c r="B378" s="68"/>
    </row>
    <row r="379" spans="2:2" x14ac:dyDescent="0.35">
      <c r="B379" s="68"/>
    </row>
    <row r="380" spans="2:2" x14ac:dyDescent="0.35">
      <c r="B380" s="68"/>
    </row>
    <row r="381" spans="2:2" x14ac:dyDescent="0.35">
      <c r="B381" s="68"/>
    </row>
    <row r="382" spans="2:2" x14ac:dyDescent="0.35">
      <c r="B382" s="68"/>
    </row>
    <row r="386" spans="2:2" x14ac:dyDescent="0.35">
      <c r="B386" s="57"/>
    </row>
    <row r="403" spans="2:2" x14ac:dyDescent="0.35">
      <c r="B403" s="104"/>
    </row>
  </sheetData>
  <sheetProtection algorithmName="SHA-512" hashValue="FwVIeGXeretnkg4BW7l646uacHRnrFZ9j6qAhAjqmgrCNIV3msNxUVuZN+UK1kQtOsb1jmylyA3NE8lKPmYIQw==" saltValue="2yWsEO38fkCTiUDi96UAXQ==" spinCount="100000" sheet="1" formatCells="0" formatColumns="0" formatRows="0" insertHyperlinks="0" sort="0" autoFilter="0" pivotTables="0"/>
  <protectedRanges>
    <protectedRange sqref="B21 C52:C88 B52 B24:B27 C13:C20 C29:C31 A53:B88 C23:C27 C6:C11 B32:C43" name="Glossary"/>
  </protectedRanges>
  <phoneticPr fontId="48" type="noConversion"/>
  <pageMargins left="0.70866141732283472" right="0.70866141732283472" top="0.74803149606299213" bottom="0.74803149606299213" header="0.31496062992125984" footer="0.31496062992125984"/>
  <pageSetup paperSize="9" scale="50" orientation="landscape" r:id="rId1"/>
  <headerFooter>
    <oddHeader>&amp;R&amp;G</oddHeader>
  </headerFooter>
  <legacyDrawing r:id="rId2"/>
  <legacyDrawingHF r:id="rId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rgb="FF243386"/>
  </sheetPr>
  <dimension ref="A1"/>
  <sheetViews>
    <sheetView zoomScale="80" zoomScaleNormal="80" workbookViewId="0"/>
  </sheetViews>
  <sheetFormatPr defaultRowHeight="14.5" x14ac:dyDescent="0.35"/>
  <sheetData/>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rgb="FF243386"/>
  </sheetPr>
  <dimension ref="A1:N112"/>
  <sheetViews>
    <sheetView zoomScale="80" zoomScaleNormal="80" workbookViewId="0">
      <selection activeCell="A2" sqref="A1:B1048576"/>
    </sheetView>
  </sheetViews>
  <sheetFormatPr defaultColWidth="8.81640625" defaultRowHeight="14.5" outlineLevelRow="1" x14ac:dyDescent="0.35"/>
  <cols>
    <col min="1" max="1" width="13.26953125" style="51" customWidth="1"/>
    <col min="2" max="2" width="60.54296875" style="51" bestFit="1" customWidth="1"/>
    <col min="3" max="7" width="41" style="51" customWidth="1"/>
    <col min="8" max="8" width="7.26953125" style="51" customWidth="1"/>
    <col min="9" max="9" width="92" style="51" customWidth="1"/>
    <col min="10" max="11" width="47.7265625" style="51" customWidth="1"/>
    <col min="12" max="12" width="7.26953125" style="51" customWidth="1"/>
    <col min="13" max="13" width="25.7265625" style="51" customWidth="1"/>
    <col min="14" max="14" width="25.7265625" style="49" customWidth="1"/>
    <col min="15" max="16384" width="8.81640625" style="81"/>
  </cols>
  <sheetData>
    <row r="1" spans="1:13" ht="45" customHeight="1" x14ac:dyDescent="0.35">
      <c r="A1" s="503" t="s">
        <v>1526</v>
      </c>
      <c r="B1" s="503"/>
    </row>
    <row r="2" spans="1:13" ht="31" x14ac:dyDescent="0.35">
      <c r="A2" s="48" t="s">
        <v>1525</v>
      </c>
      <c r="B2" s="48"/>
      <c r="C2" s="49"/>
      <c r="D2" s="49"/>
      <c r="E2" s="49"/>
      <c r="F2" s="216" t="s">
        <v>3004</v>
      </c>
      <c r="G2" s="84"/>
      <c r="H2" s="49"/>
      <c r="I2" s="48"/>
      <c r="J2" s="49"/>
      <c r="K2" s="49"/>
      <c r="L2" s="49"/>
      <c r="M2" s="49"/>
    </row>
    <row r="3" spans="1:13" ht="15" thickBot="1" x14ac:dyDescent="0.4">
      <c r="A3" s="49"/>
      <c r="B3" s="50"/>
      <c r="C3" s="50"/>
      <c r="D3" s="49"/>
      <c r="E3" s="49"/>
      <c r="F3" s="49"/>
      <c r="G3" s="49"/>
      <c r="H3" s="49"/>
      <c r="L3" s="49"/>
      <c r="M3" s="49"/>
    </row>
    <row r="4" spans="1:13" ht="19" thickBot="1" x14ac:dyDescent="0.4">
      <c r="A4" s="52"/>
      <c r="B4" s="53" t="s">
        <v>71</v>
      </c>
      <c r="C4" s="54" t="s">
        <v>72</v>
      </c>
      <c r="D4" s="52"/>
      <c r="E4" s="52"/>
      <c r="F4" s="49"/>
      <c r="G4" s="49"/>
      <c r="H4" s="49"/>
      <c r="I4" s="62" t="s">
        <v>1519</v>
      </c>
      <c r="J4" s="102" t="s">
        <v>1199</v>
      </c>
      <c r="L4" s="49"/>
      <c r="M4" s="49"/>
    </row>
    <row r="5" spans="1:13" ht="15" thickBot="1" x14ac:dyDescent="0.4">
      <c r="H5" s="49"/>
      <c r="I5" s="213" t="s">
        <v>1201</v>
      </c>
      <c r="J5" s="51" t="s">
        <v>1202</v>
      </c>
      <c r="L5" s="49"/>
      <c r="M5" s="49"/>
    </row>
    <row r="6" spans="1:13" ht="18.5" x14ac:dyDescent="0.35">
      <c r="A6" s="55"/>
      <c r="B6" s="56" t="s">
        <v>1425</v>
      </c>
      <c r="C6" s="55"/>
      <c r="E6" s="57"/>
      <c r="F6" s="57"/>
      <c r="G6" s="57"/>
      <c r="H6" s="49"/>
      <c r="I6" s="213" t="s">
        <v>1204</v>
      </c>
      <c r="J6" s="51" t="s">
        <v>1205</v>
      </c>
      <c r="L6" s="49"/>
      <c r="M6" s="49"/>
    </row>
    <row r="7" spans="1:13" x14ac:dyDescent="0.35">
      <c r="B7" s="59" t="s">
        <v>1524</v>
      </c>
      <c r="H7" s="49"/>
      <c r="I7" s="213" t="s">
        <v>1207</v>
      </c>
      <c r="J7" s="51" t="s">
        <v>1208</v>
      </c>
      <c r="L7" s="49"/>
      <c r="M7" s="49"/>
    </row>
    <row r="8" spans="1:13" x14ac:dyDescent="0.35">
      <c r="B8" s="59" t="s">
        <v>1438</v>
      </c>
      <c r="H8" s="49"/>
      <c r="I8" s="213" t="s">
        <v>1517</v>
      </c>
      <c r="J8" s="51" t="s">
        <v>1518</v>
      </c>
      <c r="L8" s="49"/>
      <c r="M8" s="49"/>
    </row>
    <row r="9" spans="1:13" ht="15" thickBot="1" x14ac:dyDescent="0.4">
      <c r="B9" s="60" t="s">
        <v>1460</v>
      </c>
      <c r="H9" s="49"/>
      <c r="L9" s="49"/>
      <c r="M9" s="49"/>
    </row>
    <row r="10" spans="1:13" x14ac:dyDescent="0.35">
      <c r="B10" s="61"/>
      <c r="H10" s="49"/>
      <c r="I10" s="214" t="s">
        <v>1521</v>
      </c>
      <c r="L10" s="49"/>
      <c r="M10" s="49"/>
    </row>
    <row r="11" spans="1:13" x14ac:dyDescent="0.35">
      <c r="B11" s="61"/>
      <c r="H11" s="49"/>
      <c r="I11" s="214" t="s">
        <v>1522</v>
      </c>
      <c r="L11" s="49"/>
      <c r="M11" s="49"/>
    </row>
    <row r="12" spans="1:13" ht="37" x14ac:dyDescent="0.35">
      <c r="A12" s="62" t="s">
        <v>80</v>
      </c>
      <c r="B12" s="62" t="s">
        <v>1508</v>
      </c>
      <c r="C12" s="63"/>
      <c r="D12" s="63"/>
      <c r="E12" s="63"/>
      <c r="F12" s="63"/>
      <c r="G12" s="63"/>
      <c r="H12" s="49"/>
      <c r="L12" s="49"/>
      <c r="M12" s="49"/>
    </row>
    <row r="13" spans="1:13" ht="15" customHeight="1" x14ac:dyDescent="0.35">
      <c r="A13" s="70"/>
      <c r="B13" s="71" t="s">
        <v>1437</v>
      </c>
      <c r="C13" s="70" t="s">
        <v>1507</v>
      </c>
      <c r="D13" s="70" t="s">
        <v>1520</v>
      </c>
      <c r="E13" s="72"/>
      <c r="F13" s="73"/>
      <c r="G13" s="73"/>
      <c r="H13" s="49"/>
      <c r="L13" s="49"/>
      <c r="M13" s="49"/>
    </row>
    <row r="14" spans="1:13" x14ac:dyDescent="0.35">
      <c r="A14" s="51" t="s">
        <v>1426</v>
      </c>
      <c r="B14" s="68" t="s">
        <v>1391</v>
      </c>
      <c r="C14" s="117" t="s">
        <v>1502</v>
      </c>
      <c r="D14" s="117" t="s">
        <v>1502</v>
      </c>
      <c r="E14" s="57"/>
      <c r="F14" s="57"/>
      <c r="G14" s="57"/>
      <c r="H14" s="49"/>
      <c r="L14" s="49"/>
      <c r="M14" s="49"/>
    </row>
    <row r="15" spans="1:13" x14ac:dyDescent="0.35">
      <c r="A15" s="51" t="s">
        <v>1427</v>
      </c>
      <c r="B15" s="68" t="s">
        <v>400</v>
      </c>
      <c r="C15" s="51" t="s">
        <v>82</v>
      </c>
      <c r="D15" s="51" t="s">
        <v>82</v>
      </c>
      <c r="E15" s="57"/>
      <c r="F15" s="57"/>
      <c r="G15" s="57"/>
      <c r="H15" s="49"/>
      <c r="L15" s="49"/>
      <c r="M15" s="49"/>
    </row>
    <row r="16" spans="1:13" x14ac:dyDescent="0.35">
      <c r="A16" s="51" t="s">
        <v>1428</v>
      </c>
      <c r="B16" s="68" t="s">
        <v>1392</v>
      </c>
      <c r="C16" s="51" t="s">
        <v>82</v>
      </c>
      <c r="D16" s="51" t="s">
        <v>82</v>
      </c>
      <c r="E16" s="57"/>
      <c r="F16" s="57"/>
      <c r="G16" s="57"/>
      <c r="H16" s="49"/>
      <c r="L16" s="49"/>
      <c r="M16" s="49"/>
    </row>
    <row r="17" spans="1:13" x14ac:dyDescent="0.35">
      <c r="A17" s="51" t="s">
        <v>1429</v>
      </c>
      <c r="B17" s="68" t="s">
        <v>1393</v>
      </c>
      <c r="C17" s="51" t="s">
        <v>82</v>
      </c>
      <c r="D17" s="51" t="s">
        <v>82</v>
      </c>
      <c r="E17" s="57"/>
      <c r="F17" s="57"/>
      <c r="G17" s="57"/>
      <c r="H17" s="49"/>
      <c r="L17" s="49"/>
      <c r="M17" s="49"/>
    </row>
    <row r="18" spans="1:13" x14ac:dyDescent="0.35">
      <c r="A18" s="51" t="s">
        <v>1430</v>
      </c>
      <c r="B18" s="68" t="s">
        <v>1394</v>
      </c>
      <c r="C18" s="51" t="s">
        <v>82</v>
      </c>
      <c r="D18" s="51" t="s">
        <v>82</v>
      </c>
      <c r="E18" s="57"/>
      <c r="F18" s="57"/>
      <c r="G18" s="57"/>
      <c r="H18" s="49"/>
      <c r="L18" s="49"/>
      <c r="M18" s="49"/>
    </row>
    <row r="19" spans="1:13" x14ac:dyDescent="0.35">
      <c r="A19" s="51" t="s">
        <v>1431</v>
      </c>
      <c r="B19" s="68" t="s">
        <v>1395</v>
      </c>
      <c r="C19" s="51" t="s">
        <v>82</v>
      </c>
      <c r="D19" s="51" t="s">
        <v>82</v>
      </c>
      <c r="E19" s="57"/>
      <c r="F19" s="57"/>
      <c r="G19" s="57"/>
      <c r="H19" s="49"/>
      <c r="L19" s="49"/>
      <c r="M19" s="49"/>
    </row>
    <row r="20" spans="1:13" x14ac:dyDescent="0.35">
      <c r="A20" s="51" t="s">
        <v>1432</v>
      </c>
      <c r="B20" s="68" t="s">
        <v>1396</v>
      </c>
      <c r="C20" s="51" t="s">
        <v>82</v>
      </c>
      <c r="D20" s="51" t="s">
        <v>82</v>
      </c>
      <c r="E20" s="57"/>
      <c r="F20" s="57"/>
      <c r="G20" s="57"/>
      <c r="H20" s="49"/>
      <c r="L20" s="49"/>
      <c r="M20" s="49"/>
    </row>
    <row r="21" spans="1:13" x14ac:dyDescent="0.35">
      <c r="A21" s="51" t="s">
        <v>1433</v>
      </c>
      <c r="B21" s="68" t="s">
        <v>1397</v>
      </c>
      <c r="C21" s="51" t="s">
        <v>82</v>
      </c>
      <c r="D21" s="51" t="s">
        <v>82</v>
      </c>
      <c r="E21" s="57"/>
      <c r="F21" s="57"/>
      <c r="G21" s="57"/>
      <c r="H21" s="49"/>
      <c r="L21" s="49"/>
      <c r="M21" s="49"/>
    </row>
    <row r="22" spans="1:13" x14ac:dyDescent="0.35">
      <c r="A22" s="51" t="s">
        <v>1434</v>
      </c>
      <c r="B22" s="68" t="s">
        <v>1398</v>
      </c>
      <c r="C22" s="51" t="s">
        <v>82</v>
      </c>
      <c r="D22" s="51" t="s">
        <v>82</v>
      </c>
      <c r="E22" s="57"/>
      <c r="F22" s="57"/>
      <c r="G22" s="57"/>
      <c r="H22" s="49"/>
      <c r="L22" s="49"/>
      <c r="M22" s="49"/>
    </row>
    <row r="23" spans="1:13" x14ac:dyDescent="0.35">
      <c r="A23" s="51" t="s">
        <v>1435</v>
      </c>
      <c r="B23" s="68" t="s">
        <v>1504</v>
      </c>
      <c r="C23" s="51" t="s">
        <v>82</v>
      </c>
      <c r="D23" s="51" t="s">
        <v>82</v>
      </c>
      <c r="E23" s="57"/>
      <c r="F23" s="57"/>
      <c r="G23" s="57"/>
      <c r="H23" s="49"/>
      <c r="L23" s="49"/>
      <c r="M23" s="49"/>
    </row>
    <row r="24" spans="1:13" x14ac:dyDescent="0.35">
      <c r="A24" s="51" t="s">
        <v>1506</v>
      </c>
      <c r="B24" s="68" t="s">
        <v>1505</v>
      </c>
      <c r="C24" s="51" t="s">
        <v>82</v>
      </c>
      <c r="D24" s="51" t="s">
        <v>82</v>
      </c>
      <c r="E24" s="57"/>
      <c r="F24" s="57"/>
      <c r="G24" s="57"/>
      <c r="H24" s="49"/>
      <c r="L24" s="49"/>
      <c r="M24" s="49"/>
    </row>
    <row r="25" spans="1:13" outlineLevel="1" x14ac:dyDescent="0.35">
      <c r="A25" s="51" t="s">
        <v>1436</v>
      </c>
      <c r="B25" s="66" t="s">
        <v>2620</v>
      </c>
      <c r="C25" s="51" t="s">
        <v>82</v>
      </c>
      <c r="D25" s="51" t="s">
        <v>82</v>
      </c>
      <c r="E25" s="57"/>
      <c r="F25" s="57"/>
      <c r="G25" s="57"/>
      <c r="H25" s="49"/>
      <c r="L25" s="49"/>
      <c r="M25" s="49"/>
    </row>
    <row r="26" spans="1:13" outlineLevel="1" x14ac:dyDescent="0.35">
      <c r="A26" s="51" t="s">
        <v>1439</v>
      </c>
      <c r="B26" s="183"/>
      <c r="C26" s="165"/>
      <c r="D26" s="165"/>
      <c r="E26" s="57"/>
      <c r="F26" s="57"/>
      <c r="G26" s="57"/>
      <c r="H26" s="49"/>
      <c r="L26" s="49"/>
      <c r="M26" s="49"/>
    </row>
    <row r="27" spans="1:13" outlineLevel="1" x14ac:dyDescent="0.35">
      <c r="A27" s="51" t="s">
        <v>1440</v>
      </c>
      <c r="B27" s="183"/>
      <c r="C27" s="165"/>
      <c r="D27" s="165"/>
      <c r="E27" s="57"/>
      <c r="F27" s="57"/>
      <c r="G27" s="57"/>
      <c r="H27" s="49"/>
      <c r="L27" s="49"/>
      <c r="M27" s="49"/>
    </row>
    <row r="28" spans="1:13" outlineLevel="1" x14ac:dyDescent="0.35">
      <c r="A28" s="51" t="s">
        <v>1441</v>
      </c>
      <c r="B28" s="183"/>
      <c r="C28" s="165"/>
      <c r="D28" s="165"/>
      <c r="E28" s="57"/>
      <c r="F28" s="57"/>
      <c r="G28" s="57"/>
      <c r="H28" s="49"/>
      <c r="L28" s="49"/>
      <c r="M28" s="49"/>
    </row>
    <row r="29" spans="1:13" outlineLevel="1" x14ac:dyDescent="0.35">
      <c r="A29" s="51" t="s">
        <v>1442</v>
      </c>
      <c r="B29" s="183"/>
      <c r="C29" s="165"/>
      <c r="D29" s="165"/>
      <c r="E29" s="57"/>
      <c r="F29" s="57"/>
      <c r="G29" s="57"/>
      <c r="H29" s="49"/>
      <c r="L29" s="49"/>
      <c r="M29" s="49"/>
    </row>
    <row r="30" spans="1:13" outlineLevel="1" x14ac:dyDescent="0.35">
      <c r="A30" s="51" t="s">
        <v>1443</v>
      </c>
      <c r="B30" s="183"/>
      <c r="C30" s="165"/>
      <c r="D30" s="165"/>
      <c r="E30" s="57"/>
      <c r="F30" s="57"/>
      <c r="G30" s="57"/>
      <c r="H30" s="49"/>
      <c r="L30" s="49"/>
      <c r="M30" s="49"/>
    </row>
    <row r="31" spans="1:13" outlineLevel="1" x14ac:dyDescent="0.35">
      <c r="A31" s="51" t="s">
        <v>1444</v>
      </c>
      <c r="B31" s="183"/>
      <c r="C31" s="165"/>
      <c r="D31" s="165"/>
      <c r="E31" s="57"/>
      <c r="F31" s="57"/>
      <c r="G31" s="57"/>
      <c r="H31" s="49"/>
      <c r="L31" s="49"/>
      <c r="M31" s="49"/>
    </row>
    <row r="32" spans="1:13" outlineLevel="1" x14ac:dyDescent="0.35">
      <c r="A32" s="51" t="s">
        <v>1445</v>
      </c>
      <c r="B32" s="183"/>
      <c r="C32" s="165"/>
      <c r="D32" s="165"/>
      <c r="E32" s="57"/>
      <c r="F32" s="57"/>
      <c r="G32" s="57"/>
      <c r="H32" s="49"/>
      <c r="L32" s="49"/>
      <c r="M32" s="49"/>
    </row>
    <row r="33" spans="1:13" ht="18.5" x14ac:dyDescent="0.35">
      <c r="A33" s="63"/>
      <c r="B33" s="62" t="s">
        <v>1438</v>
      </c>
      <c r="C33" s="63"/>
      <c r="D33" s="63"/>
      <c r="E33" s="63"/>
      <c r="F33" s="63"/>
      <c r="G33" s="63"/>
      <c r="H33" s="49"/>
      <c r="L33" s="49"/>
      <c r="M33" s="49"/>
    </row>
    <row r="34" spans="1:13" ht="15" customHeight="1" x14ac:dyDescent="0.35">
      <c r="A34" s="70"/>
      <c r="B34" s="71" t="s">
        <v>1399</v>
      </c>
      <c r="C34" s="70" t="s">
        <v>1515</v>
      </c>
      <c r="D34" s="70" t="s">
        <v>1520</v>
      </c>
      <c r="E34" s="70" t="s">
        <v>1400</v>
      </c>
      <c r="F34" s="73"/>
      <c r="G34" s="73"/>
      <c r="H34" s="49"/>
      <c r="L34" s="49"/>
      <c r="M34" s="49"/>
    </row>
    <row r="35" spans="1:13" x14ac:dyDescent="0.35">
      <c r="A35" s="51" t="s">
        <v>1461</v>
      </c>
      <c r="B35" s="117" t="s">
        <v>1502</v>
      </c>
      <c r="C35" s="117" t="s">
        <v>1516</v>
      </c>
      <c r="D35" s="117" t="s">
        <v>1503</v>
      </c>
      <c r="E35" s="117" t="s">
        <v>1501</v>
      </c>
      <c r="F35" s="118"/>
      <c r="G35" s="118"/>
      <c r="H35" s="49"/>
      <c r="L35" s="49"/>
      <c r="M35" s="49"/>
    </row>
    <row r="36" spans="1:13" x14ac:dyDescent="0.35">
      <c r="A36" s="51" t="s">
        <v>1462</v>
      </c>
      <c r="B36" s="68" t="s">
        <v>1401</v>
      </c>
      <c r="C36" s="51" t="s">
        <v>82</v>
      </c>
      <c r="D36" s="51" t="s">
        <v>82</v>
      </c>
      <c r="E36" s="51" t="s">
        <v>82</v>
      </c>
      <c r="H36" s="49"/>
      <c r="L36" s="49"/>
      <c r="M36" s="49"/>
    </row>
    <row r="37" spans="1:13" x14ac:dyDescent="0.35">
      <c r="A37" s="51" t="s">
        <v>1463</v>
      </c>
      <c r="B37" s="68" t="s">
        <v>1402</v>
      </c>
      <c r="C37" s="51" t="s">
        <v>82</v>
      </c>
      <c r="D37" s="51" t="s">
        <v>82</v>
      </c>
      <c r="E37" s="51" t="s">
        <v>82</v>
      </c>
      <c r="H37" s="49"/>
      <c r="L37" s="49"/>
      <c r="M37" s="49"/>
    </row>
    <row r="38" spans="1:13" x14ac:dyDescent="0.35">
      <c r="A38" s="51" t="s">
        <v>1464</v>
      </c>
      <c r="B38" s="68" t="s">
        <v>1403</v>
      </c>
      <c r="C38" s="51" t="s">
        <v>82</v>
      </c>
      <c r="D38" s="51" t="s">
        <v>82</v>
      </c>
      <c r="E38" s="51" t="s">
        <v>82</v>
      </c>
      <c r="H38" s="49"/>
      <c r="L38" s="49"/>
      <c r="M38" s="49"/>
    </row>
    <row r="39" spans="1:13" x14ac:dyDescent="0.35">
      <c r="A39" s="51" t="s">
        <v>1465</v>
      </c>
      <c r="B39" s="68" t="s">
        <v>1404</v>
      </c>
      <c r="C39" s="51" t="s">
        <v>82</v>
      </c>
      <c r="D39" s="51" t="s">
        <v>82</v>
      </c>
      <c r="E39" s="51" t="s">
        <v>82</v>
      </c>
      <c r="H39" s="49"/>
      <c r="L39" s="49"/>
      <c r="M39" s="49"/>
    </row>
    <row r="40" spans="1:13" x14ac:dyDescent="0.35">
      <c r="A40" s="51" t="s">
        <v>1466</v>
      </c>
      <c r="B40" s="68" t="s">
        <v>1405</v>
      </c>
      <c r="C40" s="51" t="s">
        <v>82</v>
      </c>
      <c r="D40" s="51" t="s">
        <v>82</v>
      </c>
      <c r="E40" s="51" t="s">
        <v>82</v>
      </c>
      <c r="H40" s="49"/>
      <c r="L40" s="49"/>
      <c r="M40" s="49"/>
    </row>
    <row r="41" spans="1:13" x14ac:dyDescent="0.35">
      <c r="A41" s="51" t="s">
        <v>1467</v>
      </c>
      <c r="B41" s="68" t="s">
        <v>1406</v>
      </c>
      <c r="C41" s="51" t="s">
        <v>82</v>
      </c>
      <c r="D41" s="51" t="s">
        <v>82</v>
      </c>
      <c r="E41" s="51" t="s">
        <v>82</v>
      </c>
      <c r="H41" s="49"/>
      <c r="L41" s="49"/>
      <c r="M41" s="49"/>
    </row>
    <row r="42" spans="1:13" x14ac:dyDescent="0.35">
      <c r="A42" s="51" t="s">
        <v>1468</v>
      </c>
      <c r="B42" s="68" t="s">
        <v>1407</v>
      </c>
      <c r="C42" s="51" t="s">
        <v>82</v>
      </c>
      <c r="D42" s="51" t="s">
        <v>82</v>
      </c>
      <c r="E42" s="51" t="s">
        <v>82</v>
      </c>
      <c r="H42" s="49"/>
      <c r="L42" s="49"/>
      <c r="M42" s="49"/>
    </row>
    <row r="43" spans="1:13" x14ac:dyDescent="0.35">
      <c r="A43" s="51" t="s">
        <v>1469</v>
      </c>
      <c r="B43" s="68" t="s">
        <v>1408</v>
      </c>
      <c r="C43" s="51" t="s">
        <v>82</v>
      </c>
      <c r="D43" s="51" t="s">
        <v>82</v>
      </c>
      <c r="E43" s="51" t="s">
        <v>82</v>
      </c>
      <c r="H43" s="49"/>
      <c r="L43" s="49"/>
      <c r="M43" s="49"/>
    </row>
    <row r="44" spans="1:13" x14ac:dyDescent="0.35">
      <c r="A44" s="51" t="s">
        <v>1470</v>
      </c>
      <c r="B44" s="68" t="s">
        <v>1409</v>
      </c>
      <c r="C44" s="51" t="s">
        <v>82</v>
      </c>
      <c r="D44" s="51" t="s">
        <v>82</v>
      </c>
      <c r="E44" s="51" t="s">
        <v>82</v>
      </c>
      <c r="H44" s="49"/>
      <c r="L44" s="49"/>
      <c r="M44" s="49"/>
    </row>
    <row r="45" spans="1:13" x14ac:dyDescent="0.35">
      <c r="A45" s="51" t="s">
        <v>1471</v>
      </c>
      <c r="B45" s="68" t="s">
        <v>1410</v>
      </c>
      <c r="C45" s="51" t="s">
        <v>82</v>
      </c>
      <c r="D45" s="51" t="s">
        <v>82</v>
      </c>
      <c r="E45" s="51" t="s">
        <v>82</v>
      </c>
      <c r="H45" s="49"/>
      <c r="L45" s="49"/>
      <c r="M45" s="49"/>
    </row>
    <row r="46" spans="1:13" x14ac:dyDescent="0.35">
      <c r="A46" s="51" t="s">
        <v>1472</v>
      </c>
      <c r="B46" s="68" t="s">
        <v>1411</v>
      </c>
      <c r="C46" s="51" t="s">
        <v>82</v>
      </c>
      <c r="D46" s="51" t="s">
        <v>82</v>
      </c>
      <c r="E46" s="51" t="s">
        <v>82</v>
      </c>
      <c r="H46" s="49"/>
      <c r="L46" s="49"/>
      <c r="M46" s="49"/>
    </row>
    <row r="47" spans="1:13" x14ac:dyDescent="0.35">
      <c r="A47" s="51" t="s">
        <v>1473</v>
      </c>
      <c r="B47" s="68" t="s">
        <v>1412</v>
      </c>
      <c r="C47" s="51" t="s">
        <v>82</v>
      </c>
      <c r="D47" s="51" t="s">
        <v>82</v>
      </c>
      <c r="E47" s="51" t="s">
        <v>82</v>
      </c>
      <c r="H47" s="49"/>
      <c r="L47" s="49"/>
      <c r="M47" s="49"/>
    </row>
    <row r="48" spans="1:13" x14ac:dyDescent="0.35">
      <c r="A48" s="51" t="s">
        <v>1474</v>
      </c>
      <c r="B48" s="68" t="s">
        <v>1413</v>
      </c>
      <c r="C48" s="51" t="s">
        <v>82</v>
      </c>
      <c r="D48" s="51" t="s">
        <v>82</v>
      </c>
      <c r="E48" s="51" t="s">
        <v>82</v>
      </c>
      <c r="H48" s="49"/>
      <c r="L48" s="49"/>
      <c r="M48" s="49"/>
    </row>
    <row r="49" spans="1:13" x14ac:dyDescent="0.35">
      <c r="A49" s="51" t="s">
        <v>1475</v>
      </c>
      <c r="B49" s="68" t="s">
        <v>1414</v>
      </c>
      <c r="C49" s="51" t="s">
        <v>82</v>
      </c>
      <c r="D49" s="51" t="s">
        <v>82</v>
      </c>
      <c r="E49" s="51" t="s">
        <v>82</v>
      </c>
      <c r="H49" s="49"/>
      <c r="L49" s="49"/>
      <c r="M49" s="49"/>
    </row>
    <row r="50" spans="1:13" x14ac:dyDescent="0.35">
      <c r="A50" s="51" t="s">
        <v>1476</v>
      </c>
      <c r="B50" s="68" t="s">
        <v>1415</v>
      </c>
      <c r="C50" s="51" t="s">
        <v>82</v>
      </c>
      <c r="D50" s="51" t="s">
        <v>82</v>
      </c>
      <c r="E50" s="51" t="s">
        <v>82</v>
      </c>
      <c r="H50" s="49"/>
      <c r="L50" s="49"/>
      <c r="M50" s="49"/>
    </row>
    <row r="51" spans="1:13" x14ac:dyDescent="0.35">
      <c r="A51" s="51" t="s">
        <v>1477</v>
      </c>
      <c r="B51" s="68" t="s">
        <v>1416</v>
      </c>
      <c r="C51" s="51" t="s">
        <v>82</v>
      </c>
      <c r="D51" s="51" t="s">
        <v>82</v>
      </c>
      <c r="E51" s="51" t="s">
        <v>82</v>
      </c>
      <c r="H51" s="49"/>
      <c r="L51" s="49"/>
      <c r="M51" s="49"/>
    </row>
    <row r="52" spans="1:13" x14ac:dyDescent="0.35">
      <c r="A52" s="51" t="s">
        <v>1478</v>
      </c>
      <c r="B52" s="68" t="s">
        <v>1417</v>
      </c>
      <c r="C52" s="51" t="s">
        <v>82</v>
      </c>
      <c r="D52" s="51" t="s">
        <v>82</v>
      </c>
      <c r="E52" s="51" t="s">
        <v>82</v>
      </c>
      <c r="H52" s="49"/>
      <c r="L52" s="49"/>
      <c r="M52" s="49"/>
    </row>
    <row r="53" spans="1:13" x14ac:dyDescent="0.35">
      <c r="A53" s="51" t="s">
        <v>1479</v>
      </c>
      <c r="B53" s="68" t="s">
        <v>1418</v>
      </c>
      <c r="C53" s="51" t="s">
        <v>82</v>
      </c>
      <c r="D53" s="51" t="s">
        <v>82</v>
      </c>
      <c r="E53" s="51" t="s">
        <v>82</v>
      </c>
      <c r="H53" s="49"/>
      <c r="L53" s="49"/>
      <c r="M53" s="49"/>
    </row>
    <row r="54" spans="1:13" x14ac:dyDescent="0.35">
      <c r="A54" s="51" t="s">
        <v>1480</v>
      </c>
      <c r="B54" s="68" t="s">
        <v>1419</v>
      </c>
      <c r="C54" s="51" t="s">
        <v>82</v>
      </c>
      <c r="D54" s="51" t="s">
        <v>82</v>
      </c>
      <c r="E54" s="51" t="s">
        <v>82</v>
      </c>
      <c r="H54" s="49"/>
      <c r="L54" s="49"/>
      <c r="M54" s="49"/>
    </row>
    <row r="55" spans="1:13" x14ac:dyDescent="0.35">
      <c r="A55" s="51" t="s">
        <v>1481</v>
      </c>
      <c r="B55" s="68" t="s">
        <v>1420</v>
      </c>
      <c r="C55" s="51" t="s">
        <v>82</v>
      </c>
      <c r="D55" s="51" t="s">
        <v>82</v>
      </c>
      <c r="E55" s="51" t="s">
        <v>82</v>
      </c>
      <c r="H55" s="49"/>
      <c r="L55" s="49"/>
      <c r="M55" s="49"/>
    </row>
    <row r="56" spans="1:13" x14ac:dyDescent="0.35">
      <c r="A56" s="51" t="s">
        <v>1482</v>
      </c>
      <c r="B56" s="68" t="s">
        <v>1421</v>
      </c>
      <c r="C56" s="51" t="s">
        <v>82</v>
      </c>
      <c r="D56" s="51" t="s">
        <v>82</v>
      </c>
      <c r="E56" s="51" t="s">
        <v>82</v>
      </c>
      <c r="H56" s="49"/>
      <c r="L56" s="49"/>
      <c r="M56" s="49"/>
    </row>
    <row r="57" spans="1:13" x14ac:dyDescent="0.35">
      <c r="A57" s="51" t="s">
        <v>1483</v>
      </c>
      <c r="B57" s="68" t="s">
        <v>1422</v>
      </c>
      <c r="C57" s="51" t="s">
        <v>82</v>
      </c>
      <c r="D57" s="51" t="s">
        <v>82</v>
      </c>
      <c r="E57" s="51" t="s">
        <v>82</v>
      </c>
      <c r="H57" s="49"/>
      <c r="L57" s="49"/>
      <c r="M57" s="49"/>
    </row>
    <row r="58" spans="1:13" x14ac:dyDescent="0.35">
      <c r="A58" s="51" t="s">
        <v>1484</v>
      </c>
      <c r="B58" s="68" t="s">
        <v>1423</v>
      </c>
      <c r="C58" s="51" t="s">
        <v>82</v>
      </c>
      <c r="D58" s="51" t="s">
        <v>82</v>
      </c>
      <c r="E58" s="51" t="s">
        <v>82</v>
      </c>
      <c r="H58" s="49"/>
      <c r="L58" s="49"/>
      <c r="M58" s="49"/>
    </row>
    <row r="59" spans="1:13" x14ac:dyDescent="0.35">
      <c r="A59" s="51" t="s">
        <v>1485</v>
      </c>
      <c r="B59" s="68" t="s">
        <v>1424</v>
      </c>
      <c r="C59" s="51" t="s">
        <v>82</v>
      </c>
      <c r="D59" s="51" t="s">
        <v>82</v>
      </c>
      <c r="E59" s="51" t="s">
        <v>82</v>
      </c>
      <c r="H59" s="49"/>
      <c r="L59" s="49"/>
      <c r="M59" s="49"/>
    </row>
    <row r="60" spans="1:13" outlineLevel="1" x14ac:dyDescent="0.35">
      <c r="A60" s="51" t="s">
        <v>1446</v>
      </c>
      <c r="B60" s="68"/>
      <c r="E60" s="68"/>
      <c r="F60" s="68"/>
      <c r="G60" s="68"/>
      <c r="H60" s="49"/>
      <c r="L60" s="49"/>
      <c r="M60" s="49"/>
    </row>
    <row r="61" spans="1:13" outlineLevel="1" x14ac:dyDescent="0.35">
      <c r="A61" s="51" t="s">
        <v>1447</v>
      </c>
      <c r="B61" s="68"/>
      <c r="E61" s="68"/>
      <c r="F61" s="68"/>
      <c r="G61" s="68"/>
      <c r="H61" s="49"/>
      <c r="L61" s="49"/>
      <c r="M61" s="49"/>
    </row>
    <row r="62" spans="1:13" outlineLevel="1" x14ac:dyDescent="0.35">
      <c r="A62" s="51" t="s">
        <v>1448</v>
      </c>
      <c r="B62" s="68"/>
      <c r="E62" s="68"/>
      <c r="F62" s="68"/>
      <c r="G62" s="68"/>
      <c r="H62" s="49"/>
      <c r="L62" s="49"/>
      <c r="M62" s="49"/>
    </row>
    <row r="63" spans="1:13" outlineLevel="1" x14ac:dyDescent="0.35">
      <c r="A63" s="51" t="s">
        <v>1449</v>
      </c>
      <c r="B63" s="68"/>
      <c r="E63" s="68"/>
      <c r="F63" s="68"/>
      <c r="G63" s="68"/>
      <c r="H63" s="49"/>
      <c r="L63" s="49"/>
      <c r="M63" s="49"/>
    </row>
    <row r="64" spans="1:13" outlineLevel="1" x14ac:dyDescent="0.35">
      <c r="A64" s="51" t="s">
        <v>1450</v>
      </c>
      <c r="B64" s="68"/>
      <c r="E64" s="68"/>
      <c r="F64" s="68"/>
      <c r="G64" s="68"/>
      <c r="H64" s="49"/>
      <c r="L64" s="49"/>
      <c r="M64" s="49"/>
    </row>
    <row r="65" spans="1:14" outlineLevel="1" x14ac:dyDescent="0.35">
      <c r="A65" s="51" t="s">
        <v>1451</v>
      </c>
      <c r="B65" s="68"/>
      <c r="E65" s="68"/>
      <c r="F65" s="68"/>
      <c r="G65" s="68"/>
      <c r="H65" s="49"/>
      <c r="L65" s="49"/>
      <c r="M65" s="49"/>
    </row>
    <row r="66" spans="1:14" outlineLevel="1" x14ac:dyDescent="0.35">
      <c r="A66" s="51" t="s">
        <v>1452</v>
      </c>
      <c r="B66" s="68"/>
      <c r="E66" s="68"/>
      <c r="F66" s="68"/>
      <c r="G66" s="68"/>
      <c r="H66" s="49"/>
      <c r="L66" s="49"/>
      <c r="M66" s="49"/>
    </row>
    <row r="67" spans="1:14" outlineLevel="1" x14ac:dyDescent="0.35">
      <c r="A67" s="51" t="s">
        <v>1453</v>
      </c>
      <c r="B67" s="68"/>
      <c r="E67" s="68"/>
      <c r="F67" s="68"/>
      <c r="G67" s="68"/>
      <c r="H67" s="49"/>
      <c r="L67" s="49"/>
      <c r="M67" s="49"/>
    </row>
    <row r="68" spans="1:14" outlineLevel="1" x14ac:dyDescent="0.35">
      <c r="A68" s="51" t="s">
        <v>1454</v>
      </c>
      <c r="B68" s="68"/>
      <c r="E68" s="68"/>
      <c r="F68" s="68"/>
      <c r="G68" s="68"/>
      <c r="H68" s="49"/>
      <c r="L68" s="49"/>
      <c r="M68" s="49"/>
    </row>
    <row r="69" spans="1:14" outlineLevel="1" x14ac:dyDescent="0.35">
      <c r="A69" s="51" t="s">
        <v>1455</v>
      </c>
      <c r="B69" s="68"/>
      <c r="E69" s="68"/>
      <c r="F69" s="68"/>
      <c r="G69" s="68"/>
      <c r="H69" s="49"/>
      <c r="L69" s="49"/>
      <c r="M69" s="49"/>
    </row>
    <row r="70" spans="1:14" outlineLevel="1" x14ac:dyDescent="0.35">
      <c r="A70" s="51" t="s">
        <v>1456</v>
      </c>
      <c r="B70" s="68"/>
      <c r="E70" s="68"/>
      <c r="F70" s="68"/>
      <c r="G70" s="68"/>
      <c r="H70" s="49"/>
      <c r="L70" s="49"/>
      <c r="M70" s="49"/>
    </row>
    <row r="71" spans="1:14" outlineLevel="1" x14ac:dyDescent="0.35">
      <c r="A71" s="51" t="s">
        <v>1457</v>
      </c>
      <c r="B71" s="68"/>
      <c r="E71" s="68"/>
      <c r="F71" s="68"/>
      <c r="G71" s="68"/>
      <c r="H71" s="49"/>
      <c r="L71" s="49"/>
      <c r="M71" s="49"/>
    </row>
    <row r="72" spans="1:14" outlineLevel="1" x14ac:dyDescent="0.35">
      <c r="A72" s="51" t="s">
        <v>1458</v>
      </c>
      <c r="B72" s="68"/>
      <c r="E72" s="68"/>
      <c r="F72" s="68"/>
      <c r="G72" s="68"/>
      <c r="H72" s="49"/>
      <c r="L72" s="49"/>
      <c r="M72" s="49"/>
    </row>
    <row r="73" spans="1:14" ht="18.5" x14ac:dyDescent="0.35">
      <c r="A73" s="63"/>
      <c r="B73" s="62" t="s">
        <v>1460</v>
      </c>
      <c r="C73" s="63"/>
      <c r="D73" s="63"/>
      <c r="E73" s="63"/>
      <c r="F73" s="63"/>
      <c r="G73" s="63"/>
      <c r="H73" s="49"/>
    </row>
    <row r="74" spans="1:14" ht="15" customHeight="1" x14ac:dyDescent="0.35">
      <c r="A74" s="70"/>
      <c r="B74" s="71" t="s">
        <v>782</v>
      </c>
      <c r="C74" s="70" t="s">
        <v>1523</v>
      </c>
      <c r="D74" s="70"/>
      <c r="E74" s="73"/>
      <c r="F74" s="73"/>
      <c r="G74" s="73"/>
      <c r="H74" s="81"/>
      <c r="I74" s="81"/>
      <c r="J74" s="81"/>
      <c r="K74" s="81"/>
      <c r="L74" s="81"/>
      <c r="M74" s="81"/>
      <c r="N74" s="81"/>
    </row>
    <row r="75" spans="1:14" x14ac:dyDescent="0.35">
      <c r="A75" s="51" t="s">
        <v>1486</v>
      </c>
      <c r="B75" s="51" t="s">
        <v>3056</v>
      </c>
      <c r="C75" s="51" t="s">
        <v>82</v>
      </c>
      <c r="H75" s="49"/>
    </row>
    <row r="76" spans="1:14" x14ac:dyDescent="0.35">
      <c r="A76" s="51" t="s">
        <v>1487</v>
      </c>
      <c r="B76" s="51" t="s">
        <v>3057</v>
      </c>
      <c r="C76" s="51" t="s">
        <v>82</v>
      </c>
      <c r="H76" s="49"/>
    </row>
    <row r="77" spans="1:14" outlineLevel="1" x14ac:dyDescent="0.35">
      <c r="A77" s="51" t="s">
        <v>1488</v>
      </c>
      <c r="H77" s="49"/>
    </row>
    <row r="78" spans="1:14" outlineLevel="1" x14ac:dyDescent="0.35">
      <c r="A78" s="51" t="s">
        <v>1489</v>
      </c>
      <c r="H78" s="49"/>
    </row>
    <row r="79" spans="1:14" outlineLevel="1" x14ac:dyDescent="0.35">
      <c r="A79" s="51" t="s">
        <v>1490</v>
      </c>
      <c r="H79" s="49"/>
    </row>
    <row r="80" spans="1:14" outlineLevel="1" x14ac:dyDescent="0.35">
      <c r="A80" s="51" t="s">
        <v>1491</v>
      </c>
      <c r="H80" s="49"/>
    </row>
    <row r="81" spans="1:8" x14ac:dyDescent="0.35">
      <c r="A81" s="70"/>
      <c r="B81" s="71" t="s">
        <v>1492</v>
      </c>
      <c r="C81" s="70" t="s">
        <v>481</v>
      </c>
      <c r="D81" s="70" t="s">
        <v>482</v>
      </c>
      <c r="E81" s="73" t="s">
        <v>794</v>
      </c>
      <c r="F81" s="73" t="s">
        <v>979</v>
      </c>
      <c r="G81" s="73" t="s">
        <v>1514</v>
      </c>
      <c r="H81" s="49"/>
    </row>
    <row r="82" spans="1:8" x14ac:dyDescent="0.35">
      <c r="A82" s="51" t="s">
        <v>1493</v>
      </c>
      <c r="B82" s="51" t="s">
        <v>1580</v>
      </c>
      <c r="C82" s="51" t="s">
        <v>82</v>
      </c>
      <c r="D82" s="51" t="s">
        <v>82</v>
      </c>
      <c r="E82" s="51" t="s">
        <v>82</v>
      </c>
      <c r="F82" s="51" t="s">
        <v>82</v>
      </c>
      <c r="G82" s="51" t="s">
        <v>82</v>
      </c>
      <c r="H82" s="49"/>
    </row>
    <row r="83" spans="1:8" x14ac:dyDescent="0.35">
      <c r="A83" s="51" t="s">
        <v>1494</v>
      </c>
      <c r="B83" s="51" t="s">
        <v>1511</v>
      </c>
      <c r="C83" s="51" t="s">
        <v>82</v>
      </c>
      <c r="D83" s="51" t="s">
        <v>82</v>
      </c>
      <c r="E83" s="51" t="s">
        <v>82</v>
      </c>
      <c r="F83" s="51" t="s">
        <v>82</v>
      </c>
      <c r="G83" s="51" t="s">
        <v>82</v>
      </c>
      <c r="H83" s="49"/>
    </row>
    <row r="84" spans="1:8" x14ac:dyDescent="0.35">
      <c r="A84" s="51" t="s">
        <v>1495</v>
      </c>
      <c r="B84" s="51" t="s">
        <v>1509</v>
      </c>
      <c r="C84" s="51" t="s">
        <v>82</v>
      </c>
      <c r="D84" s="51" t="s">
        <v>82</v>
      </c>
      <c r="E84" s="51" t="s">
        <v>82</v>
      </c>
      <c r="F84" s="51" t="s">
        <v>82</v>
      </c>
      <c r="G84" s="51" t="s">
        <v>82</v>
      </c>
      <c r="H84" s="49"/>
    </row>
    <row r="85" spans="1:8" x14ac:dyDescent="0.35">
      <c r="A85" s="51" t="s">
        <v>1496</v>
      </c>
      <c r="B85" s="51" t="s">
        <v>1510</v>
      </c>
      <c r="C85" s="51" t="s">
        <v>82</v>
      </c>
      <c r="D85" s="51" t="s">
        <v>82</v>
      </c>
      <c r="E85" s="51" t="s">
        <v>82</v>
      </c>
      <c r="F85" s="51" t="s">
        <v>82</v>
      </c>
      <c r="G85" s="51" t="s">
        <v>82</v>
      </c>
      <c r="H85" s="49"/>
    </row>
    <row r="86" spans="1:8" x14ac:dyDescent="0.35">
      <c r="A86" s="51" t="s">
        <v>1513</v>
      </c>
      <c r="B86" s="51" t="s">
        <v>1512</v>
      </c>
      <c r="C86" s="51" t="s">
        <v>82</v>
      </c>
      <c r="D86" s="51" t="s">
        <v>82</v>
      </c>
      <c r="E86" s="51" t="s">
        <v>82</v>
      </c>
      <c r="F86" s="51" t="s">
        <v>82</v>
      </c>
      <c r="G86" s="51" t="s">
        <v>82</v>
      </c>
      <c r="H86" s="49"/>
    </row>
    <row r="87" spans="1:8" outlineLevel="1" x14ac:dyDescent="0.35">
      <c r="A87" s="51" t="s">
        <v>1497</v>
      </c>
      <c r="H87" s="49"/>
    </row>
    <row r="88" spans="1:8" outlineLevel="1" x14ac:dyDescent="0.35">
      <c r="A88" s="51" t="s">
        <v>1498</v>
      </c>
      <c r="H88" s="49"/>
    </row>
    <row r="89" spans="1:8" outlineLevel="1" x14ac:dyDescent="0.35">
      <c r="A89" s="51" t="s">
        <v>1499</v>
      </c>
      <c r="H89" s="49"/>
    </row>
    <row r="90" spans="1:8" outlineLevel="1" x14ac:dyDescent="0.35">
      <c r="A90" s="51" t="s">
        <v>1500</v>
      </c>
      <c r="H90" s="49"/>
    </row>
    <row r="91" spans="1:8" x14ac:dyDescent="0.35">
      <c r="H91" s="49"/>
    </row>
    <row r="92" spans="1:8" x14ac:dyDescent="0.35">
      <c r="H92" s="49"/>
    </row>
    <row r="93" spans="1:8" x14ac:dyDescent="0.35">
      <c r="H93" s="49"/>
    </row>
    <row r="94" spans="1:8" x14ac:dyDescent="0.35">
      <c r="H94" s="49"/>
    </row>
    <row r="95" spans="1:8" x14ac:dyDescent="0.35">
      <c r="H95" s="49"/>
    </row>
    <row r="96" spans="1:8" x14ac:dyDescent="0.35">
      <c r="H96" s="49"/>
    </row>
    <row r="97" spans="8:8" x14ac:dyDescent="0.35">
      <c r="H97" s="49"/>
    </row>
    <row r="98" spans="8:8" x14ac:dyDescent="0.35">
      <c r="H98" s="49"/>
    </row>
    <row r="99" spans="8:8" x14ac:dyDescent="0.35">
      <c r="H99" s="49"/>
    </row>
    <row r="100" spans="8:8" x14ac:dyDescent="0.35">
      <c r="H100" s="49"/>
    </row>
    <row r="101" spans="8:8" x14ac:dyDescent="0.35">
      <c r="H101" s="49"/>
    </row>
    <row r="102" spans="8:8" x14ac:dyDescent="0.35">
      <c r="H102" s="49"/>
    </row>
    <row r="103" spans="8:8" x14ac:dyDescent="0.35">
      <c r="H103" s="49"/>
    </row>
    <row r="104" spans="8:8" x14ac:dyDescent="0.35">
      <c r="H104" s="49"/>
    </row>
    <row r="105" spans="8:8" x14ac:dyDescent="0.35">
      <c r="H105" s="49"/>
    </row>
    <row r="106" spans="8:8" x14ac:dyDescent="0.35">
      <c r="H106" s="49"/>
    </row>
    <row r="107" spans="8:8" x14ac:dyDescent="0.35">
      <c r="H107" s="49"/>
    </row>
    <row r="108" spans="8:8" x14ac:dyDescent="0.35">
      <c r="H108" s="49"/>
    </row>
    <row r="109" spans="8:8" x14ac:dyDescent="0.35">
      <c r="H109" s="49"/>
    </row>
    <row r="110" spans="8:8" x14ac:dyDescent="0.35">
      <c r="H110" s="49"/>
    </row>
    <row r="111" spans="8:8" x14ac:dyDescent="0.35">
      <c r="H111" s="49"/>
    </row>
    <row r="112" spans="8:8" x14ac:dyDescent="0.35">
      <c r="H112" s="49"/>
    </row>
  </sheetData>
  <sheetProtection algorithmName="SHA-512" hashValue="3/z4HPLBHFUs5oNL8HlOB+sMW77cl2ZpQFYGGcIKzS/+YbhtS2wBe2TrP+zhU93FpyNE7vqs+kRTPygf1y+GFw==" saltValue="fJU4chm/aoRS7HaFEsDRkw==" spinCount="100000" sheet="1" formatCells="0" formatColumns="0" formatRows="0" insertHyperlinks="0" sort="0" autoFilter="0" pivotTables="0"/>
  <protectedRanges>
    <protectedRange sqref="C4 B35:E72 B77:B80 B87:B90 C75:C80 C82:G90 C14:D25" name="Optional ECBECAIs"/>
  </protectedRanges>
  <mergeCells count="1">
    <mergeCell ref="A1:B1"/>
  </mergeCells>
  <hyperlinks>
    <hyperlink ref="B8" location="'E. Optional ECB-ECAIs data'!B33" display="2.  Additional information on the swaps" xr:uid="{00000000-0004-0000-0A00-000000000000}"/>
    <hyperlink ref="B7" location="'E. Optional ECB-ECAIs data'!B12" display="1. Additional information on the programme" xr:uid="{00000000-0004-0000-0A00-000001000000}"/>
    <hyperlink ref="B9" location="'E. Optional ECB-ECAIs data'!B73" display="3.  Additional information on the asset distribution" xr:uid="{00000000-0004-0000-0A00-000002000000}"/>
  </hyperlinks>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legacyDrawing r:id="rId2"/>
  <legacyDrawingHF r:id="rId3"/>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65F57CA-B5FF-4A48-8967-6187D93C0625}">
  <sheetPr>
    <tabColor rgb="FF243386"/>
  </sheetPr>
  <dimension ref="A1:G639"/>
  <sheetViews>
    <sheetView zoomScale="80" zoomScaleNormal="80" workbookViewId="0"/>
  </sheetViews>
  <sheetFormatPr defaultRowHeight="14.5" x14ac:dyDescent="0.35"/>
  <cols>
    <col min="1" max="1" width="14.81640625" customWidth="1"/>
    <col min="2" max="2" width="64.81640625" customWidth="1"/>
    <col min="3" max="5" width="41" customWidth="1"/>
    <col min="6" max="6" width="41.1796875" customWidth="1"/>
    <col min="7" max="7" width="41" customWidth="1"/>
  </cols>
  <sheetData>
    <row r="1" spans="1:7" ht="31" x14ac:dyDescent="0.35">
      <c r="A1" s="48" t="s">
        <v>2767</v>
      </c>
      <c r="B1" s="48"/>
      <c r="C1" s="49"/>
      <c r="D1" s="49"/>
      <c r="E1" s="49"/>
      <c r="F1" s="216" t="s">
        <v>3004</v>
      </c>
      <c r="G1" s="84"/>
    </row>
    <row r="2" spans="1:7" ht="15" thickBot="1" x14ac:dyDescent="0.4">
      <c r="A2" s="49"/>
      <c r="B2" s="50"/>
      <c r="C2" s="50"/>
      <c r="D2" s="49"/>
      <c r="E2" s="49"/>
      <c r="F2" s="49"/>
      <c r="G2" s="49"/>
    </row>
    <row r="3" spans="1:7" ht="19" thickBot="1" x14ac:dyDescent="0.4">
      <c r="A3" s="52"/>
      <c r="B3" s="53" t="s">
        <v>71</v>
      </c>
      <c r="C3" s="196" t="s">
        <v>219</v>
      </c>
      <c r="D3" s="52"/>
      <c r="E3" s="52"/>
      <c r="F3" s="49"/>
      <c r="G3" s="49"/>
    </row>
    <row r="4" spans="1:7" x14ac:dyDescent="0.35">
      <c r="A4" s="51"/>
      <c r="B4" s="51"/>
      <c r="C4" s="51"/>
      <c r="D4" s="51"/>
      <c r="E4" s="51"/>
      <c r="F4" s="51"/>
      <c r="G4" s="51"/>
    </row>
    <row r="5" spans="1:7" ht="18.5" x14ac:dyDescent="0.35">
      <c r="A5" s="55"/>
      <c r="B5" s="505" t="s">
        <v>2223</v>
      </c>
      <c r="C5" s="506"/>
      <c r="D5" s="51"/>
      <c r="E5" s="57"/>
      <c r="F5" s="57"/>
      <c r="G5" s="57"/>
    </row>
    <row r="6" spans="1:7" x14ac:dyDescent="0.35">
      <c r="A6" s="162"/>
      <c r="B6" s="507" t="s">
        <v>1652</v>
      </c>
      <c r="C6" s="507"/>
      <c r="D6" s="160"/>
      <c r="E6" s="51"/>
      <c r="F6" s="51"/>
      <c r="G6" s="51"/>
    </row>
    <row r="7" spans="1:7" x14ac:dyDescent="0.35">
      <c r="A7" s="51"/>
      <c r="B7" s="508" t="s">
        <v>1653</v>
      </c>
      <c r="C7" s="509"/>
      <c r="D7" s="160"/>
      <c r="E7" s="51"/>
      <c r="F7" s="51"/>
      <c r="G7" s="51"/>
    </row>
    <row r="8" spans="1:7" x14ac:dyDescent="0.35">
      <c r="A8" s="51"/>
      <c r="B8" s="510" t="s">
        <v>1654</v>
      </c>
      <c r="C8" s="511"/>
      <c r="D8" s="160"/>
      <c r="E8" s="51"/>
      <c r="F8" s="51"/>
      <c r="G8" s="51"/>
    </row>
    <row r="9" spans="1:7" ht="15" thickBot="1" x14ac:dyDescent="0.4">
      <c r="A9" s="51"/>
      <c r="B9" s="512" t="s">
        <v>1655</v>
      </c>
      <c r="C9" s="513"/>
      <c r="D9" s="51"/>
      <c r="E9" s="51"/>
      <c r="F9" s="51"/>
      <c r="G9" s="51"/>
    </row>
    <row r="10" spans="1:7" x14ac:dyDescent="0.35">
      <c r="A10" s="51"/>
      <c r="B10" s="177"/>
      <c r="C10" s="164"/>
      <c r="D10" s="51"/>
      <c r="E10" s="51"/>
      <c r="F10" s="51"/>
      <c r="G10" s="51"/>
    </row>
    <row r="11" spans="1:7" x14ac:dyDescent="0.35">
      <c r="A11" s="51"/>
      <c r="B11" s="61"/>
      <c r="C11" s="51"/>
      <c r="D11" s="51"/>
      <c r="E11" s="51"/>
      <c r="F11" s="51"/>
      <c r="G11" s="51"/>
    </row>
    <row r="12" spans="1:7" x14ac:dyDescent="0.35">
      <c r="A12" s="51"/>
      <c r="B12" s="61"/>
      <c r="C12" s="51"/>
      <c r="D12" s="51"/>
      <c r="E12" s="51"/>
      <c r="F12" s="51"/>
      <c r="G12" s="51"/>
    </row>
    <row r="13" spans="1:7" ht="18.75" customHeight="1" x14ac:dyDescent="0.35">
      <c r="A13" s="62"/>
      <c r="B13" s="504" t="s">
        <v>1652</v>
      </c>
      <c r="C13" s="504"/>
      <c r="D13" s="62"/>
      <c r="E13" s="62"/>
      <c r="F13" s="62"/>
      <c r="G13" s="62"/>
    </row>
    <row r="14" spans="1:7" x14ac:dyDescent="0.35">
      <c r="A14" s="70"/>
      <c r="B14" s="70" t="s">
        <v>1656</v>
      </c>
      <c r="C14" s="70" t="s">
        <v>110</v>
      </c>
      <c r="D14" s="70" t="s">
        <v>1657</v>
      </c>
      <c r="E14" s="70"/>
      <c r="F14" s="70" t="s">
        <v>1658</v>
      </c>
      <c r="G14" s="70" t="s">
        <v>1659</v>
      </c>
    </row>
    <row r="15" spans="1:7" x14ac:dyDescent="0.35">
      <c r="A15" s="51" t="s">
        <v>1660</v>
      </c>
      <c r="B15" s="1" t="s">
        <v>1661</v>
      </c>
      <c r="C15" s="178">
        <f>faneF1!C15</f>
        <v>65995.226271173466</v>
      </c>
      <c r="D15" s="179">
        <f>faneF1!D15</f>
        <v>20871</v>
      </c>
      <c r="F15" s="140">
        <f>IF(OR('B1. HTT Mortgage Assets'!$C$15=0,C15="[For completion]"),"",C15/'B1. HTT Mortgage Assets'!$C$15)</f>
        <v>0.15799860249984671</v>
      </c>
      <c r="G15" s="140">
        <f>IF(OR('B1. HTT Mortgage Assets'!$F$28=0,D15="[For completion]"),"",D15/'B1. HTT Mortgage Assets'!$F$28)</f>
        <v>8.8726682197697554E-2</v>
      </c>
    </row>
    <row r="16" spans="1:7" x14ac:dyDescent="0.35">
      <c r="A16" s="51" t="s">
        <v>1663</v>
      </c>
      <c r="B16" s="68" t="s">
        <v>2203</v>
      </c>
      <c r="C16" s="178">
        <f>faneF1!C16</f>
        <v>74.359736919999989</v>
      </c>
      <c r="D16" s="179">
        <f>faneF1!D16</f>
        <v>77</v>
      </c>
      <c r="F16" s="140">
        <f>IF(OR('B1. HTT Mortgage Assets'!$C$15=0,C16="[For completion]"),"",C16/'B1. HTT Mortgage Assets'!$C$15)</f>
        <v>1.7802400536276466E-4</v>
      </c>
      <c r="G16" s="140">
        <f>IF(OR('B1. HTT Mortgage Assets'!$F$28=0,D16="[For completion]"),"",D16/'B1. HTT Mortgage Assets'!$F$28)</f>
        <v>3.2734198309725034E-4</v>
      </c>
    </row>
    <row r="17" spans="1:7" x14ac:dyDescent="0.35">
      <c r="A17" s="51" t="s">
        <v>1664</v>
      </c>
      <c r="B17" s="68" t="s">
        <v>1666</v>
      </c>
      <c r="C17" s="178">
        <f>faneF1!C17</f>
        <v>0</v>
      </c>
      <c r="D17" s="179">
        <f>faneF1!D17</f>
        <v>0</v>
      </c>
      <c r="F17" s="140">
        <f>IF(OR('B1. HTT Mortgage Assets'!$C$15=0,C17="[For completion]"),"",C17/'B1. HTT Mortgage Assets'!$C$15)</f>
        <v>0</v>
      </c>
      <c r="G17" s="140">
        <f>IF(OR('B1. HTT Mortgage Assets'!$F$28=0,D17="[For completion]"),"",D17/'B1. HTT Mortgage Assets'!$F$28)</f>
        <v>0</v>
      </c>
    </row>
    <row r="18" spans="1:7" x14ac:dyDescent="0.35">
      <c r="A18" s="51" t="s">
        <v>1665</v>
      </c>
      <c r="B18" s="68" t="s">
        <v>1983</v>
      </c>
      <c r="C18" s="135">
        <f>SUM(C15:C17)</f>
        <v>66069.586008093465</v>
      </c>
      <c r="D18" s="76">
        <f>SUM(D15:D17)</f>
        <v>20948</v>
      </c>
      <c r="F18" s="140">
        <f>SUM(F15:F17)</f>
        <v>0.15817662650520947</v>
      </c>
      <c r="G18" s="140">
        <f>SUM(G15:G17)</f>
        <v>8.9054024180794805E-2</v>
      </c>
    </row>
    <row r="19" spans="1:7" x14ac:dyDescent="0.35">
      <c r="A19" s="68" t="s">
        <v>2204</v>
      </c>
      <c r="B19" s="182"/>
      <c r="C19" s="180"/>
      <c r="D19" s="180"/>
      <c r="F19" s="68"/>
      <c r="G19" s="68"/>
    </row>
    <row r="20" spans="1:7" x14ac:dyDescent="0.35">
      <c r="A20" s="68" t="s">
        <v>2205</v>
      </c>
      <c r="B20" s="182"/>
      <c r="C20" s="180"/>
      <c r="D20" s="180"/>
      <c r="F20" s="68"/>
      <c r="G20" s="68"/>
    </row>
    <row r="21" spans="1:7" x14ac:dyDescent="0.35">
      <c r="A21" s="68" t="s">
        <v>2206</v>
      </c>
      <c r="B21" s="182"/>
      <c r="C21" s="180"/>
      <c r="D21" s="180"/>
      <c r="F21" s="68"/>
      <c r="G21" s="68"/>
    </row>
    <row r="22" spans="1:7" x14ac:dyDescent="0.35">
      <c r="A22" s="68" t="s">
        <v>2207</v>
      </c>
      <c r="B22" s="182"/>
      <c r="C22" s="180"/>
      <c r="D22" s="180"/>
      <c r="F22" s="68"/>
      <c r="G22" s="68"/>
    </row>
    <row r="23" spans="1:7" x14ac:dyDescent="0.35">
      <c r="A23" s="68" t="s">
        <v>2208</v>
      </c>
      <c r="B23" s="182"/>
      <c r="C23" s="180"/>
      <c r="D23" s="180"/>
      <c r="F23" s="68"/>
      <c r="G23" s="68"/>
    </row>
    <row r="24" spans="1:7" ht="18.5" x14ac:dyDescent="0.35">
      <c r="A24" s="62"/>
      <c r="B24" s="504" t="s">
        <v>1653</v>
      </c>
      <c r="C24" s="504"/>
      <c r="D24" s="62"/>
      <c r="E24" s="62"/>
      <c r="F24" s="62"/>
      <c r="G24" s="62"/>
    </row>
    <row r="25" spans="1:7" x14ac:dyDescent="0.35">
      <c r="A25" s="70"/>
      <c r="B25" s="70" t="s">
        <v>1667</v>
      </c>
      <c r="C25" s="70" t="s">
        <v>110</v>
      </c>
      <c r="D25" s="70"/>
      <c r="E25" s="70"/>
      <c r="F25" s="70" t="s">
        <v>1668</v>
      </c>
      <c r="G25" s="70"/>
    </row>
    <row r="26" spans="1:7" x14ac:dyDescent="0.35">
      <c r="A26" s="51" t="s">
        <v>1669</v>
      </c>
      <c r="B26" s="51" t="s">
        <v>452</v>
      </c>
      <c r="C26" s="168">
        <f>faneF1!C26</f>
        <v>56558</v>
      </c>
      <c r="D26" s="133"/>
      <c r="E26" s="51"/>
      <c r="F26" s="140">
        <f>IF($C$29=0,"",IF(C26="[For completion]","",C26/$C$29))</f>
        <v>0.85604443839016786</v>
      </c>
    </row>
    <row r="27" spans="1:7" x14ac:dyDescent="0.35">
      <c r="A27" s="51" t="s">
        <v>1670</v>
      </c>
      <c r="B27" s="51" t="s">
        <v>454</v>
      </c>
      <c r="C27" s="168">
        <f>faneF1!C27</f>
        <v>9511</v>
      </c>
      <c r="D27" s="133"/>
      <c r="E27" s="51"/>
      <c r="F27" s="140">
        <f>IF($C$29=0,"",IF(C27="[For completion]","",C27/$C$29))</f>
        <v>0.14395556160983214</v>
      </c>
    </row>
    <row r="28" spans="1:7" x14ac:dyDescent="0.35">
      <c r="A28" s="51" t="s">
        <v>1671</v>
      </c>
      <c r="B28" s="51" t="s">
        <v>139</v>
      </c>
      <c r="C28" s="168">
        <f>faneF1!C28</f>
        <v>0</v>
      </c>
      <c r="D28" s="133"/>
      <c r="E28" s="51"/>
      <c r="F28" s="140">
        <f>IF($C$29=0,"",IF(C28="[For completion]","",C28/$C$29))</f>
        <v>0</v>
      </c>
    </row>
    <row r="29" spans="1:7" x14ac:dyDescent="0.35">
      <c r="A29" s="51" t="s">
        <v>1672</v>
      </c>
      <c r="B29" s="121" t="s">
        <v>141</v>
      </c>
      <c r="C29" s="133">
        <f>SUM(C26:C28)</f>
        <v>66069</v>
      </c>
      <c r="D29" s="51"/>
      <c r="E29" s="51"/>
      <c r="F29" s="128">
        <f>SUM(F26:F28)</f>
        <v>1</v>
      </c>
    </row>
    <row r="30" spans="1:7" x14ac:dyDescent="0.35">
      <c r="A30" s="51" t="s">
        <v>1673</v>
      </c>
      <c r="B30" s="80" t="s">
        <v>1384</v>
      </c>
      <c r="C30" s="168"/>
      <c r="D30" s="51"/>
      <c r="E30" s="51"/>
      <c r="F30" s="140">
        <f>IF($C$29=0,"",IF(C30="[For completion]","",C30/$C$29))</f>
        <v>0</v>
      </c>
    </row>
    <row r="31" spans="1:7" x14ac:dyDescent="0.35">
      <c r="A31" s="51" t="s">
        <v>1674</v>
      </c>
      <c r="B31" s="80" t="s">
        <v>2209</v>
      </c>
      <c r="C31" s="168"/>
      <c r="D31" s="51"/>
      <c r="E31" s="51"/>
      <c r="F31" s="140">
        <f t="shared" ref="F31:F38" si="0">IF($C$29=0,"",IF(C31="[For completion]","",C31/$C$29))</f>
        <v>0</v>
      </c>
      <c r="G31" s="57"/>
    </row>
    <row r="32" spans="1:7" x14ac:dyDescent="0.35">
      <c r="A32" s="51" t="s">
        <v>1675</v>
      </c>
      <c r="B32" s="80" t="s">
        <v>2210</v>
      </c>
      <c r="C32" s="168"/>
      <c r="D32" s="51"/>
      <c r="E32" s="51"/>
      <c r="F32" s="140">
        <f>IF($C$29=0,"",IF(C32="[For completion]","",C32/$C$29))</f>
        <v>0</v>
      </c>
      <c r="G32" s="57"/>
    </row>
    <row r="33" spans="1:7" x14ac:dyDescent="0.35">
      <c r="A33" s="51" t="s">
        <v>1676</v>
      </c>
      <c r="B33" s="80" t="s">
        <v>2211</v>
      </c>
      <c r="C33" s="168"/>
      <c r="D33" s="51"/>
      <c r="E33" s="51"/>
      <c r="F33" s="140">
        <f t="shared" si="0"/>
        <v>0</v>
      </c>
      <c r="G33" s="57"/>
    </row>
    <row r="34" spans="1:7" x14ac:dyDescent="0.35">
      <c r="A34" s="51" t="s">
        <v>1677</v>
      </c>
      <c r="B34" s="80" t="s">
        <v>1984</v>
      </c>
      <c r="C34" s="168"/>
      <c r="D34" s="51"/>
      <c r="E34" s="51"/>
      <c r="F34" s="140">
        <f t="shared" si="0"/>
        <v>0</v>
      </c>
      <c r="G34" s="57"/>
    </row>
    <row r="35" spans="1:7" x14ac:dyDescent="0.35">
      <c r="A35" s="51" t="s">
        <v>1678</v>
      </c>
      <c r="B35" s="80" t="s">
        <v>2212</v>
      </c>
      <c r="C35" s="168"/>
      <c r="D35" s="51"/>
      <c r="E35" s="51"/>
      <c r="F35" s="140">
        <f t="shared" si="0"/>
        <v>0</v>
      </c>
      <c r="G35" s="57"/>
    </row>
    <row r="36" spans="1:7" x14ac:dyDescent="0.35">
      <c r="A36" s="51" t="s">
        <v>1679</v>
      </c>
      <c r="B36" s="80" t="s">
        <v>2213</v>
      </c>
      <c r="C36" s="168"/>
      <c r="D36" s="51"/>
      <c r="E36" s="51"/>
      <c r="F36" s="140">
        <f t="shared" si="0"/>
        <v>0</v>
      </c>
      <c r="G36" s="57"/>
    </row>
    <row r="37" spans="1:7" x14ac:dyDescent="0.35">
      <c r="A37" s="51" t="s">
        <v>1680</v>
      </c>
      <c r="B37" s="80" t="s">
        <v>2214</v>
      </c>
      <c r="C37" s="168"/>
      <c r="D37" s="51"/>
      <c r="E37" s="51"/>
      <c r="F37" s="140">
        <f t="shared" si="0"/>
        <v>0</v>
      </c>
      <c r="G37" s="57"/>
    </row>
    <row r="38" spans="1:7" x14ac:dyDescent="0.35">
      <c r="A38" s="51" t="s">
        <v>1681</v>
      </c>
      <c r="B38" s="80" t="s">
        <v>1985</v>
      </c>
      <c r="C38" s="168"/>
      <c r="D38" s="51"/>
      <c r="F38" s="140">
        <f t="shared" si="0"/>
        <v>0</v>
      </c>
      <c r="G38" s="57"/>
    </row>
    <row r="39" spans="1:7" x14ac:dyDescent="0.35">
      <c r="A39" s="51" t="s">
        <v>1682</v>
      </c>
      <c r="B39" s="182" t="s">
        <v>2716</v>
      </c>
      <c r="C39" s="168"/>
      <c r="D39" s="51"/>
      <c r="F39" s="68"/>
      <c r="G39" s="68"/>
    </row>
    <row r="40" spans="1:7" x14ac:dyDescent="0.35">
      <c r="A40" s="51" t="s">
        <v>1683</v>
      </c>
      <c r="B40" s="182" t="s">
        <v>143</v>
      </c>
      <c r="C40" s="181"/>
      <c r="D40" s="81"/>
      <c r="F40" s="68"/>
      <c r="G40" s="68"/>
    </row>
    <row r="41" spans="1:7" x14ac:dyDescent="0.35">
      <c r="A41" s="51" t="s">
        <v>1684</v>
      </c>
      <c r="B41" s="182" t="s">
        <v>143</v>
      </c>
      <c r="C41" s="181"/>
      <c r="D41" s="81"/>
      <c r="E41" s="81"/>
      <c r="F41" s="68"/>
      <c r="G41" s="68"/>
    </row>
    <row r="42" spans="1:7" x14ac:dyDescent="0.35">
      <c r="A42" s="51" t="s">
        <v>1685</v>
      </c>
      <c r="B42" s="182" t="s">
        <v>143</v>
      </c>
      <c r="C42" s="181"/>
      <c r="D42" s="81"/>
      <c r="E42" s="81"/>
      <c r="F42" s="68"/>
      <c r="G42" s="68"/>
    </row>
    <row r="43" spans="1:7" x14ac:dyDescent="0.35">
      <c r="A43" s="51" t="s">
        <v>1686</v>
      </c>
      <c r="B43" s="182" t="s">
        <v>143</v>
      </c>
      <c r="C43" s="181"/>
      <c r="D43" s="81"/>
      <c r="E43" s="81"/>
      <c r="F43" s="68"/>
      <c r="G43" s="68"/>
    </row>
    <row r="44" spans="1:7" x14ac:dyDescent="0.35">
      <c r="A44" s="51" t="s">
        <v>1687</v>
      </c>
      <c r="B44" s="182" t="s">
        <v>143</v>
      </c>
      <c r="C44" s="181"/>
      <c r="D44" s="81"/>
      <c r="E44" s="81"/>
      <c r="F44" s="68"/>
      <c r="G44" s="68"/>
    </row>
    <row r="45" spans="1:7" x14ac:dyDescent="0.35">
      <c r="A45" s="51" t="s">
        <v>1688</v>
      </c>
      <c r="B45" s="182" t="s">
        <v>143</v>
      </c>
      <c r="C45" s="181"/>
      <c r="D45" s="81"/>
      <c r="E45" s="81"/>
      <c r="F45" s="68"/>
      <c r="G45" s="68"/>
    </row>
    <row r="46" spans="1:7" x14ac:dyDescent="0.35">
      <c r="A46" s="51" t="s">
        <v>1689</v>
      </c>
      <c r="B46" s="182" t="s">
        <v>143</v>
      </c>
      <c r="C46" s="181"/>
      <c r="D46" s="81"/>
      <c r="E46" s="81"/>
      <c r="F46" s="68"/>
    </row>
    <row r="47" spans="1:7" x14ac:dyDescent="0.35">
      <c r="A47" s="51" t="s">
        <v>1690</v>
      </c>
      <c r="B47" s="182" t="s">
        <v>143</v>
      </c>
      <c r="C47" s="181"/>
      <c r="D47" s="81"/>
      <c r="E47" s="81"/>
      <c r="F47" s="68"/>
    </row>
    <row r="48" spans="1:7" x14ac:dyDescent="0.35">
      <c r="A48" s="70"/>
      <c r="B48" s="70" t="s">
        <v>468</v>
      </c>
      <c r="C48" s="70" t="s">
        <v>469</v>
      </c>
      <c r="D48" s="70" t="s">
        <v>470</v>
      </c>
      <c r="E48" s="70"/>
      <c r="F48" s="70" t="s">
        <v>2464</v>
      </c>
      <c r="G48" s="70"/>
    </row>
    <row r="49" spans="1:7" x14ac:dyDescent="0.35">
      <c r="A49" s="51" t="s">
        <v>1691</v>
      </c>
      <c r="B49" s="51" t="s">
        <v>1986</v>
      </c>
      <c r="C49" s="184">
        <f>faneF1!C49</f>
        <v>20591</v>
      </c>
      <c r="D49" s="184">
        <f>faneF1!D49</f>
        <v>343</v>
      </c>
      <c r="E49" s="51"/>
      <c r="F49" s="186">
        <f>faneF1!F49</f>
        <v>0</v>
      </c>
      <c r="G49" s="68"/>
    </row>
    <row r="50" spans="1:7" x14ac:dyDescent="0.35">
      <c r="A50" s="51" t="s">
        <v>1692</v>
      </c>
      <c r="B50" s="183" t="s">
        <v>475</v>
      </c>
      <c r="C50" s="165"/>
      <c r="D50" s="165"/>
      <c r="E50" s="51"/>
      <c r="F50" s="51"/>
      <c r="G50" s="68"/>
    </row>
    <row r="51" spans="1:7" x14ac:dyDescent="0.35">
      <c r="A51" s="51" t="s">
        <v>1693</v>
      </c>
      <c r="B51" s="183" t="s">
        <v>477</v>
      </c>
      <c r="C51" s="165"/>
      <c r="D51" s="165"/>
      <c r="E51" s="51"/>
      <c r="F51" s="51"/>
      <c r="G51" s="68"/>
    </row>
    <row r="52" spans="1:7" x14ac:dyDescent="0.35">
      <c r="A52" s="51" t="s">
        <v>1694</v>
      </c>
      <c r="B52" s="66"/>
      <c r="C52" s="51"/>
      <c r="D52" s="51"/>
      <c r="E52" s="51"/>
      <c r="F52" s="51"/>
      <c r="G52" s="68"/>
    </row>
    <row r="53" spans="1:7" x14ac:dyDescent="0.35">
      <c r="A53" s="51" t="s">
        <v>1695</v>
      </c>
      <c r="B53" s="66"/>
      <c r="C53" s="51"/>
      <c r="D53" s="51"/>
      <c r="E53" s="51"/>
      <c r="F53" s="51"/>
      <c r="G53" s="68"/>
    </row>
    <row r="54" spans="1:7" x14ac:dyDescent="0.35">
      <c r="A54" s="51" t="s">
        <v>1696</v>
      </c>
      <c r="B54" s="66"/>
      <c r="C54" s="51"/>
      <c r="D54" s="51"/>
      <c r="E54" s="51"/>
      <c r="F54" s="51"/>
      <c r="G54" s="68"/>
    </row>
    <row r="55" spans="1:7" x14ac:dyDescent="0.35">
      <c r="A55" s="51" t="s">
        <v>1697</v>
      </c>
      <c r="B55" s="66"/>
      <c r="C55" s="51"/>
      <c r="D55" s="51"/>
      <c r="E55" s="51"/>
      <c r="F55" s="51"/>
      <c r="G55" s="68"/>
    </row>
    <row r="56" spans="1:7" x14ac:dyDescent="0.35">
      <c r="A56" s="70"/>
      <c r="B56" s="70" t="s">
        <v>480</v>
      </c>
      <c r="C56" s="70" t="s">
        <v>481</v>
      </c>
      <c r="D56" s="70" t="s">
        <v>482</v>
      </c>
      <c r="E56" s="70"/>
      <c r="F56" s="70" t="s">
        <v>2299</v>
      </c>
      <c r="G56" s="70"/>
    </row>
    <row r="57" spans="1:7" x14ac:dyDescent="0.35">
      <c r="A57" s="51" t="s">
        <v>1698</v>
      </c>
      <c r="B57" s="51" t="s">
        <v>484</v>
      </c>
      <c r="C57" s="185">
        <f>faneF1!C57</f>
        <v>3.9099651409075904E-2</v>
      </c>
      <c r="D57" s="185">
        <f>faneF1!D57</f>
        <v>0.39272722588142123</v>
      </c>
      <c r="E57" s="148"/>
      <c r="F57" s="185">
        <f>faneF1!F57</f>
        <v>9.0007602704668663E-2</v>
      </c>
      <c r="G57" s="68"/>
    </row>
    <row r="58" spans="1:7" x14ac:dyDescent="0.35">
      <c r="A58" s="51" t="s">
        <v>1699</v>
      </c>
      <c r="B58" s="51"/>
      <c r="C58" s="128"/>
      <c r="D58" s="128"/>
      <c r="E58" s="148"/>
      <c r="F58" s="128"/>
      <c r="G58" s="68"/>
    </row>
    <row r="59" spans="1:7" x14ac:dyDescent="0.35">
      <c r="A59" s="51" t="s">
        <v>1700</v>
      </c>
      <c r="B59" s="51"/>
      <c r="C59" s="128"/>
      <c r="D59" s="128"/>
      <c r="E59" s="148"/>
      <c r="F59" s="128"/>
      <c r="G59" s="68"/>
    </row>
    <row r="60" spans="1:7" x14ac:dyDescent="0.35">
      <c r="A60" s="51" t="s">
        <v>1701</v>
      </c>
      <c r="B60" s="51"/>
      <c r="C60" s="128"/>
      <c r="D60" s="128"/>
      <c r="E60" s="148"/>
      <c r="F60" s="128"/>
      <c r="G60" s="68"/>
    </row>
    <row r="61" spans="1:7" x14ac:dyDescent="0.35">
      <c r="A61" s="51" t="s">
        <v>1702</v>
      </c>
      <c r="B61" s="51"/>
      <c r="C61" s="128"/>
      <c r="D61" s="128"/>
      <c r="E61" s="148"/>
      <c r="F61" s="128"/>
      <c r="G61" s="68"/>
    </row>
    <row r="62" spans="1:7" x14ac:dyDescent="0.35">
      <c r="A62" s="51" t="s">
        <v>1703</v>
      </c>
      <c r="B62" s="51"/>
      <c r="C62" s="128"/>
      <c r="D62" s="128"/>
      <c r="E62" s="148"/>
      <c r="F62" s="128"/>
      <c r="G62" s="68"/>
    </row>
    <row r="63" spans="1:7" x14ac:dyDescent="0.35">
      <c r="A63" s="51" t="s">
        <v>1704</v>
      </c>
      <c r="B63" s="51"/>
      <c r="C63" s="128"/>
      <c r="D63" s="128"/>
      <c r="E63" s="148"/>
      <c r="F63" s="128"/>
      <c r="G63" s="68"/>
    </row>
    <row r="64" spans="1:7" x14ac:dyDescent="0.35">
      <c r="A64" s="70"/>
      <c r="B64" s="70" t="s">
        <v>491</v>
      </c>
      <c r="C64" s="70" t="s">
        <v>481</v>
      </c>
      <c r="D64" s="70" t="s">
        <v>482</v>
      </c>
      <c r="E64" s="70"/>
      <c r="F64" s="70" t="s">
        <v>2299</v>
      </c>
      <c r="G64" s="70"/>
    </row>
    <row r="65" spans="1:7" x14ac:dyDescent="0.35">
      <c r="A65" s="51" t="s">
        <v>1705</v>
      </c>
      <c r="B65" s="94" t="s">
        <v>493</v>
      </c>
      <c r="C65" s="127">
        <f>SUM(C66:C92)</f>
        <v>1</v>
      </c>
      <c r="D65" s="127">
        <f>SUM(D66:D92)</f>
        <v>1</v>
      </c>
      <c r="E65" s="128"/>
      <c r="F65" s="127">
        <f>SUM(F66:F92)</f>
        <v>1</v>
      </c>
      <c r="G65" s="68"/>
    </row>
    <row r="66" spans="1:7" x14ac:dyDescent="0.35">
      <c r="A66" s="51" t="s">
        <v>1706</v>
      </c>
      <c r="B66" s="51" t="s">
        <v>495</v>
      </c>
      <c r="C66" s="185">
        <v>0</v>
      </c>
      <c r="D66" s="185">
        <v>0</v>
      </c>
      <c r="E66" s="128"/>
      <c r="F66" s="185">
        <v>0</v>
      </c>
      <c r="G66" s="68"/>
    </row>
    <row r="67" spans="1:7" x14ac:dyDescent="0.35">
      <c r="A67" s="51" t="s">
        <v>1707</v>
      </c>
      <c r="B67" s="51" t="s">
        <v>497</v>
      </c>
      <c r="C67" s="185">
        <v>0</v>
      </c>
      <c r="D67" s="185">
        <v>0</v>
      </c>
      <c r="E67" s="128"/>
      <c r="F67" s="185">
        <v>0</v>
      </c>
      <c r="G67" s="68"/>
    </row>
    <row r="68" spans="1:7" x14ac:dyDescent="0.35">
      <c r="A68" s="51" t="s">
        <v>1708</v>
      </c>
      <c r="B68" s="51" t="s">
        <v>499</v>
      </c>
      <c r="C68" s="185">
        <v>0</v>
      </c>
      <c r="D68" s="185">
        <v>0</v>
      </c>
      <c r="E68" s="128"/>
      <c r="F68" s="185">
        <v>0</v>
      </c>
      <c r="G68" s="68"/>
    </row>
    <row r="69" spans="1:7" x14ac:dyDescent="0.35">
      <c r="A69" s="51" t="s">
        <v>1709</v>
      </c>
      <c r="B69" s="51" t="s">
        <v>501</v>
      </c>
      <c r="C69" s="185">
        <v>0</v>
      </c>
      <c r="D69" s="185">
        <v>0</v>
      </c>
      <c r="E69" s="128"/>
      <c r="F69" s="185">
        <v>0</v>
      </c>
      <c r="G69" s="68"/>
    </row>
    <row r="70" spans="1:7" x14ac:dyDescent="0.35">
      <c r="A70" s="51" t="s">
        <v>1710</v>
      </c>
      <c r="B70" s="51" t="s">
        <v>503</v>
      </c>
      <c r="C70" s="185">
        <v>0</v>
      </c>
      <c r="D70" s="185">
        <v>0</v>
      </c>
      <c r="E70" s="128"/>
      <c r="F70" s="185">
        <v>0</v>
      </c>
      <c r="G70" s="68"/>
    </row>
    <row r="71" spans="1:7" x14ac:dyDescent="0.35">
      <c r="A71" s="51" t="s">
        <v>1711</v>
      </c>
      <c r="B71" s="51" t="s">
        <v>2300</v>
      </c>
      <c r="C71" s="185">
        <v>0</v>
      </c>
      <c r="D71" s="185">
        <v>0</v>
      </c>
      <c r="E71" s="128"/>
      <c r="F71" s="185">
        <v>0</v>
      </c>
      <c r="G71" s="68"/>
    </row>
    <row r="72" spans="1:7" x14ac:dyDescent="0.35">
      <c r="A72" s="51" t="s">
        <v>1712</v>
      </c>
      <c r="B72" s="51" t="s">
        <v>506</v>
      </c>
      <c r="C72" s="185">
        <v>1</v>
      </c>
      <c r="D72" s="185">
        <v>1</v>
      </c>
      <c r="E72" s="128"/>
      <c r="F72" s="185">
        <v>1</v>
      </c>
      <c r="G72" s="68"/>
    </row>
    <row r="73" spans="1:7" x14ac:dyDescent="0.35">
      <c r="A73" s="51" t="s">
        <v>1713</v>
      </c>
      <c r="B73" s="51" t="s">
        <v>508</v>
      </c>
      <c r="C73" s="185">
        <v>0</v>
      </c>
      <c r="D73" s="185">
        <v>0</v>
      </c>
      <c r="E73" s="128"/>
      <c r="F73" s="185">
        <v>0</v>
      </c>
      <c r="G73" s="68"/>
    </row>
    <row r="74" spans="1:7" x14ac:dyDescent="0.35">
      <c r="A74" s="51" t="s">
        <v>1714</v>
      </c>
      <c r="B74" s="51" t="s">
        <v>510</v>
      </c>
      <c r="C74" s="185">
        <v>0</v>
      </c>
      <c r="D74" s="185">
        <v>0</v>
      </c>
      <c r="E74" s="128"/>
      <c r="F74" s="185">
        <v>0</v>
      </c>
      <c r="G74" s="68"/>
    </row>
    <row r="75" spans="1:7" x14ac:dyDescent="0.35">
      <c r="A75" s="51" t="s">
        <v>1715</v>
      </c>
      <c r="B75" s="51" t="s">
        <v>512</v>
      </c>
      <c r="C75" s="185">
        <v>0</v>
      </c>
      <c r="D75" s="185">
        <v>0</v>
      </c>
      <c r="E75" s="128"/>
      <c r="F75" s="185">
        <v>0</v>
      </c>
      <c r="G75" s="68"/>
    </row>
    <row r="76" spans="1:7" x14ac:dyDescent="0.35">
      <c r="A76" s="51" t="s">
        <v>1716</v>
      </c>
      <c r="B76" s="51" t="s">
        <v>514</v>
      </c>
      <c r="C76" s="185">
        <v>0</v>
      </c>
      <c r="D76" s="185">
        <v>0</v>
      </c>
      <c r="E76" s="128"/>
      <c r="F76" s="185">
        <v>0</v>
      </c>
      <c r="G76" s="68"/>
    </row>
    <row r="77" spans="1:7" x14ac:dyDescent="0.35">
      <c r="A77" s="51" t="s">
        <v>1717</v>
      </c>
      <c r="B77" s="51" t="s">
        <v>516</v>
      </c>
      <c r="C77" s="185">
        <v>0</v>
      </c>
      <c r="D77" s="185">
        <v>0</v>
      </c>
      <c r="E77" s="128"/>
      <c r="F77" s="185">
        <v>0</v>
      </c>
      <c r="G77" s="68"/>
    </row>
    <row r="78" spans="1:7" x14ac:dyDescent="0.35">
      <c r="A78" s="51" t="s">
        <v>1718</v>
      </c>
      <c r="B78" s="51" t="s">
        <v>518</v>
      </c>
      <c r="C78" s="185">
        <v>0</v>
      </c>
      <c r="D78" s="185">
        <v>0</v>
      </c>
      <c r="E78" s="128"/>
      <c r="F78" s="185">
        <v>0</v>
      </c>
      <c r="G78" s="68"/>
    </row>
    <row r="79" spans="1:7" x14ac:dyDescent="0.35">
      <c r="A79" s="51" t="s">
        <v>1719</v>
      </c>
      <c r="B79" s="51" t="s">
        <v>520</v>
      </c>
      <c r="C79" s="185">
        <v>0</v>
      </c>
      <c r="D79" s="185">
        <v>0</v>
      </c>
      <c r="E79" s="128"/>
      <c r="F79" s="185">
        <v>0</v>
      </c>
      <c r="G79" s="68"/>
    </row>
    <row r="80" spans="1:7" x14ac:dyDescent="0.35">
      <c r="A80" s="51" t="s">
        <v>1720</v>
      </c>
      <c r="B80" s="51" t="s">
        <v>522</v>
      </c>
      <c r="C80" s="185">
        <v>0</v>
      </c>
      <c r="D80" s="185">
        <v>0</v>
      </c>
      <c r="E80" s="128"/>
      <c r="F80" s="185">
        <v>0</v>
      </c>
      <c r="G80" s="68"/>
    </row>
    <row r="81" spans="1:7" x14ac:dyDescent="0.35">
      <c r="A81" s="51" t="s">
        <v>1721</v>
      </c>
      <c r="B81" s="51" t="s">
        <v>3</v>
      </c>
      <c r="C81" s="185">
        <v>0</v>
      </c>
      <c r="D81" s="185">
        <v>0</v>
      </c>
      <c r="E81" s="128"/>
      <c r="F81" s="185">
        <v>0</v>
      </c>
      <c r="G81" s="68"/>
    </row>
    <row r="82" spans="1:7" x14ac:dyDescent="0.35">
      <c r="A82" s="51" t="s">
        <v>1722</v>
      </c>
      <c r="B82" s="51" t="s">
        <v>525</v>
      </c>
      <c r="C82" s="185">
        <v>0</v>
      </c>
      <c r="D82" s="185">
        <v>0</v>
      </c>
      <c r="E82" s="128"/>
      <c r="F82" s="185">
        <v>0</v>
      </c>
      <c r="G82" s="68"/>
    </row>
    <row r="83" spans="1:7" x14ac:dyDescent="0.35">
      <c r="A83" s="51" t="s">
        <v>1723</v>
      </c>
      <c r="B83" s="51" t="s">
        <v>527</v>
      </c>
      <c r="C83" s="185">
        <v>0</v>
      </c>
      <c r="D83" s="185">
        <v>0</v>
      </c>
      <c r="E83" s="128"/>
      <c r="F83" s="185">
        <v>0</v>
      </c>
      <c r="G83" s="68"/>
    </row>
    <row r="84" spans="1:7" x14ac:dyDescent="0.35">
      <c r="A84" s="51" t="s">
        <v>1724</v>
      </c>
      <c r="B84" s="51" t="s">
        <v>529</v>
      </c>
      <c r="C84" s="185">
        <v>0</v>
      </c>
      <c r="D84" s="185">
        <v>0</v>
      </c>
      <c r="E84" s="128"/>
      <c r="F84" s="185">
        <v>0</v>
      </c>
      <c r="G84" s="68"/>
    </row>
    <row r="85" spans="1:7" x14ac:dyDescent="0.35">
      <c r="A85" s="51" t="s">
        <v>1725</v>
      </c>
      <c r="B85" s="51" t="s">
        <v>531</v>
      </c>
      <c r="C85" s="185">
        <v>0</v>
      </c>
      <c r="D85" s="185">
        <v>0</v>
      </c>
      <c r="E85" s="128"/>
      <c r="F85" s="185">
        <v>0</v>
      </c>
      <c r="G85" s="68"/>
    </row>
    <row r="86" spans="1:7" x14ac:dyDescent="0.35">
      <c r="A86" s="51" t="s">
        <v>1726</v>
      </c>
      <c r="B86" s="51" t="s">
        <v>533</v>
      </c>
      <c r="C86" s="185">
        <v>0</v>
      </c>
      <c r="D86" s="185">
        <v>0</v>
      </c>
      <c r="E86" s="128"/>
      <c r="F86" s="185">
        <v>0</v>
      </c>
      <c r="G86" s="68"/>
    </row>
    <row r="87" spans="1:7" x14ac:dyDescent="0.35">
      <c r="A87" s="51" t="s">
        <v>1727</v>
      </c>
      <c r="B87" s="51" t="s">
        <v>535</v>
      </c>
      <c r="C87" s="185">
        <v>0</v>
      </c>
      <c r="D87" s="185">
        <v>0</v>
      </c>
      <c r="E87" s="128"/>
      <c r="F87" s="185">
        <v>0</v>
      </c>
      <c r="G87" s="68"/>
    </row>
    <row r="88" spans="1:7" x14ac:dyDescent="0.35">
      <c r="A88" s="51" t="s">
        <v>1728</v>
      </c>
      <c r="B88" s="51" t="s">
        <v>537</v>
      </c>
      <c r="C88" s="185">
        <v>0</v>
      </c>
      <c r="D88" s="185">
        <v>0</v>
      </c>
      <c r="E88" s="128"/>
      <c r="F88" s="185">
        <v>0</v>
      </c>
      <c r="G88" s="68"/>
    </row>
    <row r="89" spans="1:7" x14ac:dyDescent="0.35">
      <c r="A89" s="51" t="s">
        <v>1729</v>
      </c>
      <c r="B89" s="51" t="s">
        <v>539</v>
      </c>
      <c r="C89" s="185">
        <v>0</v>
      </c>
      <c r="D89" s="185">
        <v>0</v>
      </c>
      <c r="E89" s="128"/>
      <c r="F89" s="185">
        <v>0</v>
      </c>
      <c r="G89" s="68"/>
    </row>
    <row r="90" spans="1:7" x14ac:dyDescent="0.35">
      <c r="A90" s="51" t="s">
        <v>1730</v>
      </c>
      <c r="B90" s="51" t="s">
        <v>541</v>
      </c>
      <c r="C90" s="185">
        <v>0</v>
      </c>
      <c r="D90" s="185">
        <v>0</v>
      </c>
      <c r="E90" s="128"/>
      <c r="F90" s="185">
        <v>0</v>
      </c>
      <c r="G90" s="68"/>
    </row>
    <row r="91" spans="1:7" x14ac:dyDescent="0.35">
      <c r="A91" s="51" t="s">
        <v>1731</v>
      </c>
      <c r="B91" s="51" t="s">
        <v>543</v>
      </c>
      <c r="C91" s="185">
        <v>0</v>
      </c>
      <c r="D91" s="185">
        <v>0</v>
      </c>
      <c r="E91" s="128"/>
      <c r="F91" s="185">
        <v>0</v>
      </c>
      <c r="G91" s="68"/>
    </row>
    <row r="92" spans="1:7" x14ac:dyDescent="0.35">
      <c r="A92" s="51" t="s">
        <v>1732</v>
      </c>
      <c r="B92" s="51" t="s">
        <v>6</v>
      </c>
      <c r="C92" s="185">
        <v>0</v>
      </c>
      <c r="D92" s="185">
        <v>0</v>
      </c>
      <c r="E92" s="128"/>
      <c r="F92" s="185">
        <v>0</v>
      </c>
      <c r="G92" s="68"/>
    </row>
    <row r="93" spans="1:7" x14ac:dyDescent="0.35">
      <c r="A93" s="51" t="s">
        <v>1733</v>
      </c>
      <c r="B93" s="94" t="s">
        <v>309</v>
      </c>
      <c r="C93" s="127">
        <f>SUM(C94:C96)</f>
        <v>0</v>
      </c>
      <c r="D93" s="127">
        <f>SUM(D94:D96)</f>
        <v>0</v>
      </c>
      <c r="E93" s="127"/>
      <c r="F93" s="127">
        <f>SUM(F94:F96)</f>
        <v>0</v>
      </c>
      <c r="G93" s="68"/>
    </row>
    <row r="94" spans="1:7" x14ac:dyDescent="0.35">
      <c r="A94" s="51" t="s">
        <v>1734</v>
      </c>
      <c r="B94" s="51" t="s">
        <v>549</v>
      </c>
      <c r="C94" s="185">
        <v>0</v>
      </c>
      <c r="D94" s="185">
        <v>0</v>
      </c>
      <c r="E94" s="128"/>
      <c r="F94" s="185">
        <v>0</v>
      </c>
      <c r="G94" s="68"/>
    </row>
    <row r="95" spans="1:7" x14ac:dyDescent="0.35">
      <c r="A95" s="51" t="s">
        <v>1735</v>
      </c>
      <c r="B95" s="51" t="s">
        <v>551</v>
      </c>
      <c r="C95" s="185">
        <v>0</v>
      </c>
      <c r="D95" s="185">
        <v>0</v>
      </c>
      <c r="E95" s="128"/>
      <c r="F95" s="185">
        <v>0</v>
      </c>
      <c r="G95" s="68"/>
    </row>
    <row r="96" spans="1:7" x14ac:dyDescent="0.35">
      <c r="A96" s="51" t="s">
        <v>1736</v>
      </c>
      <c r="B96" s="51" t="s">
        <v>2</v>
      </c>
      <c r="C96" s="185">
        <v>0</v>
      </c>
      <c r="D96" s="185">
        <v>0</v>
      </c>
      <c r="E96" s="128"/>
      <c r="F96" s="185">
        <v>0</v>
      </c>
      <c r="G96" s="68"/>
    </row>
    <row r="97" spans="1:7" x14ac:dyDescent="0.35">
      <c r="A97" s="51" t="s">
        <v>1737</v>
      </c>
      <c r="B97" s="94" t="s">
        <v>139</v>
      </c>
      <c r="C97" s="127">
        <f>SUM(C98:C108)</f>
        <v>0</v>
      </c>
      <c r="D97" s="127">
        <f>SUM(D98:D108)</f>
        <v>0</v>
      </c>
      <c r="E97" s="127"/>
      <c r="F97" s="127">
        <f>SUM(F98:F108)</f>
        <v>0</v>
      </c>
      <c r="G97" s="68"/>
    </row>
    <row r="98" spans="1:7" x14ac:dyDescent="0.35">
      <c r="A98" s="51" t="s">
        <v>1738</v>
      </c>
      <c r="B98" s="68" t="s">
        <v>311</v>
      </c>
      <c r="C98" s="185">
        <v>0</v>
      </c>
      <c r="D98" s="185">
        <v>0</v>
      </c>
      <c r="E98" s="128"/>
      <c r="F98" s="185">
        <v>0</v>
      </c>
      <c r="G98" s="68"/>
    </row>
    <row r="99" spans="1:7" x14ac:dyDescent="0.35">
      <c r="A99" s="51" t="s">
        <v>1739</v>
      </c>
      <c r="B99" s="51" t="s">
        <v>546</v>
      </c>
      <c r="C99" s="185">
        <v>0</v>
      </c>
      <c r="D99" s="185">
        <v>0</v>
      </c>
      <c r="E99" s="128"/>
      <c r="F99" s="185">
        <v>0</v>
      </c>
      <c r="G99" s="68"/>
    </row>
    <row r="100" spans="1:7" x14ac:dyDescent="0.35">
      <c r="A100" s="51" t="s">
        <v>1740</v>
      </c>
      <c r="B100" s="68" t="s">
        <v>313</v>
      </c>
      <c r="C100" s="185">
        <v>0</v>
      </c>
      <c r="D100" s="185">
        <v>0</v>
      </c>
      <c r="E100" s="128"/>
      <c r="F100" s="185">
        <v>0</v>
      </c>
      <c r="G100" s="68"/>
    </row>
    <row r="101" spans="1:7" x14ac:dyDescent="0.35">
      <c r="A101" s="51" t="s">
        <v>1741</v>
      </c>
      <c r="B101" s="68" t="s">
        <v>315</v>
      </c>
      <c r="C101" s="185">
        <v>0</v>
      </c>
      <c r="D101" s="185">
        <v>0</v>
      </c>
      <c r="E101" s="128"/>
      <c r="F101" s="185">
        <v>0</v>
      </c>
      <c r="G101" s="68"/>
    </row>
    <row r="102" spans="1:7" x14ac:dyDescent="0.35">
      <c r="A102" s="51" t="s">
        <v>1742</v>
      </c>
      <c r="B102" s="68" t="s">
        <v>12</v>
      </c>
      <c r="C102" s="185">
        <v>0</v>
      </c>
      <c r="D102" s="185">
        <v>0</v>
      </c>
      <c r="E102" s="128"/>
      <c r="F102" s="185">
        <v>0</v>
      </c>
      <c r="G102" s="68"/>
    </row>
    <row r="103" spans="1:7" x14ac:dyDescent="0.35">
      <c r="A103" s="51" t="s">
        <v>1743</v>
      </c>
      <c r="B103" s="68" t="s">
        <v>318</v>
      </c>
      <c r="C103" s="185">
        <v>0</v>
      </c>
      <c r="D103" s="185">
        <v>0</v>
      </c>
      <c r="E103" s="128"/>
      <c r="F103" s="185">
        <v>0</v>
      </c>
      <c r="G103" s="68"/>
    </row>
    <row r="104" spans="1:7" x14ac:dyDescent="0.35">
      <c r="A104" s="51" t="s">
        <v>1744</v>
      </c>
      <c r="B104" s="68" t="s">
        <v>320</v>
      </c>
      <c r="C104" s="185">
        <v>0</v>
      </c>
      <c r="D104" s="185">
        <v>0</v>
      </c>
      <c r="E104" s="128"/>
      <c r="F104" s="185">
        <v>0</v>
      </c>
      <c r="G104" s="68"/>
    </row>
    <row r="105" spans="1:7" x14ac:dyDescent="0.35">
      <c r="A105" s="51" t="s">
        <v>1745</v>
      </c>
      <c r="B105" s="68" t="s">
        <v>322</v>
      </c>
      <c r="C105" s="185">
        <v>0</v>
      </c>
      <c r="D105" s="185">
        <v>0</v>
      </c>
      <c r="E105" s="128"/>
      <c r="F105" s="185">
        <v>0</v>
      </c>
      <c r="G105" s="68"/>
    </row>
    <row r="106" spans="1:7" x14ac:dyDescent="0.35">
      <c r="A106" s="51" t="s">
        <v>1746</v>
      </c>
      <c r="B106" s="68" t="s">
        <v>324</v>
      </c>
      <c r="C106" s="185">
        <v>0</v>
      </c>
      <c r="D106" s="185">
        <v>0</v>
      </c>
      <c r="E106" s="128"/>
      <c r="F106" s="185">
        <v>0</v>
      </c>
      <c r="G106" s="68"/>
    </row>
    <row r="107" spans="1:7" x14ac:dyDescent="0.35">
      <c r="A107" s="51" t="s">
        <v>1747</v>
      </c>
      <c r="B107" s="68" t="s">
        <v>326</v>
      </c>
      <c r="C107" s="185">
        <v>0</v>
      </c>
      <c r="D107" s="185">
        <v>0</v>
      </c>
      <c r="E107" s="128"/>
      <c r="F107" s="185">
        <v>0</v>
      </c>
      <c r="G107" s="68"/>
    </row>
    <row r="108" spans="1:7" x14ac:dyDescent="0.35">
      <c r="A108" s="51" t="s">
        <v>1748</v>
      </c>
      <c r="B108" s="68" t="s">
        <v>139</v>
      </c>
      <c r="C108" s="185">
        <v>0</v>
      </c>
      <c r="D108" s="185">
        <v>0</v>
      </c>
      <c r="E108" s="128"/>
      <c r="F108" s="185">
        <v>0</v>
      </c>
      <c r="G108" s="68"/>
    </row>
    <row r="109" spans="1:7" x14ac:dyDescent="0.35">
      <c r="A109" s="51" t="s">
        <v>2020</v>
      </c>
      <c r="B109" s="182"/>
      <c r="C109" s="185"/>
      <c r="D109" s="185"/>
      <c r="E109" s="128"/>
      <c r="F109" s="185"/>
      <c r="G109" s="68"/>
    </row>
    <row r="110" spans="1:7" x14ac:dyDescent="0.35">
      <c r="A110" s="51" t="s">
        <v>2021</v>
      </c>
      <c r="B110" s="182"/>
      <c r="C110" s="185"/>
      <c r="D110" s="185"/>
      <c r="E110" s="128"/>
      <c r="F110" s="185"/>
      <c r="G110" s="68"/>
    </row>
    <row r="111" spans="1:7" x14ac:dyDescent="0.35">
      <c r="A111" s="51" t="s">
        <v>2022</v>
      </c>
      <c r="B111" s="182"/>
      <c r="C111" s="185"/>
      <c r="D111" s="185"/>
      <c r="E111" s="128"/>
      <c r="F111" s="185"/>
      <c r="G111" s="68"/>
    </row>
    <row r="112" spans="1:7" x14ac:dyDescent="0.35">
      <c r="A112" s="51" t="s">
        <v>2023</v>
      </c>
      <c r="B112" s="182"/>
      <c r="C112" s="185"/>
      <c r="D112" s="185"/>
      <c r="E112" s="128"/>
      <c r="F112" s="185"/>
      <c r="G112" s="68"/>
    </row>
    <row r="113" spans="1:7" x14ac:dyDescent="0.35">
      <c r="A113" s="51" t="s">
        <v>2024</v>
      </c>
      <c r="B113" s="182"/>
      <c r="C113" s="185"/>
      <c r="D113" s="185"/>
      <c r="E113" s="128"/>
      <c r="F113" s="185"/>
      <c r="G113" s="68"/>
    </row>
    <row r="114" spans="1:7" x14ac:dyDescent="0.35">
      <c r="A114" s="51" t="s">
        <v>2025</v>
      </c>
      <c r="B114" s="182"/>
      <c r="C114" s="185"/>
      <c r="D114" s="185"/>
      <c r="E114" s="128"/>
      <c r="F114" s="185"/>
      <c r="G114" s="68"/>
    </row>
    <row r="115" spans="1:7" x14ac:dyDescent="0.35">
      <c r="A115" s="51" t="s">
        <v>2026</v>
      </c>
      <c r="B115" s="182"/>
      <c r="C115" s="185"/>
      <c r="D115" s="185"/>
      <c r="E115" s="128"/>
      <c r="F115" s="185"/>
      <c r="G115" s="68"/>
    </row>
    <row r="116" spans="1:7" x14ac:dyDescent="0.35">
      <c r="A116" s="51" t="s">
        <v>2027</v>
      </c>
      <c r="B116" s="182"/>
      <c r="C116" s="185"/>
      <c r="D116" s="185"/>
      <c r="E116" s="128"/>
      <c r="F116" s="185"/>
      <c r="G116" s="68"/>
    </row>
    <row r="117" spans="1:7" x14ac:dyDescent="0.35">
      <c r="A117" s="51" t="s">
        <v>2028</v>
      </c>
      <c r="B117" s="182"/>
      <c r="C117" s="185"/>
      <c r="D117" s="185"/>
      <c r="E117" s="128"/>
      <c r="F117" s="185"/>
      <c r="G117" s="68"/>
    </row>
    <row r="118" spans="1:7" x14ac:dyDescent="0.35">
      <c r="A118" s="51" t="s">
        <v>2029</v>
      </c>
      <c r="B118" s="182"/>
      <c r="C118" s="185"/>
      <c r="D118" s="185"/>
      <c r="E118" s="128"/>
      <c r="F118" s="185"/>
      <c r="G118" s="68"/>
    </row>
    <row r="119" spans="1:7" x14ac:dyDescent="0.35">
      <c r="A119" s="70"/>
      <c r="B119" s="70" t="s">
        <v>1566</v>
      </c>
      <c r="C119" s="70" t="s">
        <v>481</v>
      </c>
      <c r="D119" s="70" t="s">
        <v>482</v>
      </c>
      <c r="E119" s="70"/>
      <c r="F119" s="70" t="s">
        <v>450</v>
      </c>
      <c r="G119" s="70"/>
    </row>
    <row r="120" spans="1:7" x14ac:dyDescent="0.35">
      <c r="A120" s="51" t="s">
        <v>1749</v>
      </c>
      <c r="B120" s="180" t="s">
        <v>3116</v>
      </c>
      <c r="C120" s="185">
        <f>faneF1!C120</f>
        <v>0.45663013241633255</v>
      </c>
      <c r="D120" s="185">
        <f>faneF1!D120</f>
        <v>0.65135022915603114</v>
      </c>
      <c r="E120" s="128"/>
      <c r="F120" s="185">
        <f>faneF1!F120</f>
        <v>0.48466188649212905</v>
      </c>
      <c r="G120" s="68"/>
    </row>
    <row r="121" spans="1:7" x14ac:dyDescent="0.35">
      <c r="A121" s="51" t="s">
        <v>1750</v>
      </c>
      <c r="B121" s="180" t="s">
        <v>3117</v>
      </c>
      <c r="C121" s="185">
        <f>faneF1!C121</f>
        <v>0.13971331951323784</v>
      </c>
      <c r="D121" s="185">
        <f>faneF1!D121</f>
        <v>3.8894276995095955E-2</v>
      </c>
      <c r="E121" s="128"/>
      <c r="F121" s="185">
        <f>faneF1!F121</f>
        <v>0.12519948836328532</v>
      </c>
      <c r="G121" s="68"/>
    </row>
    <row r="122" spans="1:7" x14ac:dyDescent="0.35">
      <c r="A122" s="51" t="s">
        <v>1751</v>
      </c>
      <c r="B122" s="180" t="s">
        <v>3118</v>
      </c>
      <c r="C122" s="185">
        <f>faneF1!C122</f>
        <v>3.2745373460034491E-2</v>
      </c>
      <c r="D122" s="185">
        <f>faneF1!D122</f>
        <v>4.4880023242377123E-2</v>
      </c>
      <c r="E122" s="128"/>
      <c r="F122" s="185">
        <f>faneF1!F122</f>
        <v>3.4492268229475376E-2</v>
      </c>
      <c r="G122" s="68"/>
    </row>
    <row r="123" spans="1:7" x14ac:dyDescent="0.35">
      <c r="A123" s="51" t="s">
        <v>1752</v>
      </c>
      <c r="B123" s="180" t="s">
        <v>3119</v>
      </c>
      <c r="C123" s="185">
        <f>faneF1!C123</f>
        <v>0.24978794666696605</v>
      </c>
      <c r="D123" s="185">
        <f>faneF1!D123</f>
        <v>0.18490002099564309</v>
      </c>
      <c r="E123" s="128"/>
      <c r="F123" s="185">
        <f>faneF1!F123</f>
        <v>0.24044673122547638</v>
      </c>
      <c r="G123" s="68"/>
    </row>
    <row r="124" spans="1:7" x14ac:dyDescent="0.35">
      <c r="A124" s="51" t="s">
        <v>1753</v>
      </c>
      <c r="B124" s="180" t="s">
        <v>3120</v>
      </c>
      <c r="C124" s="185">
        <f>faneF1!C124</f>
        <v>0.1211232279382603</v>
      </c>
      <c r="D124" s="185">
        <f>faneF1!D124</f>
        <v>7.997544960938463E-2</v>
      </c>
      <c r="E124" s="128"/>
      <c r="F124" s="185">
        <f>faneF1!F124</f>
        <v>0.11519962569105203</v>
      </c>
      <c r="G124" s="68"/>
    </row>
    <row r="125" spans="1:7" x14ac:dyDescent="0.35">
      <c r="A125" s="51" t="s">
        <v>1754</v>
      </c>
      <c r="B125" s="180"/>
      <c r="C125" s="185"/>
      <c r="D125" s="185"/>
      <c r="E125" s="128"/>
      <c r="F125" s="185"/>
      <c r="G125" s="68"/>
    </row>
    <row r="126" spans="1:7" x14ac:dyDescent="0.35">
      <c r="A126" s="51" t="s">
        <v>1755</v>
      </c>
      <c r="B126" s="180"/>
      <c r="C126" s="185"/>
      <c r="D126" s="185"/>
      <c r="E126" s="128"/>
      <c r="F126" s="185"/>
      <c r="G126" s="68"/>
    </row>
    <row r="127" spans="1:7" x14ac:dyDescent="0.35">
      <c r="A127" s="51" t="s">
        <v>1756</v>
      </c>
      <c r="B127" s="180"/>
      <c r="C127" s="185"/>
      <c r="D127" s="185"/>
      <c r="E127" s="128"/>
      <c r="F127" s="185"/>
      <c r="G127" s="68"/>
    </row>
    <row r="128" spans="1:7" x14ac:dyDescent="0.35">
      <c r="A128" s="51" t="s">
        <v>1757</v>
      </c>
      <c r="B128" s="180"/>
      <c r="C128" s="185"/>
      <c r="D128" s="185"/>
      <c r="E128" s="128"/>
      <c r="F128" s="185"/>
      <c r="G128" s="68"/>
    </row>
    <row r="129" spans="1:7" x14ac:dyDescent="0.35">
      <c r="A129" s="51" t="s">
        <v>1758</v>
      </c>
      <c r="B129" s="180"/>
      <c r="C129" s="185"/>
      <c r="D129" s="185"/>
      <c r="E129" s="128"/>
      <c r="F129" s="185"/>
      <c r="G129" s="68"/>
    </row>
    <row r="130" spans="1:7" x14ac:dyDescent="0.35">
      <c r="A130" s="51" t="s">
        <v>1759</v>
      </c>
      <c r="B130" s="180"/>
      <c r="C130" s="185"/>
      <c r="D130" s="185"/>
      <c r="E130" s="128"/>
      <c r="F130" s="185"/>
      <c r="G130" s="68"/>
    </row>
    <row r="131" spans="1:7" x14ac:dyDescent="0.35">
      <c r="A131" s="51" t="s">
        <v>1760</v>
      </c>
      <c r="B131" s="180"/>
      <c r="C131" s="185"/>
      <c r="D131" s="185"/>
      <c r="E131" s="128"/>
      <c r="F131" s="185"/>
      <c r="G131" s="68"/>
    </row>
    <row r="132" spans="1:7" x14ac:dyDescent="0.35">
      <c r="A132" s="51" t="s">
        <v>1761</v>
      </c>
      <c r="B132" s="180"/>
      <c r="C132" s="185"/>
      <c r="D132" s="185"/>
      <c r="E132" s="128"/>
      <c r="F132" s="185"/>
      <c r="G132" s="68"/>
    </row>
    <row r="133" spans="1:7" x14ac:dyDescent="0.35">
      <c r="A133" s="51" t="s">
        <v>1762</v>
      </c>
      <c r="B133" s="180"/>
      <c r="C133" s="185"/>
      <c r="D133" s="185"/>
      <c r="E133" s="128"/>
      <c r="F133" s="185"/>
      <c r="G133" s="68"/>
    </row>
    <row r="134" spans="1:7" x14ac:dyDescent="0.35">
      <c r="A134" s="51" t="s">
        <v>1763</v>
      </c>
      <c r="B134" s="180"/>
      <c r="C134" s="185"/>
      <c r="D134" s="185"/>
      <c r="E134" s="128"/>
      <c r="F134" s="185"/>
      <c r="G134" s="68"/>
    </row>
    <row r="135" spans="1:7" x14ac:dyDescent="0.35">
      <c r="A135" s="51" t="s">
        <v>1764</v>
      </c>
      <c r="B135" s="180"/>
      <c r="C135" s="185"/>
      <c r="D135" s="185"/>
      <c r="E135" s="128"/>
      <c r="F135" s="185"/>
      <c r="G135" s="68"/>
    </row>
    <row r="136" spans="1:7" x14ac:dyDescent="0.35">
      <c r="A136" s="51" t="s">
        <v>1765</v>
      </c>
      <c r="B136" s="180"/>
      <c r="C136" s="185"/>
      <c r="D136" s="185"/>
      <c r="E136" s="128"/>
      <c r="F136" s="185"/>
      <c r="G136" s="68"/>
    </row>
    <row r="137" spans="1:7" x14ac:dyDescent="0.35">
      <c r="A137" s="51" t="s">
        <v>1766</v>
      </c>
      <c r="B137" s="180"/>
      <c r="C137" s="185"/>
      <c r="D137" s="185"/>
      <c r="E137" s="128"/>
      <c r="F137" s="185"/>
      <c r="G137" s="68"/>
    </row>
    <row r="138" spans="1:7" x14ac:dyDescent="0.35">
      <c r="A138" s="51" t="s">
        <v>1767</v>
      </c>
      <c r="B138" s="180"/>
      <c r="C138" s="185"/>
      <c r="D138" s="185"/>
      <c r="E138" s="128"/>
      <c r="F138" s="185"/>
      <c r="G138" s="68"/>
    </row>
    <row r="139" spans="1:7" x14ac:dyDescent="0.35">
      <c r="A139" s="51" t="s">
        <v>1768</v>
      </c>
      <c r="B139" s="180"/>
      <c r="C139" s="185"/>
      <c r="D139" s="185"/>
      <c r="E139" s="128"/>
      <c r="F139" s="185"/>
      <c r="G139" s="68"/>
    </row>
    <row r="140" spans="1:7" x14ac:dyDescent="0.35">
      <c r="A140" s="51" t="s">
        <v>1769</v>
      </c>
      <c r="B140" s="180"/>
      <c r="C140" s="185"/>
      <c r="D140" s="185"/>
      <c r="E140" s="128"/>
      <c r="F140" s="185"/>
      <c r="G140" s="68"/>
    </row>
    <row r="141" spans="1:7" x14ac:dyDescent="0.35">
      <c r="A141" s="51" t="s">
        <v>1770</v>
      </c>
      <c r="B141" s="180"/>
      <c r="C141" s="185"/>
      <c r="D141" s="185"/>
      <c r="E141" s="128"/>
      <c r="F141" s="185"/>
      <c r="G141" s="68"/>
    </row>
    <row r="142" spans="1:7" x14ac:dyDescent="0.35">
      <c r="A142" s="51" t="s">
        <v>1771</v>
      </c>
      <c r="B142" s="180"/>
      <c r="C142" s="185"/>
      <c r="D142" s="185"/>
      <c r="E142" s="128"/>
      <c r="F142" s="185"/>
      <c r="G142" s="68"/>
    </row>
    <row r="143" spans="1:7" x14ac:dyDescent="0.35">
      <c r="A143" s="51" t="s">
        <v>1772</v>
      </c>
      <c r="B143" s="180"/>
      <c r="C143" s="185"/>
      <c r="D143" s="185"/>
      <c r="E143" s="128"/>
      <c r="F143" s="185"/>
      <c r="G143" s="68"/>
    </row>
    <row r="144" spans="1:7" x14ac:dyDescent="0.35">
      <c r="A144" s="51" t="s">
        <v>1773</v>
      </c>
      <c r="B144" s="180"/>
      <c r="C144" s="185"/>
      <c r="D144" s="185"/>
      <c r="E144" s="128"/>
      <c r="F144" s="185"/>
      <c r="G144" s="68"/>
    </row>
    <row r="145" spans="1:7" x14ac:dyDescent="0.35">
      <c r="A145" s="51" t="s">
        <v>1774</v>
      </c>
      <c r="B145" s="180"/>
      <c r="C145" s="185"/>
      <c r="D145" s="185"/>
      <c r="E145" s="128"/>
      <c r="F145" s="185"/>
      <c r="G145" s="68"/>
    </row>
    <row r="146" spans="1:7" x14ac:dyDescent="0.35">
      <c r="A146" s="51" t="s">
        <v>1775</v>
      </c>
      <c r="B146" s="180"/>
      <c r="C146" s="185"/>
      <c r="D146" s="185"/>
      <c r="E146" s="128"/>
      <c r="F146" s="185"/>
      <c r="G146" s="68"/>
    </row>
    <row r="147" spans="1:7" x14ac:dyDescent="0.35">
      <c r="A147" s="51" t="s">
        <v>1776</v>
      </c>
      <c r="B147" s="180"/>
      <c r="C147" s="185"/>
      <c r="D147" s="185"/>
      <c r="E147" s="128"/>
      <c r="F147" s="185"/>
      <c r="G147" s="68"/>
    </row>
    <row r="148" spans="1:7" x14ac:dyDescent="0.35">
      <c r="A148" s="51" t="s">
        <v>1777</v>
      </c>
      <c r="B148" s="180"/>
      <c r="C148" s="185"/>
      <c r="D148" s="185"/>
      <c r="E148" s="128"/>
      <c r="F148" s="185"/>
      <c r="G148" s="68"/>
    </row>
    <row r="149" spans="1:7" x14ac:dyDescent="0.35">
      <c r="A149" s="51" t="s">
        <v>1778</v>
      </c>
      <c r="B149" s="180"/>
      <c r="C149" s="185"/>
      <c r="D149" s="185"/>
      <c r="E149" s="128"/>
      <c r="F149" s="185"/>
      <c r="G149" s="68"/>
    </row>
    <row r="150" spans="1:7" x14ac:dyDescent="0.35">
      <c r="A150" s="51" t="s">
        <v>1779</v>
      </c>
      <c r="B150" s="180"/>
      <c r="C150" s="185"/>
      <c r="D150" s="185"/>
      <c r="E150" s="128"/>
      <c r="F150" s="185"/>
      <c r="G150" s="68"/>
    </row>
    <row r="151" spans="1:7" x14ac:dyDescent="0.35">
      <c r="A151" s="51" t="s">
        <v>1780</v>
      </c>
      <c r="B151" s="180"/>
      <c r="C151" s="185"/>
      <c r="D151" s="185"/>
      <c r="E151" s="128"/>
      <c r="F151" s="185"/>
      <c r="G151" s="68"/>
    </row>
    <row r="152" spans="1:7" x14ac:dyDescent="0.35">
      <c r="A152" s="51" t="s">
        <v>1781</v>
      </c>
      <c r="B152" s="180"/>
      <c r="C152" s="185"/>
      <c r="D152" s="185"/>
      <c r="E152" s="128"/>
      <c r="F152" s="185"/>
      <c r="G152" s="68"/>
    </row>
    <row r="153" spans="1:7" x14ac:dyDescent="0.35">
      <c r="A153" s="51" t="s">
        <v>1782</v>
      </c>
      <c r="B153" s="180"/>
      <c r="C153" s="185"/>
      <c r="D153" s="185"/>
      <c r="E153" s="128"/>
      <c r="F153" s="185"/>
      <c r="G153" s="68"/>
    </row>
    <row r="154" spans="1:7" x14ac:dyDescent="0.35">
      <c r="A154" s="51" t="s">
        <v>1783</v>
      </c>
      <c r="B154" s="180"/>
      <c r="C154" s="185"/>
      <c r="D154" s="185"/>
      <c r="E154" s="128"/>
      <c r="F154" s="185"/>
      <c r="G154" s="68"/>
    </row>
    <row r="155" spans="1:7" x14ac:dyDescent="0.35">
      <c r="A155" s="51" t="s">
        <v>1784</v>
      </c>
      <c r="B155" s="180"/>
      <c r="C155" s="185"/>
      <c r="D155" s="185"/>
      <c r="E155" s="128"/>
      <c r="F155" s="185"/>
      <c r="G155" s="68"/>
    </row>
    <row r="156" spans="1:7" x14ac:dyDescent="0.35">
      <c r="A156" s="51" t="s">
        <v>1785</v>
      </c>
      <c r="B156" s="180"/>
      <c r="C156" s="185"/>
      <c r="D156" s="185"/>
      <c r="E156" s="128"/>
      <c r="F156" s="185"/>
      <c r="G156" s="68"/>
    </row>
    <row r="157" spans="1:7" x14ac:dyDescent="0.35">
      <c r="A157" s="51" t="s">
        <v>1786</v>
      </c>
      <c r="B157" s="180"/>
      <c r="C157" s="185"/>
      <c r="D157" s="185"/>
      <c r="E157" s="128"/>
      <c r="F157" s="185"/>
      <c r="G157" s="68"/>
    </row>
    <row r="158" spans="1:7" x14ac:dyDescent="0.35">
      <c r="A158" s="51" t="s">
        <v>1787</v>
      </c>
      <c r="B158" s="180"/>
      <c r="C158" s="185"/>
      <c r="D158" s="185"/>
      <c r="E158" s="128"/>
      <c r="F158" s="185"/>
      <c r="G158" s="68"/>
    </row>
    <row r="159" spans="1:7" x14ac:dyDescent="0.35">
      <c r="A159" s="51" t="s">
        <v>1788</v>
      </c>
      <c r="B159" s="180"/>
      <c r="C159" s="185"/>
      <c r="D159" s="185"/>
      <c r="E159" s="128"/>
      <c r="F159" s="185"/>
      <c r="G159" s="68"/>
    </row>
    <row r="160" spans="1:7" x14ac:dyDescent="0.35">
      <c r="A160" s="51" t="s">
        <v>1789</v>
      </c>
      <c r="B160" s="180"/>
      <c r="C160" s="185"/>
      <c r="D160" s="185"/>
      <c r="E160" s="128"/>
      <c r="F160" s="185"/>
      <c r="G160" s="68"/>
    </row>
    <row r="161" spans="1:7" x14ac:dyDescent="0.35">
      <c r="A161" s="51" t="s">
        <v>1790</v>
      </c>
      <c r="B161" s="180"/>
      <c r="C161" s="185"/>
      <c r="D161" s="185"/>
      <c r="E161" s="128"/>
      <c r="F161" s="185"/>
      <c r="G161" s="68"/>
    </row>
    <row r="162" spans="1:7" x14ac:dyDescent="0.35">
      <c r="A162" s="51" t="s">
        <v>1791</v>
      </c>
      <c r="B162" s="180"/>
      <c r="C162" s="185"/>
      <c r="D162" s="185"/>
      <c r="E162" s="128"/>
      <c r="F162" s="185"/>
      <c r="G162" s="68"/>
    </row>
    <row r="163" spans="1:7" x14ac:dyDescent="0.35">
      <c r="A163" s="51" t="s">
        <v>1792</v>
      </c>
      <c r="B163" s="180"/>
      <c r="C163" s="185"/>
      <c r="D163" s="185"/>
      <c r="E163" s="128"/>
      <c r="F163" s="185"/>
      <c r="G163" s="68"/>
    </row>
    <row r="164" spans="1:7" x14ac:dyDescent="0.35">
      <c r="A164" s="51" t="s">
        <v>1793</v>
      </c>
      <c r="B164" s="180"/>
      <c r="C164" s="185"/>
      <c r="D164" s="185"/>
      <c r="E164" s="128"/>
      <c r="F164" s="185"/>
      <c r="G164" s="68"/>
    </row>
    <row r="165" spans="1:7" x14ac:dyDescent="0.35">
      <c r="A165" s="51" t="s">
        <v>1794</v>
      </c>
      <c r="B165" s="180"/>
      <c r="C165" s="185"/>
      <c r="D165" s="185"/>
      <c r="E165" s="128"/>
      <c r="F165" s="185"/>
      <c r="G165" s="68"/>
    </row>
    <row r="166" spans="1:7" x14ac:dyDescent="0.35">
      <c r="A166" s="51" t="s">
        <v>1795</v>
      </c>
      <c r="B166" s="180"/>
      <c r="C166" s="185"/>
      <c r="D166" s="185"/>
      <c r="E166" s="128"/>
      <c r="F166" s="185"/>
      <c r="G166" s="68"/>
    </row>
    <row r="167" spans="1:7" x14ac:dyDescent="0.35">
      <c r="A167" s="51" t="s">
        <v>1796</v>
      </c>
      <c r="B167" s="180"/>
      <c r="C167" s="185"/>
      <c r="D167" s="185"/>
      <c r="E167" s="128"/>
      <c r="F167" s="185"/>
      <c r="G167" s="68"/>
    </row>
    <row r="168" spans="1:7" x14ac:dyDescent="0.35">
      <c r="A168" s="51" t="s">
        <v>1797</v>
      </c>
      <c r="B168" s="180"/>
      <c r="C168" s="185"/>
      <c r="D168" s="185"/>
      <c r="E168" s="128"/>
      <c r="F168" s="185"/>
      <c r="G168" s="68"/>
    </row>
    <row r="169" spans="1:7" x14ac:dyDescent="0.35">
      <c r="A169" s="51" t="s">
        <v>1798</v>
      </c>
      <c r="B169" s="180"/>
      <c r="C169" s="185"/>
      <c r="D169" s="185"/>
      <c r="E169" s="128"/>
      <c r="F169" s="185"/>
      <c r="G169" s="68"/>
    </row>
    <row r="170" spans="1:7" x14ac:dyDescent="0.35">
      <c r="A170" s="70"/>
      <c r="B170" s="70" t="s">
        <v>605</v>
      </c>
      <c r="C170" s="70" t="s">
        <v>481</v>
      </c>
      <c r="D170" s="70" t="s">
        <v>482</v>
      </c>
      <c r="E170" s="70"/>
      <c r="F170" s="70" t="s">
        <v>450</v>
      </c>
      <c r="G170" s="70"/>
    </row>
    <row r="171" spans="1:7" x14ac:dyDescent="0.35">
      <c r="A171" s="51" t="s">
        <v>1799</v>
      </c>
      <c r="B171" s="51" t="s">
        <v>607</v>
      </c>
      <c r="C171" s="185">
        <f>faneF1!C171</f>
        <v>0.73063566161019</v>
      </c>
      <c r="D171" s="185">
        <f>faneF1!D171</f>
        <v>0.42256183527801267</v>
      </c>
      <c r="E171" s="129"/>
      <c r="F171" s="185">
        <f>faneF1!F171</f>
        <v>0.68628559256331056</v>
      </c>
      <c r="G171" s="68"/>
    </row>
    <row r="172" spans="1:7" x14ac:dyDescent="0.35">
      <c r="A172" s="51" t="s">
        <v>1800</v>
      </c>
      <c r="B172" s="51" t="s">
        <v>609</v>
      </c>
      <c r="C172" s="185">
        <f>faneF1!C172</f>
        <v>0.26936433838463836</v>
      </c>
      <c r="D172" s="185">
        <f>faneF1!D172</f>
        <v>0.57743816472051956</v>
      </c>
      <c r="E172" s="129"/>
      <c r="F172" s="185">
        <f>faneF1!F172</f>
        <v>0.31371440743810258</v>
      </c>
      <c r="G172" s="68"/>
    </row>
    <row r="173" spans="1:7" x14ac:dyDescent="0.35">
      <c r="A173" s="51" t="s">
        <v>1801</v>
      </c>
      <c r="B173" s="51" t="s">
        <v>139</v>
      </c>
      <c r="C173" s="185">
        <f>faneF1!C173</f>
        <v>0</v>
      </c>
      <c r="D173" s="185">
        <f>faneF1!D173</f>
        <v>0</v>
      </c>
      <c r="E173" s="129"/>
      <c r="F173" s="185">
        <f>faneF1!F173</f>
        <v>0</v>
      </c>
      <c r="G173" s="68"/>
    </row>
    <row r="174" spans="1:7" x14ac:dyDescent="0.35">
      <c r="A174" s="51" t="s">
        <v>1802</v>
      </c>
      <c r="B174" s="165"/>
      <c r="C174" s="185"/>
      <c r="D174" s="185"/>
      <c r="E174" s="129"/>
      <c r="F174" s="185"/>
      <c r="G174" s="68"/>
    </row>
    <row r="175" spans="1:7" x14ac:dyDescent="0.35">
      <c r="A175" s="51" t="s">
        <v>1803</v>
      </c>
      <c r="B175" s="165"/>
      <c r="C175" s="185"/>
      <c r="D175" s="185"/>
      <c r="E175" s="129"/>
      <c r="F175" s="185"/>
      <c r="G175" s="68"/>
    </row>
    <row r="176" spans="1:7" x14ac:dyDescent="0.35">
      <c r="A176" s="51" t="s">
        <v>1804</v>
      </c>
      <c r="B176" s="165"/>
      <c r="C176" s="185"/>
      <c r="D176" s="185"/>
      <c r="E176" s="129"/>
      <c r="F176" s="185"/>
      <c r="G176" s="68"/>
    </row>
    <row r="177" spans="1:7" x14ac:dyDescent="0.35">
      <c r="A177" s="51" t="s">
        <v>1805</v>
      </c>
      <c r="B177" s="165"/>
      <c r="C177" s="185"/>
      <c r="D177" s="185"/>
      <c r="E177" s="129"/>
      <c r="F177" s="185"/>
      <c r="G177" s="68"/>
    </row>
    <row r="178" spans="1:7" x14ac:dyDescent="0.35">
      <c r="A178" s="51" t="s">
        <v>1806</v>
      </c>
      <c r="B178" s="165"/>
      <c r="C178" s="185"/>
      <c r="D178" s="185"/>
      <c r="E178" s="129"/>
      <c r="F178" s="185"/>
      <c r="G178" s="68"/>
    </row>
    <row r="179" spans="1:7" x14ac:dyDescent="0.35">
      <c r="A179" s="51" t="s">
        <v>1807</v>
      </c>
      <c r="B179" s="165"/>
      <c r="C179" s="185"/>
      <c r="D179" s="185"/>
      <c r="E179" s="129"/>
      <c r="F179" s="185"/>
      <c r="G179" s="68"/>
    </row>
    <row r="180" spans="1:7" x14ac:dyDescent="0.35">
      <c r="A180" s="70"/>
      <c r="B180" s="70" t="s">
        <v>617</v>
      </c>
      <c r="C180" s="70" t="s">
        <v>481</v>
      </c>
      <c r="D180" s="70" t="s">
        <v>482</v>
      </c>
      <c r="E180" s="70"/>
      <c r="F180" s="70" t="s">
        <v>450</v>
      </c>
      <c r="G180" s="70"/>
    </row>
    <row r="181" spans="1:7" x14ac:dyDescent="0.35">
      <c r="A181" s="51" t="s">
        <v>1808</v>
      </c>
      <c r="B181" s="51" t="s">
        <v>619</v>
      </c>
      <c r="C181" s="185">
        <f>faneF1!C181</f>
        <v>0.58580415984791356</v>
      </c>
      <c r="D181" s="185">
        <f>faneF1!D181</f>
        <v>0.46669603726342973</v>
      </c>
      <c r="E181" s="129"/>
      <c r="F181" s="185">
        <f>faneF1!F181</f>
        <v>0.56865744692201781</v>
      </c>
      <c r="G181" s="68"/>
    </row>
    <row r="182" spans="1:7" x14ac:dyDescent="0.35">
      <c r="A182" s="51" t="s">
        <v>1809</v>
      </c>
      <c r="B182" s="51" t="s">
        <v>621</v>
      </c>
      <c r="C182" s="185">
        <f>faneF1!C182</f>
        <v>0.41419584014691807</v>
      </c>
      <c r="D182" s="185">
        <f>faneF1!D182</f>
        <v>0.5333039627351025</v>
      </c>
      <c r="E182" s="129"/>
      <c r="F182" s="185">
        <f>faneF1!F182</f>
        <v>0.43134255307939945</v>
      </c>
      <c r="G182" s="68"/>
    </row>
    <row r="183" spans="1:7" x14ac:dyDescent="0.35">
      <c r="A183" s="51" t="s">
        <v>1810</v>
      </c>
      <c r="B183" s="51" t="s">
        <v>139</v>
      </c>
      <c r="C183" s="185">
        <f>faneF1!C183</f>
        <v>0</v>
      </c>
      <c r="D183" s="185">
        <f>faneF1!D183</f>
        <v>0</v>
      </c>
      <c r="E183" s="129"/>
      <c r="F183" s="185">
        <f>faneF1!F183</f>
        <v>0</v>
      </c>
      <c r="G183" s="68"/>
    </row>
    <row r="184" spans="1:7" x14ac:dyDescent="0.35">
      <c r="A184" s="51" t="s">
        <v>1811</v>
      </c>
      <c r="B184" s="165"/>
      <c r="C184" s="165"/>
      <c r="D184" s="165"/>
      <c r="E184" s="49"/>
      <c r="F184" s="165"/>
      <c r="G184" s="68"/>
    </row>
    <row r="185" spans="1:7" x14ac:dyDescent="0.35">
      <c r="A185" s="51" t="s">
        <v>1812</v>
      </c>
      <c r="B185" s="165"/>
      <c r="C185" s="165"/>
      <c r="D185" s="165"/>
      <c r="E185" s="49"/>
      <c r="F185" s="165"/>
      <c r="G185" s="68"/>
    </row>
    <row r="186" spans="1:7" x14ac:dyDescent="0.35">
      <c r="A186" s="51" t="s">
        <v>1813</v>
      </c>
      <c r="B186" s="165"/>
      <c r="C186" s="165"/>
      <c r="D186" s="165"/>
      <c r="E186" s="49"/>
      <c r="F186" s="165"/>
      <c r="G186" s="68"/>
    </row>
    <row r="187" spans="1:7" x14ac:dyDescent="0.35">
      <c r="A187" s="51" t="s">
        <v>1814</v>
      </c>
      <c r="B187" s="165"/>
      <c r="C187" s="165"/>
      <c r="D187" s="165"/>
      <c r="E187" s="49"/>
      <c r="F187" s="165"/>
      <c r="G187" s="68"/>
    </row>
    <row r="188" spans="1:7" x14ac:dyDescent="0.35">
      <c r="A188" s="51" t="s">
        <v>1815</v>
      </c>
      <c r="B188" s="165"/>
      <c r="C188" s="165"/>
      <c r="D188" s="165"/>
      <c r="E188" s="49"/>
      <c r="F188" s="165"/>
      <c r="G188" s="68"/>
    </row>
    <row r="189" spans="1:7" x14ac:dyDescent="0.35">
      <c r="A189" s="51" t="s">
        <v>1816</v>
      </c>
      <c r="B189" s="165"/>
      <c r="C189" s="165"/>
      <c r="D189" s="165"/>
      <c r="E189" s="49"/>
      <c r="F189" s="165"/>
      <c r="G189" s="68"/>
    </row>
    <row r="190" spans="1:7" x14ac:dyDescent="0.35">
      <c r="A190" s="70"/>
      <c r="B190" s="70" t="s">
        <v>629</v>
      </c>
      <c r="C190" s="70" t="s">
        <v>481</v>
      </c>
      <c r="D190" s="70" t="s">
        <v>482</v>
      </c>
      <c r="E190" s="70"/>
      <c r="F190" s="70" t="s">
        <v>450</v>
      </c>
      <c r="G190" s="70"/>
    </row>
    <row r="191" spans="1:7" x14ac:dyDescent="0.35">
      <c r="A191" s="51" t="s">
        <v>1817</v>
      </c>
      <c r="B191" s="47" t="s">
        <v>631</v>
      </c>
      <c r="C191" s="185">
        <f>faneF1!C191</f>
        <v>6.4108901820784922E-2</v>
      </c>
      <c r="D191" s="185">
        <f>faneF1!D191</f>
        <v>0.14049300291724184</v>
      </c>
      <c r="E191" s="129"/>
      <c r="F191" s="185">
        <f>faneF1!F191</f>
        <v>7.5105097760248679E-2</v>
      </c>
      <c r="G191" s="68"/>
    </row>
    <row r="192" spans="1:7" x14ac:dyDescent="0.35">
      <c r="A192" s="51" t="s">
        <v>1818</v>
      </c>
      <c r="B192" s="47" t="s">
        <v>633</v>
      </c>
      <c r="C192" s="185">
        <f>faneF1!C192</f>
        <v>0.10305864000966614</v>
      </c>
      <c r="D192" s="185">
        <f>faneF1!D192</f>
        <v>2.4510362580176255E-2</v>
      </c>
      <c r="E192" s="129"/>
      <c r="F192" s="185">
        <f>faneF1!F192</f>
        <v>9.1750890925165238E-2</v>
      </c>
      <c r="G192" s="68"/>
    </row>
    <row r="193" spans="1:7" x14ac:dyDescent="0.35">
      <c r="A193" s="51" t="s">
        <v>1819</v>
      </c>
      <c r="B193" s="47" t="s">
        <v>635</v>
      </c>
      <c r="C193" s="185">
        <f>faneF1!C193</f>
        <v>0.10040094244453922</v>
      </c>
      <c r="D193" s="185">
        <f>faneF1!D193</f>
        <v>5.5923944597499622E-2</v>
      </c>
      <c r="E193" s="128"/>
      <c r="F193" s="185">
        <f>faneF1!F193</f>
        <v>9.3998068338004129E-2</v>
      </c>
      <c r="G193" s="68"/>
    </row>
    <row r="194" spans="1:7" x14ac:dyDescent="0.35">
      <c r="A194" s="51" t="s">
        <v>1820</v>
      </c>
      <c r="B194" s="47" t="s">
        <v>637</v>
      </c>
      <c r="C194" s="185">
        <f>faneF1!C194</f>
        <v>0.14634927008493498</v>
      </c>
      <c r="D194" s="185">
        <f>faneF1!D194</f>
        <v>6.4403598562357015E-2</v>
      </c>
      <c r="E194" s="128"/>
      <c r="F194" s="185">
        <f>faneF1!F194</f>
        <v>0.13455243478257498</v>
      </c>
      <c r="G194" s="68"/>
    </row>
    <row r="195" spans="1:7" x14ac:dyDescent="0.35">
      <c r="A195" s="51" t="s">
        <v>1821</v>
      </c>
      <c r="B195" s="47" t="s">
        <v>639</v>
      </c>
      <c r="C195" s="185">
        <f>faneF1!C195</f>
        <v>0.58608224563490541</v>
      </c>
      <c r="D195" s="185">
        <f>faneF1!D195</f>
        <v>0.71466909134125711</v>
      </c>
      <c r="E195" s="128"/>
      <c r="F195" s="185">
        <f>faneF1!F195</f>
        <v>0.60459350819542357</v>
      </c>
      <c r="G195" s="68"/>
    </row>
    <row r="196" spans="1:7" x14ac:dyDescent="0.35">
      <c r="A196" s="51" t="s">
        <v>2306</v>
      </c>
      <c r="B196" s="183"/>
      <c r="C196" s="185"/>
      <c r="D196" s="185"/>
      <c r="E196" s="128"/>
      <c r="F196" s="185"/>
      <c r="G196" s="68"/>
    </row>
    <row r="197" spans="1:7" x14ac:dyDescent="0.35">
      <c r="A197" s="51" t="s">
        <v>2307</v>
      </c>
      <c r="B197" s="183"/>
      <c r="C197" s="185"/>
      <c r="D197" s="185"/>
      <c r="E197" s="128"/>
      <c r="F197" s="185"/>
      <c r="G197" s="68"/>
    </row>
    <row r="198" spans="1:7" x14ac:dyDescent="0.35">
      <c r="A198" s="51" t="s">
        <v>2308</v>
      </c>
      <c r="B198" s="197"/>
      <c r="C198" s="185"/>
      <c r="D198" s="185"/>
      <c r="E198" s="128"/>
      <c r="F198" s="185"/>
      <c r="G198" s="68"/>
    </row>
    <row r="199" spans="1:7" x14ac:dyDescent="0.35">
      <c r="A199" s="51" t="s">
        <v>2309</v>
      </c>
      <c r="B199" s="197"/>
      <c r="C199" s="185"/>
      <c r="D199" s="185"/>
      <c r="E199" s="128"/>
      <c r="F199" s="185"/>
      <c r="G199" s="68"/>
    </row>
    <row r="200" spans="1:7" x14ac:dyDescent="0.35">
      <c r="A200" s="70"/>
      <c r="B200" s="70" t="s">
        <v>644</v>
      </c>
      <c r="C200" s="70" t="s">
        <v>481</v>
      </c>
      <c r="D200" s="70" t="s">
        <v>482</v>
      </c>
      <c r="E200" s="70"/>
      <c r="F200" s="70" t="s">
        <v>450</v>
      </c>
      <c r="G200" s="70"/>
    </row>
    <row r="201" spans="1:7" x14ac:dyDescent="0.35">
      <c r="A201" s="51" t="s">
        <v>1822</v>
      </c>
      <c r="B201" s="51" t="s">
        <v>646</v>
      </c>
      <c r="C201" s="185">
        <f>faneF1!C201</f>
        <v>0</v>
      </c>
      <c r="D201" s="185">
        <f>faneF1!D201</f>
        <v>0</v>
      </c>
      <c r="E201" s="129"/>
      <c r="F201" s="185">
        <f>faneF1!F201</f>
        <v>0</v>
      </c>
      <c r="G201" s="68"/>
    </row>
    <row r="202" spans="1:7" x14ac:dyDescent="0.35">
      <c r="A202" s="51" t="s">
        <v>2310</v>
      </c>
      <c r="B202" s="198"/>
      <c r="C202" s="185"/>
      <c r="D202" s="185"/>
      <c r="E202" s="129"/>
      <c r="F202" s="185"/>
      <c r="G202" s="68"/>
    </row>
    <row r="203" spans="1:7" x14ac:dyDescent="0.35">
      <c r="A203" s="51" t="s">
        <v>2311</v>
      </c>
      <c r="B203" s="198"/>
      <c r="C203" s="185"/>
      <c r="D203" s="185"/>
      <c r="E203" s="129"/>
      <c r="F203" s="185"/>
      <c r="G203" s="68"/>
    </row>
    <row r="204" spans="1:7" x14ac:dyDescent="0.35">
      <c r="A204" s="51" t="s">
        <v>2312</v>
      </c>
      <c r="B204" s="198"/>
      <c r="C204" s="185"/>
      <c r="D204" s="185"/>
      <c r="E204" s="129"/>
      <c r="F204" s="185"/>
      <c r="G204" s="68"/>
    </row>
    <row r="205" spans="1:7" x14ac:dyDescent="0.35">
      <c r="A205" s="51" t="s">
        <v>2313</v>
      </c>
      <c r="B205" s="198"/>
      <c r="C205" s="185"/>
      <c r="D205" s="185"/>
      <c r="E205" s="129"/>
      <c r="F205" s="185"/>
      <c r="G205" s="68"/>
    </row>
    <row r="206" spans="1:7" x14ac:dyDescent="0.35">
      <c r="A206" s="51" t="s">
        <v>2314</v>
      </c>
      <c r="B206" s="180"/>
      <c r="C206" s="180"/>
      <c r="D206" s="180"/>
      <c r="E206" s="68"/>
      <c r="F206" s="180"/>
      <c r="G206" s="68"/>
    </row>
    <row r="207" spans="1:7" x14ac:dyDescent="0.35">
      <c r="A207" s="51" t="s">
        <v>2315</v>
      </c>
      <c r="B207" s="180"/>
      <c r="C207" s="180"/>
      <c r="D207" s="180"/>
      <c r="E207" s="68"/>
      <c r="F207" s="180"/>
      <c r="G207" s="68"/>
    </row>
    <row r="208" spans="1:7" x14ac:dyDescent="0.35">
      <c r="A208" s="51" t="s">
        <v>2316</v>
      </c>
      <c r="B208" s="180"/>
      <c r="C208" s="180"/>
      <c r="D208" s="180"/>
      <c r="E208" s="68"/>
      <c r="F208" s="180"/>
      <c r="G208" s="68"/>
    </row>
    <row r="209" spans="1:7" ht="18.5" x14ac:dyDescent="0.35">
      <c r="A209" s="124"/>
      <c r="B209" s="152" t="s">
        <v>3047</v>
      </c>
      <c r="C209" s="151"/>
      <c r="D209" s="151"/>
      <c r="E209" s="151"/>
      <c r="F209" s="151"/>
      <c r="G209" s="151"/>
    </row>
    <row r="210" spans="1:7" x14ac:dyDescent="0.35">
      <c r="A210" s="70"/>
      <c r="B210" s="70" t="s">
        <v>650</v>
      </c>
      <c r="C210" s="70" t="s">
        <v>651</v>
      </c>
      <c r="D210" s="70" t="s">
        <v>652</v>
      </c>
      <c r="E210" s="70"/>
      <c r="F210" s="70" t="s">
        <v>481</v>
      </c>
      <c r="G210" s="70" t="s">
        <v>653</v>
      </c>
    </row>
    <row r="211" spans="1:7" x14ac:dyDescent="0.35">
      <c r="A211" s="51" t="s">
        <v>1823</v>
      </c>
      <c r="B211" s="68" t="s">
        <v>655</v>
      </c>
      <c r="C211" s="168">
        <f>faneF1!C211</f>
        <v>2747</v>
      </c>
      <c r="D211" s="51"/>
      <c r="E211" s="65"/>
      <c r="F211" s="84"/>
      <c r="G211" s="84"/>
    </row>
    <row r="212" spans="1:7" x14ac:dyDescent="0.35">
      <c r="A212" s="65"/>
      <c r="B212" s="95"/>
      <c r="C212" s="65"/>
      <c r="D212" s="65"/>
      <c r="E212" s="65"/>
      <c r="F212" s="84"/>
      <c r="G212" s="84"/>
    </row>
    <row r="213" spans="1:7" x14ac:dyDescent="0.35">
      <c r="A213" s="51"/>
      <c r="B213" s="68" t="s">
        <v>656</v>
      </c>
      <c r="C213" s="65"/>
      <c r="D213" s="65"/>
      <c r="E213" s="65"/>
      <c r="F213" s="84"/>
      <c r="G213" s="84"/>
    </row>
    <row r="214" spans="1:7" x14ac:dyDescent="0.35">
      <c r="A214" s="51" t="s">
        <v>1824</v>
      </c>
      <c r="B214" s="180" t="s">
        <v>3122</v>
      </c>
      <c r="C214" s="168">
        <f>faneF1!C214</f>
        <v>12307.349081834582</v>
      </c>
      <c r="D214" s="186">
        <f>faneF1!D214</f>
        <v>10470</v>
      </c>
      <c r="E214" s="65"/>
      <c r="F214" s="140">
        <f>IF($C$238=0,"",IF(C214="[for completion]","",IF(C214="","",C214/$C$238)))</f>
        <v>0.21760480530843448</v>
      </c>
      <c r="G214" s="140">
        <f>IF($D$238=0,"",IF(D214="[for completion]","",IF(D214="","",D214/$D$238)))</f>
        <v>0.50847457627118642</v>
      </c>
    </row>
    <row r="215" spans="1:7" x14ac:dyDescent="0.35">
      <c r="A215" s="51" t="s">
        <v>1825</v>
      </c>
      <c r="B215" s="180" t="s">
        <v>3123</v>
      </c>
      <c r="C215" s="168">
        <f>faneF1!C215</f>
        <v>26008.163914796911</v>
      </c>
      <c r="D215" s="186">
        <f>faneF1!D215</f>
        <v>8908</v>
      </c>
      <c r="E215" s="65"/>
      <c r="F215" s="140">
        <f t="shared" ref="F215:F237" si="1">IF($C$238=0,"",IF(C215="[for completion]","",IF(C215="","",C215/$C$238)))</f>
        <v>0.45984731622364983</v>
      </c>
      <c r="G215" s="140">
        <f t="shared" ref="G215:G237" si="2">IF($D$238=0,"",IF(D215="[for completion]","",IF(D215="","",D215/$D$238)))</f>
        <v>0.4326161915399932</v>
      </c>
    </row>
    <row r="216" spans="1:7" x14ac:dyDescent="0.35">
      <c r="A216" s="51" t="s">
        <v>1826</v>
      </c>
      <c r="B216" s="180" t="s">
        <v>3124</v>
      </c>
      <c r="C216" s="168">
        <f>faneF1!C216</f>
        <v>7989.7876128664984</v>
      </c>
      <c r="D216" s="186">
        <f>faneF1!D216</f>
        <v>1037</v>
      </c>
      <c r="E216" s="65"/>
      <c r="F216" s="140">
        <f t="shared" si="1"/>
        <v>0.14126650397198218</v>
      </c>
      <c r="G216" s="140">
        <f t="shared" si="2"/>
        <v>5.0361808557136616E-2</v>
      </c>
    </row>
    <row r="217" spans="1:7" x14ac:dyDescent="0.35">
      <c r="A217" s="51" t="s">
        <v>1827</v>
      </c>
      <c r="B217" s="180" t="s">
        <v>3125</v>
      </c>
      <c r="C217" s="168">
        <f>faneF1!C217</f>
        <v>3589.092825455311</v>
      </c>
      <c r="D217" s="186">
        <f>faneF1!D217</f>
        <v>115</v>
      </c>
      <c r="E217" s="65"/>
      <c r="F217" s="140">
        <f t="shared" si="1"/>
        <v>6.3458332117177788E-2</v>
      </c>
      <c r="G217" s="140">
        <f t="shared" si="2"/>
        <v>5.5849643047933559E-3</v>
      </c>
    </row>
    <row r="218" spans="1:7" x14ac:dyDescent="0.35">
      <c r="A218" s="51" t="s">
        <v>1828</v>
      </c>
      <c r="B218" s="180" t="s">
        <v>3125</v>
      </c>
      <c r="C218" s="168">
        <f>faneF1!C218</f>
        <v>2835.8730846799999</v>
      </c>
      <c r="D218" s="186">
        <f>faneF1!D218</f>
        <v>40</v>
      </c>
      <c r="E218" s="65"/>
      <c r="F218" s="140">
        <f t="shared" si="1"/>
        <v>5.0140741630709779E-2</v>
      </c>
      <c r="G218" s="140">
        <f t="shared" si="2"/>
        <v>1.9425962799281239E-3</v>
      </c>
    </row>
    <row r="219" spans="1:7" x14ac:dyDescent="0.35">
      <c r="A219" s="51" t="s">
        <v>1829</v>
      </c>
      <c r="B219" s="180" t="s">
        <v>3126</v>
      </c>
      <c r="C219" s="168">
        <f>faneF1!C219</f>
        <v>3827.9931400744044</v>
      </c>
      <c r="D219" s="186">
        <f>faneF1!D219</f>
        <v>21</v>
      </c>
      <c r="E219" s="65"/>
      <c r="F219" s="140">
        <f t="shared" si="1"/>
        <v>6.7682300748045807E-2</v>
      </c>
      <c r="G219" s="140">
        <f t="shared" si="2"/>
        <v>1.019863046962265E-3</v>
      </c>
    </row>
    <row r="220" spans="1:7" x14ac:dyDescent="0.35">
      <c r="A220" s="51" t="s">
        <v>1830</v>
      </c>
      <c r="B220" s="180"/>
      <c r="C220" s="168"/>
      <c r="D220" s="186"/>
      <c r="E220" s="65"/>
      <c r="F220" s="140" t="str">
        <f t="shared" si="1"/>
        <v/>
      </c>
      <c r="G220" s="140" t="str">
        <f t="shared" si="2"/>
        <v/>
      </c>
    </row>
    <row r="221" spans="1:7" x14ac:dyDescent="0.35">
      <c r="A221" s="51" t="s">
        <v>1831</v>
      </c>
      <c r="B221" s="180"/>
      <c r="C221" s="168"/>
      <c r="D221" s="186"/>
      <c r="E221" s="65"/>
      <c r="F221" s="140" t="str">
        <f t="shared" si="1"/>
        <v/>
      </c>
      <c r="G221" s="140" t="str">
        <f t="shared" si="2"/>
        <v/>
      </c>
    </row>
    <row r="222" spans="1:7" x14ac:dyDescent="0.35">
      <c r="A222" s="51" t="s">
        <v>1832</v>
      </c>
      <c r="B222" s="180"/>
      <c r="C222" s="168"/>
      <c r="D222" s="186"/>
      <c r="E222" s="65"/>
      <c r="F222" s="140" t="str">
        <f t="shared" si="1"/>
        <v/>
      </c>
      <c r="G222" s="140" t="str">
        <f t="shared" si="2"/>
        <v/>
      </c>
    </row>
    <row r="223" spans="1:7" x14ac:dyDescent="0.35">
      <c r="A223" s="51" t="s">
        <v>1833</v>
      </c>
      <c r="B223" s="180"/>
      <c r="C223" s="168"/>
      <c r="D223" s="186"/>
      <c r="E223" s="68"/>
      <c r="F223" s="140" t="str">
        <f t="shared" si="1"/>
        <v/>
      </c>
      <c r="G223" s="140" t="str">
        <f t="shared" si="2"/>
        <v/>
      </c>
    </row>
    <row r="224" spans="1:7" x14ac:dyDescent="0.35">
      <c r="A224" s="51" t="s">
        <v>1834</v>
      </c>
      <c r="B224" s="180"/>
      <c r="C224" s="168"/>
      <c r="D224" s="186"/>
      <c r="E224" s="68"/>
      <c r="F224" s="140" t="str">
        <f t="shared" si="1"/>
        <v/>
      </c>
      <c r="G224" s="140" t="str">
        <f t="shared" si="2"/>
        <v/>
      </c>
    </row>
    <row r="225" spans="1:7" x14ac:dyDescent="0.35">
      <c r="A225" s="51" t="s">
        <v>1835</v>
      </c>
      <c r="B225" s="180"/>
      <c r="C225" s="168"/>
      <c r="D225" s="186"/>
      <c r="E225" s="68"/>
      <c r="F225" s="140" t="str">
        <f t="shared" si="1"/>
        <v/>
      </c>
      <c r="G225" s="140" t="str">
        <f t="shared" si="2"/>
        <v/>
      </c>
    </row>
    <row r="226" spans="1:7" x14ac:dyDescent="0.35">
      <c r="A226" s="51" t="s">
        <v>1836</v>
      </c>
      <c r="B226" s="180"/>
      <c r="C226" s="168"/>
      <c r="D226" s="186"/>
      <c r="E226" s="68"/>
      <c r="F226" s="140" t="str">
        <f t="shared" si="1"/>
        <v/>
      </c>
      <c r="G226" s="140" t="str">
        <f t="shared" si="2"/>
        <v/>
      </c>
    </row>
    <row r="227" spans="1:7" x14ac:dyDescent="0.35">
      <c r="A227" s="51" t="s">
        <v>1837</v>
      </c>
      <c r="B227" s="180"/>
      <c r="C227" s="168"/>
      <c r="D227" s="186"/>
      <c r="E227" s="68"/>
      <c r="F227" s="140" t="str">
        <f t="shared" si="1"/>
        <v/>
      </c>
      <c r="G227" s="140" t="str">
        <f t="shared" si="2"/>
        <v/>
      </c>
    </row>
    <row r="228" spans="1:7" x14ac:dyDescent="0.35">
      <c r="A228" s="51" t="s">
        <v>1838</v>
      </c>
      <c r="B228" s="180"/>
      <c r="C228" s="168"/>
      <c r="D228" s="186"/>
      <c r="E228" s="68"/>
      <c r="F228" s="140" t="str">
        <f t="shared" si="1"/>
        <v/>
      </c>
      <c r="G228" s="140" t="str">
        <f t="shared" si="2"/>
        <v/>
      </c>
    </row>
    <row r="229" spans="1:7" x14ac:dyDescent="0.35">
      <c r="A229" s="51" t="s">
        <v>1839</v>
      </c>
      <c r="B229" s="180"/>
      <c r="C229" s="168"/>
      <c r="D229" s="186"/>
      <c r="E229" s="51"/>
      <c r="F229" s="140" t="str">
        <f t="shared" si="1"/>
        <v/>
      </c>
      <c r="G229" s="140" t="str">
        <f t="shared" si="2"/>
        <v/>
      </c>
    </row>
    <row r="230" spans="1:7" x14ac:dyDescent="0.35">
      <c r="A230" s="51" t="s">
        <v>1840</v>
      </c>
      <c r="B230" s="180"/>
      <c r="C230" s="168"/>
      <c r="D230" s="186"/>
      <c r="E230" s="122"/>
      <c r="F230" s="140" t="str">
        <f t="shared" si="1"/>
        <v/>
      </c>
      <c r="G230" s="140" t="str">
        <f t="shared" si="2"/>
        <v/>
      </c>
    </row>
    <row r="231" spans="1:7" x14ac:dyDescent="0.35">
      <c r="A231" s="51" t="s">
        <v>1841</v>
      </c>
      <c r="B231" s="180"/>
      <c r="C231" s="168"/>
      <c r="D231" s="186"/>
      <c r="E231" s="122"/>
      <c r="F231" s="140" t="str">
        <f t="shared" si="1"/>
        <v/>
      </c>
      <c r="G231" s="140" t="str">
        <f t="shared" si="2"/>
        <v/>
      </c>
    </row>
    <row r="232" spans="1:7" x14ac:dyDescent="0.35">
      <c r="A232" s="51" t="s">
        <v>1842</v>
      </c>
      <c r="B232" s="180"/>
      <c r="C232" s="168"/>
      <c r="D232" s="186"/>
      <c r="E232" s="122"/>
      <c r="F232" s="140" t="str">
        <f t="shared" si="1"/>
        <v/>
      </c>
      <c r="G232" s="140" t="str">
        <f t="shared" si="2"/>
        <v/>
      </c>
    </row>
    <row r="233" spans="1:7" x14ac:dyDescent="0.35">
      <c r="A233" s="51" t="s">
        <v>1843</v>
      </c>
      <c r="B233" s="180"/>
      <c r="C233" s="168"/>
      <c r="D233" s="186"/>
      <c r="E233" s="122"/>
      <c r="F233" s="140" t="str">
        <f t="shared" si="1"/>
        <v/>
      </c>
      <c r="G233" s="140" t="str">
        <f t="shared" si="2"/>
        <v/>
      </c>
    </row>
    <row r="234" spans="1:7" x14ac:dyDescent="0.35">
      <c r="A234" s="51" t="s">
        <v>1844</v>
      </c>
      <c r="B234" s="180"/>
      <c r="C234" s="168"/>
      <c r="D234" s="186"/>
      <c r="E234" s="122"/>
      <c r="F234" s="140" t="str">
        <f t="shared" si="1"/>
        <v/>
      </c>
      <c r="G234" s="140" t="str">
        <f t="shared" si="2"/>
        <v/>
      </c>
    </row>
    <row r="235" spans="1:7" x14ac:dyDescent="0.35">
      <c r="A235" s="51" t="s">
        <v>1845</v>
      </c>
      <c r="B235" s="180"/>
      <c r="C235" s="168"/>
      <c r="D235" s="186"/>
      <c r="E235" s="122"/>
      <c r="F235" s="140" t="str">
        <f t="shared" si="1"/>
        <v/>
      </c>
      <c r="G235" s="140" t="str">
        <f t="shared" si="2"/>
        <v/>
      </c>
    </row>
    <row r="236" spans="1:7" x14ac:dyDescent="0.35">
      <c r="A236" s="51" t="s">
        <v>1846</v>
      </c>
      <c r="B236" s="180"/>
      <c r="C236" s="168"/>
      <c r="D236" s="186"/>
      <c r="E236" s="122"/>
      <c r="F236" s="140" t="str">
        <f t="shared" si="1"/>
        <v/>
      </c>
      <c r="G236" s="140" t="str">
        <f t="shared" si="2"/>
        <v/>
      </c>
    </row>
    <row r="237" spans="1:7" x14ac:dyDescent="0.35">
      <c r="A237" s="51" t="s">
        <v>1847</v>
      </c>
      <c r="B237" s="180"/>
      <c r="C237" s="168"/>
      <c r="D237" s="186"/>
      <c r="E237" s="122"/>
      <c r="F237" s="140" t="str">
        <f t="shared" si="1"/>
        <v/>
      </c>
      <c r="G237" s="140" t="str">
        <f t="shared" si="2"/>
        <v/>
      </c>
    </row>
    <row r="238" spans="1:7" x14ac:dyDescent="0.35">
      <c r="A238" s="51" t="s">
        <v>1848</v>
      </c>
      <c r="B238" s="78" t="s">
        <v>141</v>
      </c>
      <c r="C238" s="135">
        <f>SUM(C214:C237)</f>
        <v>56558.259659707714</v>
      </c>
      <c r="D238" s="76">
        <f>SUM(D214:D237)</f>
        <v>20591</v>
      </c>
      <c r="E238" s="122"/>
      <c r="F238" s="149">
        <f>SUM(F214:F237)</f>
        <v>0.99999999999999989</v>
      </c>
      <c r="G238" s="149">
        <f>SUM(G214:G237)</f>
        <v>0.99999999999999989</v>
      </c>
    </row>
    <row r="239" spans="1:7" x14ac:dyDescent="0.35">
      <c r="A239" s="70"/>
      <c r="B239" s="70" t="s">
        <v>682</v>
      </c>
      <c r="C239" s="70" t="s">
        <v>651</v>
      </c>
      <c r="D239" s="70" t="s">
        <v>652</v>
      </c>
      <c r="E239" s="70"/>
      <c r="F239" s="70" t="s">
        <v>481</v>
      </c>
      <c r="G239" s="70" t="s">
        <v>653</v>
      </c>
    </row>
    <row r="240" spans="1:7" x14ac:dyDescent="0.35">
      <c r="A240" s="51" t="s">
        <v>1849</v>
      </c>
      <c r="B240" s="51" t="s">
        <v>684</v>
      </c>
      <c r="C240" s="185" t="s">
        <v>1202</v>
      </c>
      <c r="D240" s="51"/>
      <c r="E240" s="51"/>
      <c r="F240" s="148"/>
      <c r="G240" s="148"/>
    </row>
    <row r="241" spans="1:7" x14ac:dyDescent="0.35">
      <c r="A241" s="51"/>
      <c r="B241" s="51"/>
      <c r="C241" s="51"/>
      <c r="D241" s="51"/>
      <c r="E241" s="51"/>
      <c r="F241" s="148"/>
      <c r="G241" s="148"/>
    </row>
    <row r="242" spans="1:7" x14ac:dyDescent="0.35">
      <c r="A242" s="51"/>
      <c r="B242" s="68" t="s">
        <v>685</v>
      </c>
      <c r="C242" s="51"/>
      <c r="D242" s="51"/>
      <c r="E242" s="51"/>
      <c r="F242" s="148"/>
      <c r="G242" s="148"/>
    </row>
    <row r="243" spans="1:7" x14ac:dyDescent="0.35">
      <c r="A243" s="51" t="s">
        <v>1850</v>
      </c>
      <c r="B243" s="51" t="s">
        <v>687</v>
      </c>
      <c r="C243" s="168" t="s">
        <v>1202</v>
      </c>
      <c r="D243" s="186" t="s">
        <v>1202</v>
      </c>
      <c r="E243" s="51"/>
      <c r="F243" s="140" t="str">
        <f>IF($C$251=0,"",IF(C243="[for completion]","",IF(C243="","",C243/$C$251)))</f>
        <v/>
      </c>
      <c r="G243" s="140" t="str">
        <f>IF($D$251=0,"",IF(D243="[for completion]","",IF(D243="","",D243/$D$251)))</f>
        <v/>
      </c>
    </row>
    <row r="244" spans="1:7" x14ac:dyDescent="0.35">
      <c r="A244" s="51" t="s">
        <v>1851</v>
      </c>
      <c r="B244" s="51" t="s">
        <v>689</v>
      </c>
      <c r="C244" s="168" t="s">
        <v>1202</v>
      </c>
      <c r="D244" s="186" t="s">
        <v>1202</v>
      </c>
      <c r="E244" s="51"/>
      <c r="F244" s="140" t="str">
        <f t="shared" ref="F244:F250" si="3">IF($C$251=0,"",IF(C244="[for completion]","",IF(C244="","",C244/$C$251)))</f>
        <v/>
      </c>
      <c r="G244" s="140" t="str">
        <f t="shared" ref="G244:G250" si="4">IF($D$251=0,"",IF(D244="[for completion]","",IF(D244="","",D244/$D$251)))</f>
        <v/>
      </c>
    </row>
    <row r="245" spans="1:7" x14ac:dyDescent="0.35">
      <c r="A245" s="51" t="s">
        <v>1852</v>
      </c>
      <c r="B245" s="51" t="s">
        <v>691</v>
      </c>
      <c r="C245" s="168" t="s">
        <v>1202</v>
      </c>
      <c r="D245" s="186" t="s">
        <v>1202</v>
      </c>
      <c r="E245" s="51"/>
      <c r="F245" s="140" t="str">
        <f t="shared" si="3"/>
        <v/>
      </c>
      <c r="G245" s="140" t="str">
        <f t="shared" si="4"/>
        <v/>
      </c>
    </row>
    <row r="246" spans="1:7" x14ac:dyDescent="0.35">
      <c r="A246" s="51" t="s">
        <v>1853</v>
      </c>
      <c r="B246" s="51" t="s">
        <v>693</v>
      </c>
      <c r="C246" s="168" t="s">
        <v>1202</v>
      </c>
      <c r="D246" s="186" t="s">
        <v>1202</v>
      </c>
      <c r="E246" s="51"/>
      <c r="F246" s="140" t="str">
        <f t="shared" si="3"/>
        <v/>
      </c>
      <c r="G246" s="140" t="str">
        <f t="shared" si="4"/>
        <v/>
      </c>
    </row>
    <row r="247" spans="1:7" x14ac:dyDescent="0.35">
      <c r="A247" s="51" t="s">
        <v>1854</v>
      </c>
      <c r="B247" s="51" t="s">
        <v>695</v>
      </c>
      <c r="C247" s="168" t="s">
        <v>1202</v>
      </c>
      <c r="D247" s="186" t="s">
        <v>1202</v>
      </c>
      <c r="E247" s="51"/>
      <c r="F247" s="140" t="str">
        <f>IF($C$251=0,"",IF(C247="[for completion]","",IF(C247="","",C247/$C$251)))</f>
        <v/>
      </c>
      <c r="G247" s="140" t="str">
        <f t="shared" si="4"/>
        <v/>
      </c>
    </row>
    <row r="248" spans="1:7" x14ac:dyDescent="0.35">
      <c r="A248" s="51" t="s">
        <v>1855</v>
      </c>
      <c r="B248" s="51" t="s">
        <v>697</v>
      </c>
      <c r="C248" s="168" t="s">
        <v>1202</v>
      </c>
      <c r="D248" s="186" t="s">
        <v>1202</v>
      </c>
      <c r="E248" s="51"/>
      <c r="F248" s="140" t="str">
        <f t="shared" si="3"/>
        <v/>
      </c>
      <c r="G248" s="140" t="str">
        <f t="shared" si="4"/>
        <v/>
      </c>
    </row>
    <row r="249" spans="1:7" x14ac:dyDescent="0.35">
      <c r="A249" s="51" t="s">
        <v>1856</v>
      </c>
      <c r="B249" s="51" t="s">
        <v>699</v>
      </c>
      <c r="C249" s="168" t="s">
        <v>1202</v>
      </c>
      <c r="D249" s="186" t="s">
        <v>1202</v>
      </c>
      <c r="E249" s="51"/>
      <c r="F249" s="140" t="str">
        <f t="shared" si="3"/>
        <v/>
      </c>
      <c r="G249" s="140" t="str">
        <f t="shared" si="4"/>
        <v/>
      </c>
    </row>
    <row r="250" spans="1:7" x14ac:dyDescent="0.35">
      <c r="A250" s="51" t="s">
        <v>1857</v>
      </c>
      <c r="B250" s="51" t="s">
        <v>701</v>
      </c>
      <c r="C250" s="168" t="s">
        <v>1202</v>
      </c>
      <c r="D250" s="186" t="s">
        <v>1202</v>
      </c>
      <c r="E250" s="51"/>
      <c r="F250" s="140" t="str">
        <f t="shared" si="3"/>
        <v/>
      </c>
      <c r="G250" s="140" t="str">
        <f t="shared" si="4"/>
        <v/>
      </c>
    </row>
    <row r="251" spans="1:7" x14ac:dyDescent="0.35">
      <c r="A251" s="51" t="s">
        <v>1858</v>
      </c>
      <c r="B251" s="78" t="s">
        <v>141</v>
      </c>
      <c r="C251" s="133">
        <f>SUM(C243:C250)</f>
        <v>0</v>
      </c>
      <c r="D251" s="134">
        <f>SUM(D243:D250)</f>
        <v>0</v>
      </c>
      <c r="E251" s="51"/>
      <c r="F251" s="149">
        <f>SUM(F240:F250)</f>
        <v>0</v>
      </c>
      <c r="G251" s="149">
        <f>SUM(G240:G250)</f>
        <v>0</v>
      </c>
    </row>
    <row r="252" spans="1:7" x14ac:dyDescent="0.35">
      <c r="A252" s="51" t="s">
        <v>1859</v>
      </c>
      <c r="B252" s="80" t="s">
        <v>704</v>
      </c>
      <c r="C252" s="168"/>
      <c r="D252" s="186"/>
      <c r="E252" s="51"/>
      <c r="F252" s="140" t="s">
        <v>1662</v>
      </c>
      <c r="G252" s="140" t="s">
        <v>1662</v>
      </c>
    </row>
    <row r="253" spans="1:7" x14ac:dyDescent="0.35">
      <c r="A253" s="51" t="s">
        <v>1860</v>
      </c>
      <c r="B253" s="80" t="s">
        <v>706</v>
      </c>
      <c r="C253" s="168"/>
      <c r="D253" s="186"/>
      <c r="E253" s="51"/>
      <c r="F253" s="140" t="s">
        <v>1662</v>
      </c>
      <c r="G253" s="140" t="s">
        <v>1662</v>
      </c>
    </row>
    <row r="254" spans="1:7" x14ac:dyDescent="0.35">
      <c r="A254" s="51" t="s">
        <v>1861</v>
      </c>
      <c r="B254" s="80" t="s">
        <v>708</v>
      </c>
      <c r="C254" s="168"/>
      <c r="D254" s="186"/>
      <c r="E254" s="51"/>
      <c r="F254" s="140" t="s">
        <v>1662</v>
      </c>
      <c r="G254" s="140" t="s">
        <v>1662</v>
      </c>
    </row>
    <row r="255" spans="1:7" x14ac:dyDescent="0.35">
      <c r="A255" s="51" t="s">
        <v>1862</v>
      </c>
      <c r="B255" s="80" t="s">
        <v>710</v>
      </c>
      <c r="C255" s="168"/>
      <c r="D255" s="186"/>
      <c r="E255" s="51"/>
      <c r="F255" s="140" t="s">
        <v>1662</v>
      </c>
      <c r="G255" s="140" t="s">
        <v>1662</v>
      </c>
    </row>
    <row r="256" spans="1:7" x14ac:dyDescent="0.35">
      <c r="A256" s="51" t="s">
        <v>1863</v>
      </c>
      <c r="B256" s="80" t="s">
        <v>712</v>
      </c>
      <c r="C256" s="168"/>
      <c r="D256" s="186"/>
      <c r="E256" s="51"/>
      <c r="F256" s="140" t="s">
        <v>1662</v>
      </c>
      <c r="G256" s="140" t="s">
        <v>1662</v>
      </c>
    </row>
    <row r="257" spans="1:7" x14ac:dyDescent="0.35">
      <c r="A257" s="51" t="s">
        <v>1864</v>
      </c>
      <c r="B257" s="80" t="s">
        <v>714</v>
      </c>
      <c r="C257" s="168"/>
      <c r="D257" s="186"/>
      <c r="E257" s="51"/>
      <c r="F257" s="140" t="s">
        <v>1662</v>
      </c>
      <c r="G257" s="140" t="s">
        <v>1662</v>
      </c>
    </row>
    <row r="258" spans="1:7" x14ac:dyDescent="0.35">
      <c r="A258" s="51" t="s">
        <v>1865</v>
      </c>
      <c r="B258" s="80"/>
      <c r="C258" s="51"/>
      <c r="D258" s="51"/>
      <c r="E258" s="51"/>
      <c r="F258" s="140"/>
      <c r="G258" s="140"/>
    </row>
    <row r="259" spans="1:7" x14ac:dyDescent="0.35">
      <c r="A259" s="51" t="s">
        <v>1866</v>
      </c>
      <c r="B259" s="80"/>
      <c r="C259" s="51"/>
      <c r="D259" s="51"/>
      <c r="E259" s="51"/>
      <c r="F259" s="140"/>
      <c r="G259" s="140"/>
    </row>
    <row r="260" spans="1:7" x14ac:dyDescent="0.35">
      <c r="A260" s="51" t="s">
        <v>1867</v>
      </c>
      <c r="B260" s="80"/>
      <c r="C260" s="51"/>
      <c r="D260" s="51"/>
      <c r="E260" s="51"/>
      <c r="F260" s="140"/>
      <c r="G260" s="140"/>
    </row>
    <row r="261" spans="1:7" x14ac:dyDescent="0.35">
      <c r="A261" s="70"/>
      <c r="B261" s="70" t="s">
        <v>718</v>
      </c>
      <c r="C261" s="70" t="s">
        <v>651</v>
      </c>
      <c r="D261" s="70" t="s">
        <v>652</v>
      </c>
      <c r="E261" s="70"/>
      <c r="F261" s="70" t="s">
        <v>481</v>
      </c>
      <c r="G261" s="70" t="s">
        <v>653</v>
      </c>
    </row>
    <row r="262" spans="1:7" x14ac:dyDescent="0.35">
      <c r="A262" s="51" t="s">
        <v>1868</v>
      </c>
      <c r="B262" s="51" t="s">
        <v>684</v>
      </c>
      <c r="C262" s="185">
        <f>faneF1!C262</f>
        <v>0.95716328729815459</v>
      </c>
      <c r="D262" s="51"/>
      <c r="E262" s="51"/>
      <c r="F262" s="148"/>
      <c r="G262" s="148"/>
    </row>
    <row r="263" spans="1:7" x14ac:dyDescent="0.35">
      <c r="A263" s="51"/>
      <c r="B263" s="51"/>
      <c r="C263" s="51"/>
      <c r="D263" s="51"/>
      <c r="E263" s="51"/>
      <c r="F263" s="148"/>
      <c r="G263" s="148"/>
    </row>
    <row r="264" spans="1:7" x14ac:dyDescent="0.35">
      <c r="A264" s="51"/>
      <c r="B264" s="68" t="s">
        <v>685</v>
      </c>
      <c r="C264" s="51"/>
      <c r="D264" s="51"/>
      <c r="E264" s="51"/>
      <c r="F264" s="148"/>
      <c r="G264" s="148"/>
    </row>
    <row r="265" spans="1:7" x14ac:dyDescent="0.35">
      <c r="A265" s="51" t="s">
        <v>1869</v>
      </c>
      <c r="B265" s="51" t="s">
        <v>687</v>
      </c>
      <c r="C265" s="168">
        <f>faneF1!C265</f>
        <v>38074</v>
      </c>
      <c r="D265" s="186">
        <f>faneF1!D265</f>
        <v>0</v>
      </c>
      <c r="E265" s="51"/>
      <c r="F265" s="140">
        <f>IF($C$273=0,"",IF(C265="[for completion]","",IF(C265="","",C265/$C$273)))</f>
        <v>0.67318504897627218</v>
      </c>
      <c r="G265" s="140" t="str">
        <f>IF($D$273=0,"",IF(D265="[for completion]","",IF(D265="","",D265/$D$273)))</f>
        <v/>
      </c>
    </row>
    <row r="266" spans="1:7" x14ac:dyDescent="0.35">
      <c r="A266" s="51" t="s">
        <v>1870</v>
      </c>
      <c r="B266" s="51" t="s">
        <v>689</v>
      </c>
      <c r="C266" s="168">
        <f>faneF1!C266</f>
        <v>7521</v>
      </c>
      <c r="D266" s="186">
        <f>faneF1!D266</f>
        <v>0</v>
      </c>
      <c r="E266" s="51"/>
      <c r="F266" s="140">
        <f t="shared" ref="F266:F272" si="5">IF($C$273=0,"",IF(C266="[for completion]","",IF(C266="","",C266/$C$273)))</f>
        <v>0.13297853530888645</v>
      </c>
      <c r="G266" s="140" t="str">
        <f t="shared" ref="G266:G272" si="6">IF($D$273=0,"",IF(D266="[for completion]","",IF(D266="","",D266/$D$273)))</f>
        <v/>
      </c>
    </row>
    <row r="267" spans="1:7" x14ac:dyDescent="0.35">
      <c r="A267" s="51" t="s">
        <v>1871</v>
      </c>
      <c r="B267" s="51" t="s">
        <v>691</v>
      </c>
      <c r="C267" s="168">
        <f>faneF1!C267</f>
        <v>5672</v>
      </c>
      <c r="D267" s="186">
        <f>faneF1!D267</f>
        <v>0</v>
      </c>
      <c r="E267" s="51"/>
      <c r="F267" s="140">
        <f t="shared" si="5"/>
        <v>0.1002864316277096</v>
      </c>
      <c r="G267" s="140" t="str">
        <f t="shared" si="6"/>
        <v/>
      </c>
    </row>
    <row r="268" spans="1:7" x14ac:dyDescent="0.35">
      <c r="A268" s="51" t="s">
        <v>1872</v>
      </c>
      <c r="B268" s="51" t="s">
        <v>693</v>
      </c>
      <c r="C268" s="168">
        <f>faneF1!C268</f>
        <v>3396</v>
      </c>
      <c r="D268" s="186">
        <f>faneF1!D268</f>
        <v>0</v>
      </c>
      <c r="E268" s="51"/>
      <c r="F268" s="140">
        <f t="shared" si="5"/>
        <v>6.0044556030977053E-2</v>
      </c>
      <c r="G268" s="140" t="str">
        <f t="shared" si="6"/>
        <v/>
      </c>
    </row>
    <row r="269" spans="1:7" x14ac:dyDescent="0.35">
      <c r="A269" s="51" t="s">
        <v>1873</v>
      </c>
      <c r="B269" s="51" t="s">
        <v>695</v>
      </c>
      <c r="C269" s="168">
        <f>faneF1!C269</f>
        <v>1558</v>
      </c>
      <c r="D269" s="186">
        <f>faneF1!D269</f>
        <v>0</v>
      </c>
      <c r="E269" s="51"/>
      <c r="F269" s="140">
        <f t="shared" si="5"/>
        <v>2.7546942961207962E-2</v>
      </c>
      <c r="G269" s="140" t="str">
        <f t="shared" si="6"/>
        <v/>
      </c>
    </row>
    <row r="270" spans="1:7" x14ac:dyDescent="0.35">
      <c r="A270" s="51" t="s">
        <v>1874</v>
      </c>
      <c r="B270" s="51" t="s">
        <v>697</v>
      </c>
      <c r="C270" s="168">
        <f>faneF1!C270</f>
        <v>296</v>
      </c>
      <c r="D270" s="186">
        <f>faneF1!D270</f>
        <v>0</v>
      </c>
      <c r="E270" s="51"/>
      <c r="F270" s="140">
        <f t="shared" si="5"/>
        <v>5.2335655433360445E-3</v>
      </c>
      <c r="G270" s="140" t="str">
        <f t="shared" si="6"/>
        <v/>
      </c>
    </row>
    <row r="271" spans="1:7" x14ac:dyDescent="0.35">
      <c r="A271" s="51" t="s">
        <v>1875</v>
      </c>
      <c r="B271" s="51" t="s">
        <v>699</v>
      </c>
      <c r="C271" s="168">
        <f>faneF1!C271</f>
        <v>28</v>
      </c>
      <c r="D271" s="186">
        <f>faneF1!D271</f>
        <v>0</v>
      </c>
      <c r="E271" s="51"/>
      <c r="F271" s="140">
        <f t="shared" si="5"/>
        <v>4.9506701085611231E-4</v>
      </c>
      <c r="G271" s="140" t="str">
        <f t="shared" si="6"/>
        <v/>
      </c>
    </row>
    <row r="272" spans="1:7" x14ac:dyDescent="0.35">
      <c r="A272" s="51" t="s">
        <v>1876</v>
      </c>
      <c r="B272" s="51" t="s">
        <v>701</v>
      </c>
      <c r="C272" s="168">
        <f>faneF1!C272</f>
        <v>13</v>
      </c>
      <c r="D272" s="186">
        <f>faneF1!D272</f>
        <v>0</v>
      </c>
      <c r="E272" s="51"/>
      <c r="F272" s="140">
        <f t="shared" si="5"/>
        <v>2.2985254075462357E-4</v>
      </c>
      <c r="G272" s="140" t="str">
        <f t="shared" si="6"/>
        <v/>
      </c>
    </row>
    <row r="273" spans="1:7" x14ac:dyDescent="0.35">
      <c r="A273" s="51" t="s">
        <v>1877</v>
      </c>
      <c r="B273" s="78" t="s">
        <v>141</v>
      </c>
      <c r="C273" s="133">
        <f>SUM(C265:C272)</f>
        <v>56558</v>
      </c>
      <c r="D273" s="134">
        <f>SUM(D265:D272)</f>
        <v>0</v>
      </c>
      <c r="E273" s="51"/>
      <c r="F273" s="149">
        <f>SUM(F265:F272)</f>
        <v>1</v>
      </c>
      <c r="G273" s="149">
        <f>SUM(G265:G272)</f>
        <v>0</v>
      </c>
    </row>
    <row r="274" spans="1:7" x14ac:dyDescent="0.35">
      <c r="A274" s="51" t="s">
        <v>1878</v>
      </c>
      <c r="B274" s="80" t="s">
        <v>704</v>
      </c>
      <c r="C274" s="168"/>
      <c r="D274" s="186"/>
      <c r="E274" s="51"/>
      <c r="F274" s="140" t="s">
        <v>1662</v>
      </c>
      <c r="G274" s="140" t="s">
        <v>1662</v>
      </c>
    </row>
    <row r="275" spans="1:7" x14ac:dyDescent="0.35">
      <c r="A275" s="51" t="s">
        <v>1879</v>
      </c>
      <c r="B275" s="80" t="s">
        <v>706</v>
      </c>
      <c r="C275" s="168"/>
      <c r="D275" s="186"/>
      <c r="E275" s="51"/>
      <c r="F275" s="140" t="s">
        <v>1662</v>
      </c>
      <c r="G275" s="140" t="s">
        <v>1662</v>
      </c>
    </row>
    <row r="276" spans="1:7" x14ac:dyDescent="0.35">
      <c r="A276" s="51" t="s">
        <v>1880</v>
      </c>
      <c r="B276" s="80" t="s">
        <v>708</v>
      </c>
      <c r="C276" s="168"/>
      <c r="D276" s="186"/>
      <c r="E276" s="51"/>
      <c r="F276" s="140" t="s">
        <v>1662</v>
      </c>
      <c r="G276" s="140" t="s">
        <v>1662</v>
      </c>
    </row>
    <row r="277" spans="1:7" x14ac:dyDescent="0.35">
      <c r="A277" s="51" t="s">
        <v>1881</v>
      </c>
      <c r="B277" s="80" t="s">
        <v>710</v>
      </c>
      <c r="C277" s="168"/>
      <c r="D277" s="186"/>
      <c r="E277" s="51"/>
      <c r="F277" s="140" t="s">
        <v>1662</v>
      </c>
      <c r="G277" s="140" t="s">
        <v>1662</v>
      </c>
    </row>
    <row r="278" spans="1:7" x14ac:dyDescent="0.35">
      <c r="A278" s="51" t="s">
        <v>1882</v>
      </c>
      <c r="B278" s="80" t="s">
        <v>712</v>
      </c>
      <c r="C278" s="168"/>
      <c r="D278" s="186"/>
      <c r="E278" s="51"/>
      <c r="F278" s="140" t="s">
        <v>1662</v>
      </c>
      <c r="G278" s="140" t="s">
        <v>1662</v>
      </c>
    </row>
    <row r="279" spans="1:7" x14ac:dyDescent="0.35">
      <c r="A279" s="51" t="s">
        <v>1883</v>
      </c>
      <c r="B279" s="80" t="s">
        <v>714</v>
      </c>
      <c r="C279" s="168"/>
      <c r="D279" s="186"/>
      <c r="E279" s="51"/>
      <c r="F279" s="140" t="s">
        <v>1662</v>
      </c>
      <c r="G279" s="140" t="s">
        <v>1662</v>
      </c>
    </row>
    <row r="280" spans="1:7" x14ac:dyDescent="0.35">
      <c r="A280" s="51" t="s">
        <v>1884</v>
      </c>
      <c r="B280" s="80"/>
      <c r="C280" s="51"/>
      <c r="D280" s="51"/>
      <c r="E280" s="51"/>
      <c r="F280" s="77"/>
      <c r="G280" s="77"/>
    </row>
    <row r="281" spans="1:7" x14ac:dyDescent="0.35">
      <c r="A281" s="51" t="s">
        <v>1885</v>
      </c>
      <c r="B281" s="80"/>
      <c r="C281" s="51"/>
      <c r="D281" s="51"/>
      <c r="E281" s="51"/>
      <c r="F281" s="77"/>
      <c r="G281" s="77"/>
    </row>
    <row r="282" spans="1:7" x14ac:dyDescent="0.35">
      <c r="A282" s="51" t="s">
        <v>1886</v>
      </c>
      <c r="B282" s="80"/>
      <c r="C282" s="51"/>
      <c r="D282" s="51"/>
      <c r="E282" s="51"/>
      <c r="F282" s="77"/>
      <c r="G282" s="77"/>
    </row>
    <row r="283" spans="1:7" x14ac:dyDescent="0.35">
      <c r="A283" s="70"/>
      <c r="B283" s="70" t="s">
        <v>738</v>
      </c>
      <c r="C283" s="70" t="s">
        <v>481</v>
      </c>
      <c r="D283" s="70"/>
      <c r="E283" s="70"/>
      <c r="F283" s="70"/>
      <c r="G283" s="70"/>
    </row>
    <row r="284" spans="1:7" x14ac:dyDescent="0.35">
      <c r="A284" s="51" t="s">
        <v>1887</v>
      </c>
      <c r="B284" s="51" t="s">
        <v>740</v>
      </c>
      <c r="C284" s="185">
        <f>faneF1!C284</f>
        <v>0.72960215784146454</v>
      </c>
      <c r="D284" s="51"/>
      <c r="E284" s="122"/>
      <c r="F284" s="122"/>
      <c r="G284" s="122"/>
    </row>
    <row r="285" spans="1:7" x14ac:dyDescent="0.35">
      <c r="A285" s="51" t="s">
        <v>1888</v>
      </c>
      <c r="B285" s="51" t="s">
        <v>742</v>
      </c>
      <c r="C285" s="185" t="s">
        <v>1202</v>
      </c>
      <c r="D285" s="51"/>
      <c r="E285" s="122"/>
      <c r="F285" s="122"/>
      <c r="G285" s="49"/>
    </row>
    <row r="286" spans="1:7" x14ac:dyDescent="0.35">
      <c r="A286" s="51" t="s">
        <v>1889</v>
      </c>
      <c r="B286" s="51" t="s">
        <v>744</v>
      </c>
      <c r="C286" s="185" t="s">
        <v>1202</v>
      </c>
      <c r="D286" s="51"/>
      <c r="E286" s="122"/>
      <c r="F286" s="122"/>
      <c r="G286" s="49"/>
    </row>
    <row r="287" spans="1:7" x14ac:dyDescent="0.35">
      <c r="A287" s="51" t="s">
        <v>1890</v>
      </c>
      <c r="B287" s="51" t="s">
        <v>2221</v>
      </c>
      <c r="C287" s="185" t="s">
        <v>1202</v>
      </c>
      <c r="D287" s="51"/>
      <c r="E287" s="122"/>
      <c r="F287" s="122"/>
      <c r="G287" s="49"/>
    </row>
    <row r="288" spans="1:7" x14ac:dyDescent="0.35">
      <c r="A288" s="51" t="s">
        <v>1891</v>
      </c>
      <c r="B288" s="68" t="s">
        <v>1377</v>
      </c>
      <c r="C288" s="185">
        <f>faneF1!C288</f>
        <v>0</v>
      </c>
      <c r="D288" s="65"/>
      <c r="E288" s="65"/>
      <c r="F288" s="84"/>
      <c r="G288" s="84"/>
    </row>
    <row r="289" spans="1:7" x14ac:dyDescent="0.35">
      <c r="A289" s="51" t="s">
        <v>2222</v>
      </c>
      <c r="B289" s="51" t="s">
        <v>139</v>
      </c>
      <c r="C289" s="185">
        <f>faneF1!C289</f>
        <v>0.26861248865350273</v>
      </c>
      <c r="D289" s="51"/>
      <c r="E289" s="122"/>
      <c r="F289" s="122"/>
      <c r="G289" s="49"/>
    </row>
    <row r="290" spans="1:7" x14ac:dyDescent="0.35">
      <c r="A290" s="51" t="s">
        <v>1892</v>
      </c>
      <c r="B290" s="80" t="s">
        <v>748</v>
      </c>
      <c r="C290" s="230">
        <f>faneF1!C290</f>
        <v>0.19235415569439201</v>
      </c>
      <c r="D290" s="51"/>
      <c r="E290" s="122"/>
      <c r="F290" s="122"/>
      <c r="G290" s="49"/>
    </row>
    <row r="291" spans="1:7" x14ac:dyDescent="0.35">
      <c r="A291" s="51" t="s">
        <v>1893</v>
      </c>
      <c r="B291" s="80" t="s">
        <v>750</v>
      </c>
      <c r="C291" s="185">
        <f>faneF1!C291</f>
        <v>1.6137789093703522E-3</v>
      </c>
      <c r="D291" s="51"/>
      <c r="E291" s="122"/>
      <c r="F291" s="122"/>
      <c r="G291" s="49"/>
    </row>
    <row r="292" spans="1:7" x14ac:dyDescent="0.35">
      <c r="A292" s="51" t="s">
        <v>1894</v>
      </c>
      <c r="B292" s="80" t="s">
        <v>752</v>
      </c>
      <c r="C292" s="185">
        <f>faneF1!C292</f>
        <v>0</v>
      </c>
      <c r="D292" s="51"/>
      <c r="E292" s="122"/>
      <c r="F292" s="122"/>
      <c r="G292" s="49"/>
    </row>
    <row r="293" spans="1:7" x14ac:dyDescent="0.35">
      <c r="A293" s="51" t="s">
        <v>1895</v>
      </c>
      <c r="B293" s="80" t="s">
        <v>754</v>
      </c>
      <c r="C293" s="185">
        <f>faneF1!C293</f>
        <v>0</v>
      </c>
      <c r="D293" s="51"/>
      <c r="E293" s="122"/>
      <c r="F293" s="122"/>
      <c r="G293" s="49"/>
    </row>
    <row r="294" spans="1:7" x14ac:dyDescent="0.35">
      <c r="A294" s="51" t="s">
        <v>1896</v>
      </c>
      <c r="B294" s="182" t="s">
        <v>3128</v>
      </c>
      <c r="C294" s="185">
        <f>faneF1!C294</f>
        <v>7.464455404974038E-2</v>
      </c>
      <c r="D294" s="51"/>
      <c r="E294" s="122"/>
      <c r="F294" s="122"/>
      <c r="G294" s="49"/>
    </row>
    <row r="295" spans="1:7" x14ac:dyDescent="0.35">
      <c r="A295" s="51" t="s">
        <v>1897</v>
      </c>
      <c r="B295" s="182"/>
      <c r="C295" s="185"/>
      <c r="D295" s="51"/>
      <c r="E295" s="122"/>
      <c r="F295" s="122"/>
      <c r="G295" s="49"/>
    </row>
    <row r="296" spans="1:7" x14ac:dyDescent="0.35">
      <c r="A296" s="51" t="s">
        <v>1898</v>
      </c>
      <c r="B296" s="182"/>
      <c r="C296" s="185"/>
      <c r="D296" s="51"/>
      <c r="E296" s="122"/>
      <c r="F296" s="122"/>
      <c r="G296" s="49"/>
    </row>
    <row r="297" spans="1:7" x14ac:dyDescent="0.35">
      <c r="A297" s="51" t="s">
        <v>1899</v>
      </c>
      <c r="B297" s="182"/>
      <c r="C297" s="185"/>
      <c r="D297" s="51"/>
      <c r="E297" s="122"/>
      <c r="F297" s="122"/>
      <c r="G297" s="49"/>
    </row>
    <row r="298" spans="1:7" x14ac:dyDescent="0.35">
      <c r="A298" s="51" t="s">
        <v>1900</v>
      </c>
      <c r="B298" s="182"/>
      <c r="C298" s="185"/>
      <c r="D298" s="51"/>
      <c r="E298" s="122"/>
      <c r="F298" s="122"/>
      <c r="G298" s="49"/>
    </row>
    <row r="299" spans="1:7" x14ac:dyDescent="0.35">
      <c r="A299" s="51" t="s">
        <v>1901</v>
      </c>
      <c r="B299" s="182"/>
      <c r="C299" s="185"/>
      <c r="D299" s="51"/>
      <c r="E299" s="122"/>
      <c r="F299" s="122"/>
      <c r="G299" s="49"/>
    </row>
    <row r="300" spans="1:7" x14ac:dyDescent="0.35">
      <c r="A300" s="70"/>
      <c r="B300" s="70" t="s">
        <v>760</v>
      </c>
      <c r="C300" s="70" t="s">
        <v>481</v>
      </c>
      <c r="D300" s="70"/>
      <c r="E300" s="70"/>
      <c r="F300" s="70"/>
      <c r="G300" s="70"/>
    </row>
    <row r="301" spans="1:7" x14ac:dyDescent="0.35">
      <c r="A301" s="51" t="s">
        <v>1902</v>
      </c>
      <c r="B301" s="51" t="s">
        <v>1378</v>
      </c>
      <c r="C301" s="185">
        <v>1</v>
      </c>
      <c r="D301" s="51"/>
      <c r="E301" s="49"/>
      <c r="F301" s="49"/>
      <c r="G301" s="49"/>
    </row>
    <row r="302" spans="1:7" x14ac:dyDescent="0.35">
      <c r="A302" s="51" t="s">
        <v>1903</v>
      </c>
      <c r="B302" s="51" t="s">
        <v>762</v>
      </c>
      <c r="C302" s="185">
        <v>0</v>
      </c>
      <c r="D302" s="51"/>
      <c r="E302" s="49"/>
      <c r="F302" s="49"/>
      <c r="G302" s="49"/>
    </row>
    <row r="303" spans="1:7" x14ac:dyDescent="0.35">
      <c r="A303" s="51" t="s">
        <v>1904</v>
      </c>
      <c r="B303" s="51" t="s">
        <v>139</v>
      </c>
      <c r="C303" s="185">
        <v>0</v>
      </c>
      <c r="D303" s="51"/>
      <c r="E303" s="49"/>
      <c r="F303" s="49"/>
      <c r="G303" s="49"/>
    </row>
    <row r="304" spans="1:7" x14ac:dyDescent="0.35">
      <c r="A304" s="51" t="s">
        <v>1905</v>
      </c>
      <c r="B304" s="51"/>
      <c r="C304" s="128"/>
      <c r="D304" s="51"/>
      <c r="E304" s="49"/>
      <c r="F304" s="49"/>
      <c r="G304" s="49"/>
    </row>
    <row r="305" spans="1:7" x14ac:dyDescent="0.35">
      <c r="A305" s="51" t="s">
        <v>1906</v>
      </c>
      <c r="B305" s="51"/>
      <c r="C305" s="128"/>
      <c r="D305" s="51"/>
      <c r="E305" s="49"/>
      <c r="F305" s="49"/>
      <c r="G305" s="49"/>
    </row>
    <row r="306" spans="1:7" x14ac:dyDescent="0.35">
      <c r="A306" s="51" t="s">
        <v>1907</v>
      </c>
      <c r="B306" s="51"/>
      <c r="C306" s="128"/>
      <c r="D306" s="51"/>
      <c r="E306" s="49"/>
      <c r="F306" s="49"/>
      <c r="G306" s="49"/>
    </row>
    <row r="307" spans="1:7" x14ac:dyDescent="0.35">
      <c r="A307" s="70"/>
      <c r="B307" s="70" t="s">
        <v>2144</v>
      </c>
      <c r="C307" s="70" t="s">
        <v>110</v>
      </c>
      <c r="D307" s="70" t="s">
        <v>1649</v>
      </c>
      <c r="E307" s="70"/>
      <c r="F307" s="70" t="s">
        <v>481</v>
      </c>
      <c r="G307" s="70" t="s">
        <v>1908</v>
      </c>
    </row>
    <row r="308" spans="1:7" x14ac:dyDescent="0.35">
      <c r="A308" s="51" t="s">
        <v>1909</v>
      </c>
      <c r="B308" s="180" t="s">
        <v>3158</v>
      </c>
      <c r="C308" s="168">
        <f>faneF1!C308</f>
        <v>39509.954309436238</v>
      </c>
      <c r="D308" s="186">
        <f>faneF1!D308</f>
        <v>15465.000000000009</v>
      </c>
      <c r="E308" s="57"/>
      <c r="F308" s="140">
        <f>IF($C$326=0,"",IF(C308="[for completion]","",IF(C308="","",C308/$C$326)))</f>
        <v>0.69857089923124605</v>
      </c>
      <c r="G308" s="140">
        <f>IF($D$326=0,"",IF(D308="[for completion]","",IF(D308="","",D308/$D$326)))</f>
        <v>0.67689412176653407</v>
      </c>
    </row>
    <row r="309" spans="1:7" x14ac:dyDescent="0.35">
      <c r="A309" s="51" t="s">
        <v>1910</v>
      </c>
      <c r="B309" s="180" t="s">
        <v>3129</v>
      </c>
      <c r="C309" s="168">
        <f>faneF1!C309</f>
        <v>16973.945613351356</v>
      </c>
      <c r="D309" s="186">
        <f>faneF1!D309</f>
        <v>7276.9999999999964</v>
      </c>
      <c r="E309" s="57"/>
      <c r="F309" s="140">
        <f t="shared" ref="F309:F325" si="7">IF($C$326=0,"",IF(C309="[for completion]","",IF(C309="","",C309/$C$326)))</f>
        <v>0.30011435492318883</v>
      </c>
      <c r="G309" s="140">
        <f t="shared" ref="G309:G325" si="8">IF($D$326=0,"",IF(D309="[for completion]","",IF(D309="","",D309/$D$326)))</f>
        <v>0.31851008885192778</v>
      </c>
    </row>
    <row r="310" spans="1:7" x14ac:dyDescent="0.35">
      <c r="A310" s="51" t="s">
        <v>1911</v>
      </c>
      <c r="B310" s="180" t="s">
        <v>3130</v>
      </c>
      <c r="C310" s="168">
        <f>faneF1!C310</f>
        <v>53.127831289999996</v>
      </c>
      <c r="D310" s="186">
        <f>faneF1!D310</f>
        <v>48.000000000000014</v>
      </c>
      <c r="E310" s="57"/>
      <c r="F310" s="140">
        <f t="shared" si="7"/>
        <v>9.3934699564047141E-4</v>
      </c>
      <c r="G310" s="140">
        <f t="shared" si="8"/>
        <v>2.100932288703112E-3</v>
      </c>
    </row>
    <row r="311" spans="1:7" x14ac:dyDescent="0.35">
      <c r="A311" s="51" t="s">
        <v>1912</v>
      </c>
      <c r="B311" s="180" t="s">
        <v>3131</v>
      </c>
      <c r="C311" s="168">
        <f>faneF1!C311</f>
        <v>10.187447219999999</v>
      </c>
      <c r="D311" s="186">
        <f>faneF1!D311</f>
        <v>41.999999999999993</v>
      </c>
      <c r="E311" s="57"/>
      <c r="F311" s="140">
        <f t="shared" si="7"/>
        <v>1.8012306745813098E-4</v>
      </c>
      <c r="G311" s="140">
        <f t="shared" si="8"/>
        <v>1.8383157526152222E-3</v>
      </c>
    </row>
    <row r="312" spans="1:7" x14ac:dyDescent="0.35">
      <c r="A312" s="51" t="s">
        <v>1913</v>
      </c>
      <c r="B312" s="180" t="s">
        <v>3132</v>
      </c>
      <c r="C312" s="168">
        <f>faneF1!C312</f>
        <v>7.0778805299999989</v>
      </c>
      <c r="D312" s="186">
        <f>faneF1!D312</f>
        <v>11</v>
      </c>
      <c r="E312" s="57"/>
      <c r="F312" s="140">
        <f t="shared" si="7"/>
        <v>1.2514318107709243E-4</v>
      </c>
      <c r="G312" s="140">
        <f t="shared" si="8"/>
        <v>4.8146364949446299E-4</v>
      </c>
    </row>
    <row r="313" spans="1:7" x14ac:dyDescent="0.35">
      <c r="A313" s="51" t="s">
        <v>1914</v>
      </c>
      <c r="B313" s="180" t="s">
        <v>3133</v>
      </c>
      <c r="C313" s="168">
        <f>faneF1!C313</f>
        <v>3.9665778799999996</v>
      </c>
      <c r="D313" s="186">
        <f>faneF1!D313</f>
        <v>3</v>
      </c>
      <c r="E313" s="57"/>
      <c r="F313" s="140">
        <f t="shared" si="7"/>
        <v>7.0132601389533399E-5</v>
      </c>
      <c r="G313" s="140">
        <f t="shared" si="8"/>
        <v>1.3130826804394445E-4</v>
      </c>
    </row>
    <row r="314" spans="1:7" x14ac:dyDescent="0.35">
      <c r="A314" s="51" t="s">
        <v>1915</v>
      </c>
      <c r="B314" s="180" t="s">
        <v>3134</v>
      </c>
      <c r="C314" s="168">
        <f>faneF1!C314</f>
        <v>0</v>
      </c>
      <c r="D314" s="186">
        <f>faneF1!D314</f>
        <v>0</v>
      </c>
      <c r="E314" s="57"/>
      <c r="F314" s="140">
        <f>IF($C$326=0,"",IF(C314="[for completion]","",IF(C314="","",C314/$C$326)))</f>
        <v>0</v>
      </c>
      <c r="G314" s="140">
        <f t="shared" si="8"/>
        <v>0</v>
      </c>
    </row>
    <row r="315" spans="1:7" x14ac:dyDescent="0.35">
      <c r="A315" s="51" t="s">
        <v>1916</v>
      </c>
      <c r="B315" s="180" t="s">
        <v>3135</v>
      </c>
      <c r="C315" s="168">
        <f>faneF1!C315</f>
        <v>0</v>
      </c>
      <c r="D315" s="186">
        <f>faneF1!D315</f>
        <v>0</v>
      </c>
      <c r="E315" s="57"/>
      <c r="F315" s="140">
        <f t="shared" si="7"/>
        <v>0</v>
      </c>
      <c r="G315" s="140">
        <f t="shared" si="8"/>
        <v>0</v>
      </c>
    </row>
    <row r="316" spans="1:7" x14ac:dyDescent="0.35">
      <c r="A316" s="51" t="s">
        <v>1917</v>
      </c>
      <c r="B316" s="180" t="s">
        <v>3136</v>
      </c>
      <c r="C316" s="168">
        <f>faneF1!C316</f>
        <v>0</v>
      </c>
      <c r="D316" s="186">
        <f>faneF1!D316</f>
        <v>0</v>
      </c>
      <c r="E316" s="57"/>
      <c r="F316" s="140">
        <f t="shared" si="7"/>
        <v>0</v>
      </c>
      <c r="G316" s="140">
        <f t="shared" si="8"/>
        <v>0</v>
      </c>
    </row>
    <row r="317" spans="1:7" x14ac:dyDescent="0.35">
      <c r="A317" s="51" t="s">
        <v>1918</v>
      </c>
      <c r="B317" s="180" t="s">
        <v>3137</v>
      </c>
      <c r="C317" s="168">
        <f>faneF1!C317</f>
        <v>0</v>
      </c>
      <c r="D317" s="186">
        <f>faneF1!D317</f>
        <v>0</v>
      </c>
      <c r="E317" s="57"/>
      <c r="F317" s="140">
        <f t="shared" si="7"/>
        <v>0</v>
      </c>
      <c r="G317" s="140">
        <f>IF($D$326=0,"",IF(D317="[for completion]","",IF(D317="","",D317/$D$326)))</f>
        <v>0</v>
      </c>
    </row>
    <row r="318" spans="1:7" x14ac:dyDescent="0.35">
      <c r="A318" s="51" t="s">
        <v>1919</v>
      </c>
      <c r="B318" s="180" t="s">
        <v>3138</v>
      </c>
      <c r="C318" s="168">
        <f>faneF1!C318</f>
        <v>0</v>
      </c>
      <c r="D318" s="186">
        <f>faneF1!D318</f>
        <v>0</v>
      </c>
      <c r="E318" s="57"/>
      <c r="F318" s="140">
        <f t="shared" si="7"/>
        <v>0</v>
      </c>
      <c r="G318" s="140">
        <f t="shared" si="8"/>
        <v>0</v>
      </c>
    </row>
    <row r="319" spans="1:7" x14ac:dyDescent="0.35">
      <c r="A319" s="51" t="s">
        <v>1920</v>
      </c>
      <c r="B319" s="180" t="s">
        <v>3139</v>
      </c>
      <c r="C319" s="168">
        <f>faneF1!C319</f>
        <v>0</v>
      </c>
      <c r="D319" s="186">
        <f>faneF1!D319</f>
        <v>0</v>
      </c>
      <c r="E319" s="57"/>
      <c r="F319" s="140">
        <f t="shared" si="7"/>
        <v>0</v>
      </c>
      <c r="G319" s="140">
        <f t="shared" si="8"/>
        <v>0</v>
      </c>
    </row>
    <row r="320" spans="1:7" x14ac:dyDescent="0.35">
      <c r="A320" s="51" t="s">
        <v>1921</v>
      </c>
      <c r="B320" s="180" t="s">
        <v>3140</v>
      </c>
      <c r="C320" s="168">
        <f>faneF1!C320</f>
        <v>0</v>
      </c>
      <c r="D320" s="186">
        <f>faneF1!D320</f>
        <v>0</v>
      </c>
      <c r="E320" s="57"/>
      <c r="F320" s="140">
        <f t="shared" si="7"/>
        <v>0</v>
      </c>
      <c r="G320" s="140">
        <f t="shared" si="8"/>
        <v>0</v>
      </c>
    </row>
    <row r="321" spans="1:7" x14ac:dyDescent="0.35">
      <c r="A321" s="51" t="s">
        <v>1922</v>
      </c>
      <c r="B321" s="180" t="s">
        <v>3141</v>
      </c>
      <c r="C321" s="168">
        <f>faneF1!C321</f>
        <v>0</v>
      </c>
      <c r="D321" s="186">
        <f>faneF1!D321</f>
        <v>0</v>
      </c>
      <c r="E321" s="57"/>
      <c r="F321" s="140">
        <f t="shared" si="7"/>
        <v>0</v>
      </c>
      <c r="G321" s="140">
        <f t="shared" si="8"/>
        <v>0</v>
      </c>
    </row>
    <row r="322" spans="1:7" x14ac:dyDescent="0.35">
      <c r="A322" s="51" t="s">
        <v>1923</v>
      </c>
      <c r="B322" s="180"/>
      <c r="C322" s="168"/>
      <c r="D322" s="186"/>
      <c r="E322" s="57"/>
      <c r="F322" s="140" t="str">
        <f t="shared" si="7"/>
        <v/>
      </c>
      <c r="G322" s="140" t="str">
        <f t="shared" si="8"/>
        <v/>
      </c>
    </row>
    <row r="323" spans="1:7" x14ac:dyDescent="0.35">
      <c r="A323" s="51" t="s">
        <v>1924</v>
      </c>
      <c r="B323" s="180"/>
      <c r="C323" s="168"/>
      <c r="D323" s="186"/>
      <c r="E323" s="57"/>
      <c r="F323" s="140" t="str">
        <f t="shared" si="7"/>
        <v/>
      </c>
      <c r="G323" s="140" t="str">
        <f t="shared" si="8"/>
        <v/>
      </c>
    </row>
    <row r="324" spans="1:7" x14ac:dyDescent="0.35">
      <c r="A324" s="51" t="s">
        <v>1925</v>
      </c>
      <c r="B324" s="180"/>
      <c r="C324" s="168"/>
      <c r="D324" s="186"/>
      <c r="E324" s="57"/>
      <c r="F324" s="140" t="str">
        <f t="shared" si="7"/>
        <v/>
      </c>
      <c r="G324" s="140" t="str">
        <f t="shared" si="8"/>
        <v/>
      </c>
    </row>
    <row r="325" spans="1:7" x14ac:dyDescent="0.35">
      <c r="A325" s="51" t="s">
        <v>1926</v>
      </c>
      <c r="B325" s="68" t="s">
        <v>2042</v>
      </c>
      <c r="C325" s="168">
        <f>faneF1!C325</f>
        <v>0</v>
      </c>
      <c r="D325" s="186">
        <f>faneF1!D325</f>
        <v>1</v>
      </c>
      <c r="E325" s="57"/>
      <c r="F325" s="140">
        <f t="shared" si="7"/>
        <v>0</v>
      </c>
      <c r="G325" s="140">
        <f t="shared" si="8"/>
        <v>4.3769422681314822E-5</v>
      </c>
    </row>
    <row r="326" spans="1:7" x14ac:dyDescent="0.35">
      <c r="A326" s="51" t="s">
        <v>1927</v>
      </c>
      <c r="B326" s="68" t="s">
        <v>141</v>
      </c>
      <c r="C326" s="133">
        <f>SUM(C308:C325)</f>
        <v>56558.25965970759</v>
      </c>
      <c r="D326" s="134">
        <f>SUM(D308:D325)</f>
        <v>22847.000000000007</v>
      </c>
      <c r="E326" s="57"/>
      <c r="F326" s="149">
        <f>SUM(F318:F325)</f>
        <v>0</v>
      </c>
      <c r="G326" s="149">
        <f>SUM(G318:G325)</f>
        <v>4.3769422681314822E-5</v>
      </c>
    </row>
    <row r="327" spans="1:7" x14ac:dyDescent="0.35">
      <c r="A327" s="51" t="s">
        <v>1928</v>
      </c>
      <c r="B327" s="68"/>
      <c r="C327" s="51"/>
      <c r="D327" s="51"/>
      <c r="E327" s="57"/>
      <c r="F327" s="57"/>
      <c r="G327" s="57"/>
    </row>
    <row r="328" spans="1:7" x14ac:dyDescent="0.35">
      <c r="A328" s="51" t="s">
        <v>1929</v>
      </c>
      <c r="B328" s="68"/>
      <c r="C328" s="51"/>
      <c r="D328" s="51"/>
      <c r="E328" s="57"/>
      <c r="F328" s="57"/>
      <c r="G328" s="57"/>
    </row>
    <row r="329" spans="1:7" x14ac:dyDescent="0.35">
      <c r="A329" s="51" t="s">
        <v>1930</v>
      </c>
      <c r="B329" s="68"/>
      <c r="C329" s="51"/>
      <c r="D329" s="51"/>
      <c r="E329" s="57"/>
      <c r="F329" s="57"/>
      <c r="G329" s="57"/>
    </row>
    <row r="330" spans="1:7" x14ac:dyDescent="0.35">
      <c r="A330" s="70"/>
      <c r="B330" s="70" t="s">
        <v>2619</v>
      </c>
      <c r="C330" s="70" t="s">
        <v>110</v>
      </c>
      <c r="D330" s="70" t="s">
        <v>1649</v>
      </c>
      <c r="E330" s="70"/>
      <c r="F330" s="70" t="s">
        <v>481</v>
      </c>
      <c r="G330" s="70" t="s">
        <v>1908</v>
      </c>
    </row>
    <row r="331" spans="1:7" x14ac:dyDescent="0.35">
      <c r="A331" s="51" t="s">
        <v>1931</v>
      </c>
      <c r="B331" s="180" t="s">
        <v>3142</v>
      </c>
      <c r="C331" s="168">
        <f>faneF1!C331</f>
        <v>39509.954309436238</v>
      </c>
      <c r="D331" s="186">
        <f>faneF1!D331</f>
        <v>15465.000000000009</v>
      </c>
      <c r="E331" s="57"/>
      <c r="F331" s="140">
        <f>IF($C$349=0,"",IF(C331="[for completion]","",IF(C331="","",C331/$C$349)))</f>
        <v>0.69857089923124605</v>
      </c>
      <c r="G331" s="140">
        <f>IF($D$349=0,"",IF(D331="[for completion]","",IF(D331="","",D331/$D$349)))</f>
        <v>0.67689412176653407</v>
      </c>
    </row>
    <row r="332" spans="1:7" x14ac:dyDescent="0.35">
      <c r="A332" s="51" t="s">
        <v>1932</v>
      </c>
      <c r="B332" s="180" t="s">
        <v>3143</v>
      </c>
      <c r="C332" s="168">
        <f>faneF1!C332</f>
        <v>16973.945613351356</v>
      </c>
      <c r="D332" s="186">
        <f>faneF1!D332</f>
        <v>7276.9999999999964</v>
      </c>
      <c r="E332" s="57"/>
      <c r="F332" s="140">
        <f t="shared" ref="F332:F348" si="9">IF($C$349=0,"",IF(C332="[for completion]","",IF(C332="","",C332/$C$349)))</f>
        <v>0.30011435492318883</v>
      </c>
      <c r="G332" s="140">
        <f t="shared" ref="G332:G348" si="10">IF($D$349=0,"",IF(D332="[for completion]","",IF(D332="","",D332/$D$349)))</f>
        <v>0.31851008885192778</v>
      </c>
    </row>
    <row r="333" spans="1:7" x14ac:dyDescent="0.35">
      <c r="A333" s="51" t="s">
        <v>1933</v>
      </c>
      <c r="B333" s="180" t="s">
        <v>3144</v>
      </c>
      <c r="C333" s="168">
        <f>faneF1!C333</f>
        <v>53.127831289999996</v>
      </c>
      <c r="D333" s="186">
        <f>faneF1!D333</f>
        <v>48.000000000000014</v>
      </c>
      <c r="E333" s="57"/>
      <c r="F333" s="140">
        <f t="shared" si="9"/>
        <v>9.3934699564047141E-4</v>
      </c>
      <c r="G333" s="140">
        <f t="shared" si="10"/>
        <v>2.100932288703112E-3</v>
      </c>
    </row>
    <row r="334" spans="1:7" x14ac:dyDescent="0.35">
      <c r="A334" s="51" t="s">
        <v>1934</v>
      </c>
      <c r="B334" s="180" t="s">
        <v>3145</v>
      </c>
      <c r="C334" s="168">
        <f>faneF1!C334</f>
        <v>10.187447219999999</v>
      </c>
      <c r="D334" s="186">
        <f>faneF1!D334</f>
        <v>41.999999999999993</v>
      </c>
      <c r="E334" s="57"/>
      <c r="F334" s="140">
        <f t="shared" si="9"/>
        <v>1.8012306745813098E-4</v>
      </c>
      <c r="G334" s="140">
        <f t="shared" si="10"/>
        <v>1.8383157526152222E-3</v>
      </c>
    </row>
    <row r="335" spans="1:7" x14ac:dyDescent="0.35">
      <c r="A335" s="51" t="s">
        <v>1935</v>
      </c>
      <c r="B335" s="180" t="s">
        <v>3146</v>
      </c>
      <c r="C335" s="168">
        <f>faneF1!C335</f>
        <v>7.0778805299999989</v>
      </c>
      <c r="D335" s="186">
        <f>faneF1!D335</f>
        <v>11</v>
      </c>
      <c r="E335" s="57"/>
      <c r="F335" s="140">
        <f t="shared" si="9"/>
        <v>1.2514318107709243E-4</v>
      </c>
      <c r="G335" s="140">
        <f t="shared" si="10"/>
        <v>4.8146364949446299E-4</v>
      </c>
    </row>
    <row r="336" spans="1:7" x14ac:dyDescent="0.35">
      <c r="A336" s="51" t="s">
        <v>1936</v>
      </c>
      <c r="B336" s="180" t="s">
        <v>3147</v>
      </c>
      <c r="C336" s="168">
        <f>faneF1!C336</f>
        <v>3.9665778799999996</v>
      </c>
      <c r="D336" s="186">
        <f>faneF1!D336</f>
        <v>3</v>
      </c>
      <c r="E336" s="57"/>
      <c r="F336" s="140">
        <f t="shared" si="9"/>
        <v>7.0132601389533399E-5</v>
      </c>
      <c r="G336" s="140">
        <f t="shared" si="10"/>
        <v>1.3130826804394445E-4</v>
      </c>
    </row>
    <row r="337" spans="1:7" x14ac:dyDescent="0.35">
      <c r="A337" s="51" t="s">
        <v>1937</v>
      </c>
      <c r="B337" s="180" t="s">
        <v>3148</v>
      </c>
      <c r="C337" s="168">
        <f>faneF1!C337</f>
        <v>0</v>
      </c>
      <c r="D337" s="186">
        <f>faneF1!D337</f>
        <v>0</v>
      </c>
      <c r="E337" s="57"/>
      <c r="F337" s="140">
        <f t="shared" si="9"/>
        <v>0</v>
      </c>
      <c r="G337" s="140">
        <f t="shared" si="10"/>
        <v>0</v>
      </c>
    </row>
    <row r="338" spans="1:7" x14ac:dyDescent="0.35">
      <c r="A338" s="51" t="s">
        <v>1938</v>
      </c>
      <c r="B338" s="180" t="s">
        <v>3149</v>
      </c>
      <c r="C338" s="168">
        <f>faneF1!C338</f>
        <v>0</v>
      </c>
      <c r="D338" s="186">
        <f>faneF1!D338</f>
        <v>0</v>
      </c>
      <c r="E338" s="57"/>
      <c r="F338" s="140">
        <f t="shared" si="9"/>
        <v>0</v>
      </c>
      <c r="G338" s="140">
        <f t="shared" si="10"/>
        <v>0</v>
      </c>
    </row>
    <row r="339" spans="1:7" x14ac:dyDescent="0.35">
      <c r="A339" s="51" t="s">
        <v>1939</v>
      </c>
      <c r="B339" s="180" t="s">
        <v>3150</v>
      </c>
      <c r="C339" s="168">
        <f>faneF1!C339</f>
        <v>0</v>
      </c>
      <c r="D339" s="186">
        <f>faneF1!D339</f>
        <v>0</v>
      </c>
      <c r="E339" s="57"/>
      <c r="F339" s="140">
        <f t="shared" si="9"/>
        <v>0</v>
      </c>
      <c r="G339" s="140">
        <f t="shared" si="10"/>
        <v>0</v>
      </c>
    </row>
    <row r="340" spans="1:7" x14ac:dyDescent="0.35">
      <c r="A340" s="51" t="s">
        <v>1940</v>
      </c>
      <c r="B340" s="180" t="s">
        <v>3151</v>
      </c>
      <c r="C340" s="168">
        <f>faneF1!C340</f>
        <v>0</v>
      </c>
      <c r="D340" s="186">
        <f>faneF1!D340</f>
        <v>0</v>
      </c>
      <c r="E340" s="57"/>
      <c r="F340" s="140">
        <f t="shared" si="9"/>
        <v>0</v>
      </c>
      <c r="G340" s="140">
        <f t="shared" si="10"/>
        <v>0</v>
      </c>
    </row>
    <row r="341" spans="1:7" x14ac:dyDescent="0.35">
      <c r="A341" s="51" t="s">
        <v>2120</v>
      </c>
      <c r="B341" s="180" t="s">
        <v>3152</v>
      </c>
      <c r="C341" s="168">
        <f>faneF1!C341</f>
        <v>0</v>
      </c>
      <c r="D341" s="186">
        <f>faneF1!D341</f>
        <v>0</v>
      </c>
      <c r="E341" s="57"/>
      <c r="F341" s="140">
        <f t="shared" si="9"/>
        <v>0</v>
      </c>
      <c r="G341" s="140">
        <f t="shared" si="10"/>
        <v>0</v>
      </c>
    </row>
    <row r="342" spans="1:7" x14ac:dyDescent="0.35">
      <c r="A342" s="51" t="s">
        <v>2145</v>
      </c>
      <c r="B342" s="180" t="s">
        <v>3153</v>
      </c>
      <c r="C342" s="168">
        <f>faneF1!C342</f>
        <v>0</v>
      </c>
      <c r="D342" s="186">
        <f>faneF1!D342</f>
        <v>0</v>
      </c>
      <c r="E342" s="57"/>
      <c r="F342" s="140">
        <f t="shared" si="9"/>
        <v>0</v>
      </c>
      <c r="G342" s="140">
        <f>IF($D$349=0,"",IF(D342="[for completion]","",IF(D342="","",D342/$D$349)))</f>
        <v>0</v>
      </c>
    </row>
    <row r="343" spans="1:7" x14ac:dyDescent="0.35">
      <c r="A343" s="51" t="s">
        <v>2146</v>
      </c>
      <c r="B343" s="180" t="s">
        <v>3154</v>
      </c>
      <c r="C343" s="168">
        <f>faneF1!C343</f>
        <v>0</v>
      </c>
      <c r="D343" s="186">
        <f>faneF1!D343</f>
        <v>0</v>
      </c>
      <c r="E343" s="57"/>
      <c r="F343" s="140">
        <f t="shared" si="9"/>
        <v>0</v>
      </c>
      <c r="G343" s="140">
        <f t="shared" si="10"/>
        <v>0</v>
      </c>
    </row>
    <row r="344" spans="1:7" x14ac:dyDescent="0.35">
      <c r="A344" s="51" t="s">
        <v>2147</v>
      </c>
      <c r="B344" s="180" t="s">
        <v>3155</v>
      </c>
      <c r="C344" s="168">
        <f>faneF1!C344</f>
        <v>0</v>
      </c>
      <c r="D344" s="186">
        <f>faneF1!D344</f>
        <v>0</v>
      </c>
      <c r="E344" s="57"/>
      <c r="F344" s="140">
        <f t="shared" si="9"/>
        <v>0</v>
      </c>
      <c r="G344" s="140">
        <f t="shared" si="10"/>
        <v>0</v>
      </c>
    </row>
    <row r="345" spans="1:7" x14ac:dyDescent="0.35">
      <c r="A345" s="51" t="s">
        <v>2148</v>
      </c>
      <c r="B345" s="180"/>
      <c r="C345" s="168"/>
      <c r="D345" s="186"/>
      <c r="E345" s="57"/>
      <c r="F345" s="140" t="str">
        <f t="shared" si="9"/>
        <v/>
      </c>
      <c r="G345" s="140" t="str">
        <f t="shared" si="10"/>
        <v/>
      </c>
    </row>
    <row r="346" spans="1:7" x14ac:dyDescent="0.35">
      <c r="A346" s="51" t="s">
        <v>2149</v>
      </c>
      <c r="B346" s="180"/>
      <c r="C346" s="168"/>
      <c r="D346" s="186"/>
      <c r="E346" s="57"/>
      <c r="F346" s="140" t="str">
        <f>IF($C$349=0,"",IF(C346="[for completion]","",IF(C346="","",C346/$C$349)))</f>
        <v/>
      </c>
      <c r="G346" s="140" t="str">
        <f t="shared" si="10"/>
        <v/>
      </c>
    </row>
    <row r="347" spans="1:7" x14ac:dyDescent="0.35">
      <c r="A347" s="51" t="s">
        <v>2150</v>
      </c>
      <c r="B347" s="180"/>
      <c r="C347" s="168"/>
      <c r="D347" s="186"/>
      <c r="E347" s="57"/>
      <c r="F347" s="140" t="str">
        <f t="shared" si="9"/>
        <v/>
      </c>
      <c r="G347" s="140" t="str">
        <f t="shared" si="10"/>
        <v/>
      </c>
    </row>
    <row r="348" spans="1:7" x14ac:dyDescent="0.35">
      <c r="A348" s="51" t="s">
        <v>2151</v>
      </c>
      <c r="B348" s="68" t="s">
        <v>2042</v>
      </c>
      <c r="C348" s="168">
        <f>faneF1!C348</f>
        <v>0</v>
      </c>
      <c r="D348" s="186">
        <f>faneF1!D348</f>
        <v>1</v>
      </c>
      <c r="E348" s="57"/>
      <c r="F348" s="140">
        <f t="shared" si="9"/>
        <v>0</v>
      </c>
      <c r="G348" s="140">
        <f t="shared" si="10"/>
        <v>4.3769422681314822E-5</v>
      </c>
    </row>
    <row r="349" spans="1:7" x14ac:dyDescent="0.35">
      <c r="A349" s="51" t="s">
        <v>2152</v>
      </c>
      <c r="B349" s="68" t="s">
        <v>141</v>
      </c>
      <c r="C349" s="133">
        <f>SUM(C331:C348)</f>
        <v>56558.25965970759</v>
      </c>
      <c r="D349" s="134">
        <f>SUM(D331:D348)</f>
        <v>22847.000000000007</v>
      </c>
      <c r="E349" s="57"/>
      <c r="F349" s="149">
        <f>SUM(F331:F348)</f>
        <v>1.0000000000000002</v>
      </c>
      <c r="G349" s="149">
        <f>SUM(G331:G348)</f>
        <v>0.99999999999999989</v>
      </c>
    </row>
    <row r="350" spans="1:7" x14ac:dyDescent="0.35">
      <c r="A350" s="51" t="s">
        <v>1941</v>
      </c>
      <c r="B350" s="68"/>
      <c r="C350" s="51"/>
      <c r="D350" s="51"/>
      <c r="E350" s="57"/>
      <c r="F350" s="57"/>
      <c r="G350" s="57"/>
    </row>
    <row r="351" spans="1:7" x14ac:dyDescent="0.35">
      <c r="A351" s="51" t="s">
        <v>2153</v>
      </c>
      <c r="B351" s="68"/>
      <c r="C351" s="51"/>
      <c r="D351" s="51"/>
      <c r="E351" s="57"/>
      <c r="F351" s="57"/>
      <c r="G351" s="57"/>
    </row>
    <row r="352" spans="1:7" x14ac:dyDescent="0.35">
      <c r="A352" s="70"/>
      <c r="B352" s="70" t="s">
        <v>2294</v>
      </c>
      <c r="C352" s="70" t="s">
        <v>110</v>
      </c>
      <c r="D352" s="70" t="s">
        <v>1649</v>
      </c>
      <c r="E352" s="70"/>
      <c r="F352" s="70" t="s">
        <v>481</v>
      </c>
      <c r="G352" s="70" t="s">
        <v>2297</v>
      </c>
    </row>
    <row r="353" spans="1:7" x14ac:dyDescent="0.35">
      <c r="A353" s="51" t="s">
        <v>1942</v>
      </c>
      <c r="B353" s="68" t="s">
        <v>1642</v>
      </c>
      <c r="C353" s="168">
        <f>faneF1!C353</f>
        <v>2629.1859459757729</v>
      </c>
      <c r="D353" s="186">
        <f>faneF1!D353</f>
        <v>949</v>
      </c>
      <c r="E353" s="57"/>
      <c r="F353" s="140">
        <f>IF($C$366=0,"",IF(C353="[for completion]","",IF(C353="","",C353/$C$366)))</f>
        <v>4.6486330410354132E-2</v>
      </c>
      <c r="G353" s="140">
        <f>IF($D$366=0,"",IF(D353="[for completion]","",IF(D353="","",D353/$D$366)))</f>
        <v>4.1537182124567779E-2</v>
      </c>
    </row>
    <row r="354" spans="1:7" x14ac:dyDescent="0.35">
      <c r="A354" s="51" t="s">
        <v>1943</v>
      </c>
      <c r="B354" s="68" t="s">
        <v>1643</v>
      </c>
      <c r="C354" s="168">
        <f>faneF1!C354</f>
        <v>1941.8658016292959</v>
      </c>
      <c r="D354" s="186">
        <f>faneF1!D354</f>
        <v>548</v>
      </c>
      <c r="E354" s="57"/>
      <c r="F354" s="140">
        <f t="shared" ref="F354:F365" si="11">IF($C$366=0,"",IF(C354="[for completion]","",IF(C354="","",C354/$C$366)))</f>
        <v>3.4333903011034297E-2</v>
      </c>
      <c r="G354" s="140">
        <f t="shared" ref="G354:G365" si="12">IF($D$366=0,"",IF(D354="[for completion]","",IF(D354="","",D354/$D$366)))</f>
        <v>2.398564362936053E-2</v>
      </c>
    </row>
    <row r="355" spans="1:7" x14ac:dyDescent="0.35">
      <c r="A355" s="51" t="s">
        <v>1944</v>
      </c>
      <c r="B355" s="68" t="s">
        <v>2320</v>
      </c>
      <c r="C355" s="168">
        <f>faneF1!C355</f>
        <v>1322.9783646120184</v>
      </c>
      <c r="D355" s="186">
        <f>faneF1!D355</f>
        <v>431</v>
      </c>
      <c r="E355" s="57"/>
      <c r="F355" s="140">
        <f t="shared" si="11"/>
        <v>2.3391426337584321E-2</v>
      </c>
      <c r="G355" s="140">
        <f t="shared" si="12"/>
        <v>1.8864621175646693E-2</v>
      </c>
    </row>
    <row r="356" spans="1:7" x14ac:dyDescent="0.35">
      <c r="A356" s="51" t="s">
        <v>1945</v>
      </c>
      <c r="B356" s="68" t="s">
        <v>1644</v>
      </c>
      <c r="C356" s="168">
        <f>faneF1!C356</f>
        <v>1797.6806536515955</v>
      </c>
      <c r="D356" s="186">
        <f>faneF1!D356</f>
        <v>632</v>
      </c>
      <c r="E356" s="57"/>
      <c r="F356" s="140">
        <f t="shared" si="11"/>
        <v>3.1784582207225714E-2</v>
      </c>
      <c r="G356" s="140">
        <f t="shared" si="12"/>
        <v>2.7662275134590974E-2</v>
      </c>
    </row>
    <row r="357" spans="1:7" x14ac:dyDescent="0.35">
      <c r="A357" s="51" t="s">
        <v>1946</v>
      </c>
      <c r="B357" s="68" t="s">
        <v>1645</v>
      </c>
      <c r="C357" s="168">
        <f>faneF1!C357</f>
        <v>1954.1664296911397</v>
      </c>
      <c r="D357" s="186">
        <f>faneF1!D357</f>
        <v>1060</v>
      </c>
      <c r="E357" s="57"/>
      <c r="F357" s="140">
        <f t="shared" si="11"/>
        <v>3.4551388982771269E-2</v>
      </c>
      <c r="G357" s="140">
        <f t="shared" si="12"/>
        <v>4.6395588042193722E-2</v>
      </c>
    </row>
    <row r="358" spans="1:7" x14ac:dyDescent="0.35">
      <c r="A358" s="51" t="s">
        <v>1947</v>
      </c>
      <c r="B358" s="68" t="s">
        <v>1646</v>
      </c>
      <c r="C358" s="168">
        <f>faneF1!C358</f>
        <v>2164.2988274324243</v>
      </c>
      <c r="D358" s="186">
        <f>faneF1!D358</f>
        <v>1206</v>
      </c>
      <c r="E358" s="57"/>
      <c r="F358" s="140">
        <f t="shared" si="11"/>
        <v>3.8266715426788146E-2</v>
      </c>
      <c r="G358" s="140">
        <f t="shared" si="12"/>
        <v>5.2785923753665691E-2</v>
      </c>
    </row>
    <row r="359" spans="1:7" x14ac:dyDescent="0.35">
      <c r="A359" s="51" t="s">
        <v>2036</v>
      </c>
      <c r="B359" s="68" t="s">
        <v>1647</v>
      </c>
      <c r="C359" s="168">
        <f>faneF1!C359</f>
        <v>1223.6135212873239</v>
      </c>
      <c r="D359" s="186">
        <f>faneF1!D359</f>
        <v>501</v>
      </c>
      <c r="E359" s="57"/>
      <c r="F359" s="140">
        <f t="shared" si="11"/>
        <v>2.163456811877526E-2</v>
      </c>
      <c r="G359" s="140">
        <f t="shared" si="12"/>
        <v>2.1928480763338733E-2</v>
      </c>
    </row>
    <row r="360" spans="1:7" x14ac:dyDescent="0.35">
      <c r="A360" s="51" t="s">
        <v>2037</v>
      </c>
      <c r="B360" s="68" t="s">
        <v>1648</v>
      </c>
      <c r="C360" s="168">
        <f>faneF1!C360</f>
        <v>3115.5594386699972</v>
      </c>
      <c r="D360" s="186">
        <f>faneF1!D360</f>
        <v>987</v>
      </c>
      <c r="E360" s="57"/>
      <c r="F360" s="140">
        <f t="shared" si="11"/>
        <v>5.5085843472116869E-2</v>
      </c>
      <c r="G360" s="140">
        <f t="shared" si="12"/>
        <v>4.3200420186457741E-2</v>
      </c>
    </row>
    <row r="361" spans="1:7" x14ac:dyDescent="0.35">
      <c r="A361" s="51" t="s">
        <v>2158</v>
      </c>
      <c r="B361" s="68" t="s">
        <v>2693</v>
      </c>
      <c r="C361" s="133">
        <f>faneF1!C361</f>
        <v>7420.7036975330684</v>
      </c>
      <c r="D361" s="51">
        <f>faneF1!D361</f>
        <v>3010</v>
      </c>
      <c r="E361" s="57"/>
      <c r="F361" s="140">
        <f t="shared" si="11"/>
        <v>0.13120459756330888</v>
      </c>
      <c r="G361" s="140">
        <f t="shared" si="12"/>
        <v>0.13174596227075766</v>
      </c>
    </row>
    <row r="362" spans="1:7" x14ac:dyDescent="0.35">
      <c r="A362" s="51" t="s">
        <v>2159</v>
      </c>
      <c r="B362" s="51" t="s">
        <v>2696</v>
      </c>
      <c r="C362" s="133">
        <f>faneF1!C362</f>
        <v>6255.8375115988156</v>
      </c>
      <c r="D362" s="51">
        <f>faneF1!D362</f>
        <v>2602</v>
      </c>
      <c r="F362" s="140">
        <f t="shared" si="11"/>
        <v>0.11060873423684042</v>
      </c>
      <c r="G362" s="140">
        <f t="shared" si="12"/>
        <v>0.1138880378167812</v>
      </c>
    </row>
    <row r="363" spans="1:7" x14ac:dyDescent="0.35">
      <c r="A363" s="51" t="s">
        <v>2160</v>
      </c>
      <c r="B363" s="51" t="s">
        <v>2694</v>
      </c>
      <c r="C363" s="133">
        <f>faneF1!C363</f>
        <v>15700.672056675587</v>
      </c>
      <c r="D363" s="51">
        <f>faneF1!D363</f>
        <v>6185</v>
      </c>
      <c r="F363" s="140">
        <f t="shared" si="11"/>
        <v>0.27760175350410959</v>
      </c>
      <c r="G363" s="140">
        <f t="shared" si="12"/>
        <v>0.27071387928393226</v>
      </c>
    </row>
    <row r="364" spans="1:7" x14ac:dyDescent="0.35">
      <c r="A364" s="51" t="s">
        <v>2717</v>
      </c>
      <c r="B364" s="68" t="s">
        <v>2695</v>
      </c>
      <c r="C364" s="133">
        <f>faneF1!C364</f>
        <v>11031.697410950614</v>
      </c>
      <c r="D364" s="51">
        <f>faneF1!D364</f>
        <v>4735</v>
      </c>
      <c r="E364" s="57"/>
      <c r="F364" s="140">
        <f t="shared" si="11"/>
        <v>0.19505015672909121</v>
      </c>
      <c r="G364" s="140">
        <f t="shared" si="12"/>
        <v>0.20724821639602573</v>
      </c>
    </row>
    <row r="365" spans="1:7" x14ac:dyDescent="0.35">
      <c r="A365" s="51" t="s">
        <v>2718</v>
      </c>
      <c r="B365" s="51" t="s">
        <v>2042</v>
      </c>
      <c r="C365" s="133">
        <f>faneF1!C365</f>
        <v>0</v>
      </c>
      <c r="D365" s="134">
        <f>faneF1!D365</f>
        <v>1</v>
      </c>
      <c r="E365" s="57"/>
      <c r="F365" s="140">
        <f t="shared" si="11"/>
        <v>0</v>
      </c>
      <c r="G365" s="140">
        <f t="shared" si="12"/>
        <v>4.3769422681314836E-5</v>
      </c>
    </row>
    <row r="366" spans="1:7" x14ac:dyDescent="0.35">
      <c r="A366" s="51" t="s">
        <v>2719</v>
      </c>
      <c r="B366" s="68" t="s">
        <v>141</v>
      </c>
      <c r="C366" s="133">
        <f>SUM(C353:C365)</f>
        <v>56558.259659707648</v>
      </c>
      <c r="D366" s="134">
        <f>SUM(D353:D365)</f>
        <v>22847</v>
      </c>
      <c r="E366" s="57"/>
      <c r="F366" s="128">
        <f>SUM(F353:F365)</f>
        <v>1</v>
      </c>
      <c r="G366" s="128">
        <f>SUM(G353:G365)</f>
        <v>1</v>
      </c>
    </row>
    <row r="367" spans="1:7" x14ac:dyDescent="0.35">
      <c r="A367" s="51" t="s">
        <v>1948</v>
      </c>
      <c r="B367" s="68"/>
      <c r="C367" s="168"/>
      <c r="D367" s="186"/>
      <c r="E367" s="57"/>
      <c r="F367" s="140" t="str">
        <f>IF($C$349=0,"",IF(C367="[for completion]","",IF(C367="","",C367/$C$349)))</f>
        <v/>
      </c>
      <c r="G367" s="140" t="str">
        <f>IF($D$349=0,"",IF(D367="[for completion]","",IF(D367="","",D367/$D$349)))</f>
        <v/>
      </c>
    </row>
    <row r="368" spans="1:7" x14ac:dyDescent="0.35">
      <c r="A368" s="51" t="s">
        <v>2722</v>
      </c>
      <c r="B368" s="68"/>
      <c r="C368" s="168"/>
      <c r="D368" s="186"/>
      <c r="E368" s="57"/>
      <c r="F368" s="140"/>
      <c r="G368" s="140"/>
    </row>
    <row r="369" spans="1:7" x14ac:dyDescent="0.35">
      <c r="A369" s="51" t="s">
        <v>2723</v>
      </c>
      <c r="B369" s="68"/>
      <c r="C369" s="168"/>
      <c r="D369" s="186"/>
      <c r="E369" s="57"/>
      <c r="F369" s="140"/>
      <c r="G369" s="140"/>
    </row>
    <row r="370" spans="1:7" x14ac:dyDescent="0.35">
      <c r="A370" s="51" t="s">
        <v>2724</v>
      </c>
      <c r="B370" s="68"/>
      <c r="C370" s="168"/>
      <c r="D370" s="186"/>
      <c r="E370" s="57"/>
      <c r="F370" s="140"/>
      <c r="G370" s="140"/>
    </row>
    <row r="371" spans="1:7" x14ac:dyDescent="0.35">
      <c r="A371" s="51" t="s">
        <v>2725</v>
      </c>
      <c r="B371" s="68"/>
      <c r="C371" s="168"/>
      <c r="D371" s="186"/>
      <c r="E371" s="57"/>
      <c r="F371" s="140"/>
      <c r="G371" s="140"/>
    </row>
    <row r="372" spans="1:7" x14ac:dyDescent="0.35">
      <c r="A372" s="51" t="s">
        <v>2726</v>
      </c>
      <c r="B372" s="68"/>
      <c r="C372" s="168"/>
      <c r="D372" s="186"/>
      <c r="E372" s="57"/>
      <c r="F372" s="140"/>
      <c r="G372" s="140"/>
    </row>
    <row r="373" spans="1:7" x14ac:dyDescent="0.35">
      <c r="A373" s="51" t="s">
        <v>2727</v>
      </c>
      <c r="B373" s="68"/>
      <c r="C373" s="168"/>
      <c r="D373" s="186"/>
      <c r="E373" s="57"/>
      <c r="F373" s="140"/>
      <c r="G373" s="140"/>
    </row>
    <row r="374" spans="1:7" x14ac:dyDescent="0.35">
      <c r="A374" s="51" t="s">
        <v>2728</v>
      </c>
      <c r="B374" s="68"/>
      <c r="C374" s="133"/>
      <c r="D374" s="134"/>
      <c r="E374" s="57"/>
      <c r="F374" s="149"/>
      <c r="G374" s="149"/>
    </row>
    <row r="375" spans="1:7" x14ac:dyDescent="0.35">
      <c r="A375" s="51" t="s">
        <v>2729</v>
      </c>
      <c r="B375" s="68"/>
      <c r="C375" s="51"/>
      <c r="D375" s="51"/>
      <c r="E375" s="57"/>
      <c r="F375" s="57"/>
      <c r="G375" s="57"/>
    </row>
    <row r="376" spans="1:7" x14ac:dyDescent="0.35">
      <c r="A376" s="51" t="s">
        <v>2730</v>
      </c>
      <c r="B376" s="68"/>
      <c r="C376" s="51"/>
      <c r="D376" s="51"/>
      <c r="E376" s="57"/>
      <c r="F376" s="57"/>
      <c r="G376" s="57"/>
    </row>
    <row r="377" spans="1:7" x14ac:dyDescent="0.35">
      <c r="A377" s="70"/>
      <c r="B377" s="70" t="s">
        <v>2154</v>
      </c>
      <c r="C377" s="70" t="s">
        <v>110</v>
      </c>
      <c r="D377" s="70" t="s">
        <v>1649</v>
      </c>
      <c r="E377" s="70"/>
      <c r="F377" s="70" t="s">
        <v>481</v>
      </c>
      <c r="G377" s="70" t="s">
        <v>2297</v>
      </c>
    </row>
    <row r="378" spans="1:7" x14ac:dyDescent="0.35">
      <c r="A378" s="51" t="s">
        <v>2038</v>
      </c>
      <c r="B378" s="68" t="s">
        <v>2030</v>
      </c>
      <c r="C378" s="168">
        <f>faneF1!C378</f>
        <v>42100.80123550976</v>
      </c>
      <c r="D378" s="186">
        <f>faneF1!D378</f>
        <v>17988</v>
      </c>
      <c r="E378" s="57"/>
      <c r="F378" s="140">
        <f t="shared" ref="F378:F384" si="13">IF($C$385=0,"",IF(C378="[for completion]","",IF(C378="","",C378/$C$385)))</f>
        <v>0.74437936189720444</v>
      </c>
      <c r="G378" s="140">
        <f>IF($D$385=0,"",IF(D378="[for completion]","",IF(D378="","",D378/$D$385)))</f>
        <v>0.78732437519149123</v>
      </c>
    </row>
    <row r="379" spans="1:7" x14ac:dyDescent="0.35">
      <c r="A379" s="51" t="s">
        <v>2039</v>
      </c>
      <c r="B379" s="154" t="s">
        <v>2031</v>
      </c>
      <c r="C379" s="168">
        <f>faneF1!C379</f>
        <v>10144.419827458016</v>
      </c>
      <c r="D379" s="186">
        <f>faneF1!D379</f>
        <v>4390</v>
      </c>
      <c r="E379" s="57"/>
      <c r="F379" s="140">
        <f t="shared" si="13"/>
        <v>0.17936230514329105</v>
      </c>
      <c r="G379" s="140">
        <f t="shared" ref="G379:G384" si="14">IF($D$385=0,"",IF(D379="[for completion]","",IF(D379="","",D379/$D$385)))</f>
        <v>0.19214776557097213</v>
      </c>
    </row>
    <row r="380" spans="1:7" x14ac:dyDescent="0.35">
      <c r="A380" s="51" t="s">
        <v>2040</v>
      </c>
      <c r="B380" s="68" t="s">
        <v>2032</v>
      </c>
      <c r="C380" s="168">
        <f>faneF1!C380</f>
        <v>0</v>
      </c>
      <c r="D380" s="186">
        <f>faneF1!D380</f>
        <v>0</v>
      </c>
      <c r="E380" s="57"/>
      <c r="F380" s="140">
        <f t="shared" si="13"/>
        <v>0</v>
      </c>
      <c r="G380" s="140">
        <f t="shared" si="14"/>
        <v>0</v>
      </c>
    </row>
    <row r="381" spans="1:7" x14ac:dyDescent="0.35">
      <c r="A381" s="51" t="s">
        <v>2041</v>
      </c>
      <c r="B381" s="68" t="s">
        <v>2033</v>
      </c>
      <c r="C381" s="168">
        <f>faneF1!C381</f>
        <v>0</v>
      </c>
      <c r="D381" s="186">
        <f>faneF1!D381</f>
        <v>0</v>
      </c>
      <c r="E381" s="57"/>
      <c r="F381" s="140">
        <f t="shared" si="13"/>
        <v>0</v>
      </c>
      <c r="G381" s="140">
        <f t="shared" si="14"/>
        <v>0</v>
      </c>
    </row>
    <row r="382" spans="1:7" x14ac:dyDescent="0.35">
      <c r="A382" s="51" t="s">
        <v>2043</v>
      </c>
      <c r="B382" s="68" t="s">
        <v>2034</v>
      </c>
      <c r="C382" s="168">
        <f>faneF1!C382</f>
        <v>4313.0385967401226</v>
      </c>
      <c r="D382" s="186">
        <f>faneF1!D382</f>
        <v>469</v>
      </c>
      <c r="E382" s="57"/>
      <c r="F382" s="140">
        <f t="shared" si="13"/>
        <v>7.6258332959504613E-2</v>
      </c>
      <c r="G382" s="140">
        <f t="shared" si="14"/>
        <v>2.0527859237536656E-2</v>
      </c>
    </row>
    <row r="383" spans="1:7" x14ac:dyDescent="0.35">
      <c r="A383" s="51" t="s">
        <v>2155</v>
      </c>
      <c r="B383" s="68" t="s">
        <v>2035</v>
      </c>
      <c r="C383" s="168">
        <f>faneF1!C383</f>
        <v>0</v>
      </c>
      <c r="D383" s="186">
        <f>faneF1!D383</f>
        <v>0</v>
      </c>
      <c r="E383" s="57"/>
      <c r="F383" s="140">
        <f t="shared" si="13"/>
        <v>0</v>
      </c>
      <c r="G383" s="140">
        <f t="shared" si="14"/>
        <v>0</v>
      </c>
    </row>
    <row r="384" spans="1:7" x14ac:dyDescent="0.35">
      <c r="A384" s="51" t="s">
        <v>2156</v>
      </c>
      <c r="B384" s="68" t="s">
        <v>1650</v>
      </c>
      <c r="C384" s="168">
        <f>faneF1!C384</f>
        <v>0</v>
      </c>
      <c r="D384" s="186">
        <f>faneF1!D384</f>
        <v>0</v>
      </c>
      <c r="E384" s="57"/>
      <c r="F384" s="140">
        <f t="shared" si="13"/>
        <v>0</v>
      </c>
      <c r="G384" s="140">
        <f t="shared" si="14"/>
        <v>0</v>
      </c>
    </row>
    <row r="385" spans="1:7" x14ac:dyDescent="0.35">
      <c r="A385" s="51" t="s">
        <v>2157</v>
      </c>
      <c r="B385" s="68" t="s">
        <v>141</v>
      </c>
      <c r="C385" s="133">
        <f>SUM(C378:C384)</f>
        <v>56558.259659707895</v>
      </c>
      <c r="D385" s="134">
        <f>SUM(D378:D384)</f>
        <v>22847</v>
      </c>
      <c r="E385" s="57"/>
      <c r="F385" s="149">
        <f>SUM(F378:F384)</f>
        <v>1</v>
      </c>
      <c r="G385" s="149">
        <f>SUM(G378:G384)</f>
        <v>1</v>
      </c>
    </row>
    <row r="386" spans="1:7" x14ac:dyDescent="0.35">
      <c r="A386" s="51" t="s">
        <v>2044</v>
      </c>
      <c r="B386" s="68"/>
      <c r="C386" s="51"/>
      <c r="D386" s="51"/>
      <c r="E386" s="57"/>
      <c r="F386" s="57"/>
      <c r="G386" s="57"/>
    </row>
    <row r="387" spans="1:7" x14ac:dyDescent="0.35">
      <c r="A387" s="70"/>
      <c r="B387" s="70" t="s">
        <v>2295</v>
      </c>
      <c r="C387" s="70" t="s">
        <v>110</v>
      </c>
      <c r="D387" s="70" t="s">
        <v>1649</v>
      </c>
      <c r="E387" s="70"/>
      <c r="F387" s="70" t="s">
        <v>481</v>
      </c>
      <c r="G387" s="70" t="s">
        <v>2297</v>
      </c>
    </row>
    <row r="388" spans="1:7" x14ac:dyDescent="0.35">
      <c r="A388" s="51" t="s">
        <v>2138</v>
      </c>
      <c r="B388" s="68" t="s">
        <v>2296</v>
      </c>
      <c r="C388" s="168">
        <f>faneF1!C388</f>
        <v>26732.369467626228</v>
      </c>
      <c r="D388" s="186">
        <f>faneF1!D388</f>
        <v>10920</v>
      </c>
      <c r="E388" s="57"/>
      <c r="F388" s="140">
        <f>IF($C$392=0,"",IF(C388="[for completion]","",IF(C388="","",C388/$C$392)))</f>
        <v>0.47265191023320186</v>
      </c>
      <c r="G388" s="140">
        <f>IF($D$392=0,"",IF(D388="[for completion]","",IF(D388="","",D388/$D$392)))</f>
        <v>0.47796209567995795</v>
      </c>
    </row>
    <row r="389" spans="1:7" x14ac:dyDescent="0.35">
      <c r="A389" s="51" t="s">
        <v>2139</v>
      </c>
      <c r="B389" s="154" t="s">
        <v>2225</v>
      </c>
      <c r="C389" s="168">
        <f>faneF1!C389</f>
        <v>29825.890192081348</v>
      </c>
      <c r="D389" s="186">
        <f>faneF1!D389</f>
        <v>11926</v>
      </c>
      <c r="E389" s="57"/>
      <c r="F389" s="140">
        <f>IF($C$392=0,"",IF(C389="[for completion]","",IF(C389="","",C389/$C$392)))</f>
        <v>0.52734808976679814</v>
      </c>
      <c r="G389" s="140">
        <f>IF($D$392=0,"",IF(D389="[for completion]","",IF(D389="","",D389/$D$392)))</f>
        <v>0.52199413489736068</v>
      </c>
    </row>
    <row r="390" spans="1:7" x14ac:dyDescent="0.35">
      <c r="A390" s="51" t="s">
        <v>2140</v>
      </c>
      <c r="B390" s="68" t="s">
        <v>1650</v>
      </c>
      <c r="C390" s="168">
        <f>faneF1!C390</f>
        <v>0</v>
      </c>
      <c r="D390" s="186">
        <f>faneF1!D390</f>
        <v>0</v>
      </c>
      <c r="E390" s="57"/>
      <c r="F390" s="140">
        <f>IF($C$392=0,"",IF(C390="[for completion]","",IF(C390="","",C390/$C$392)))</f>
        <v>0</v>
      </c>
      <c r="G390" s="140">
        <f>IF($D$392=0,"",IF(D390="[for completion]","",IF(D390="","",D390/$D$392)))</f>
        <v>0</v>
      </c>
    </row>
    <row r="391" spans="1:7" x14ac:dyDescent="0.35">
      <c r="A391" s="51" t="s">
        <v>2141</v>
      </c>
      <c r="B391" s="51" t="s">
        <v>2042</v>
      </c>
      <c r="C391" s="168">
        <f>faneF1!C391</f>
        <v>0</v>
      </c>
      <c r="D391" s="186">
        <f>faneF1!D391</f>
        <v>1</v>
      </c>
      <c r="E391" s="57"/>
      <c r="F391" s="140">
        <f>IF($C$392=0,"",IF(C391="[for completion]","",IF(C391="","",C391/$C$392)))</f>
        <v>0</v>
      </c>
      <c r="G391" s="140">
        <f>IF($D$392=0,"",IF(D391="[for completion]","",IF(D391="","",D391/$D$392)))</f>
        <v>4.3769422681314836E-5</v>
      </c>
    </row>
    <row r="392" spans="1:7" x14ac:dyDescent="0.35">
      <c r="A392" s="51" t="s">
        <v>2142</v>
      </c>
      <c r="B392" s="68" t="s">
        <v>141</v>
      </c>
      <c r="C392" s="133">
        <f>SUM(C388:C391)</f>
        <v>56558.259659707575</v>
      </c>
      <c r="D392" s="134">
        <f>SUM(D388:D391)</f>
        <v>22847</v>
      </c>
      <c r="E392" s="57"/>
      <c r="F392" s="149">
        <f>SUM(F388:F391)</f>
        <v>1</v>
      </c>
      <c r="G392" s="149">
        <f>SUM(G388:G391)</f>
        <v>1</v>
      </c>
    </row>
    <row r="393" spans="1:7" x14ac:dyDescent="0.35">
      <c r="A393" s="51" t="s">
        <v>2143</v>
      </c>
      <c r="B393" s="51"/>
      <c r="C393" s="128"/>
      <c r="D393" s="51"/>
      <c r="E393" s="49"/>
      <c r="F393" s="49"/>
      <c r="G393" s="49"/>
    </row>
    <row r="394" spans="1:7" x14ac:dyDescent="0.35">
      <c r="A394" s="70"/>
      <c r="B394" s="70" t="s">
        <v>3055</v>
      </c>
      <c r="C394" s="70" t="s">
        <v>2683</v>
      </c>
      <c r="D394" s="70" t="s">
        <v>2684</v>
      </c>
      <c r="E394" s="70"/>
      <c r="F394" s="70" t="s">
        <v>2685</v>
      </c>
      <c r="G394" s="70"/>
    </row>
    <row r="395" spans="1:7" x14ac:dyDescent="0.35">
      <c r="A395" s="51" t="s">
        <v>2342</v>
      </c>
      <c r="B395" s="68" t="s">
        <v>2030</v>
      </c>
      <c r="C395" s="168">
        <f>faneF1!C395</f>
        <v>12722.2761775002</v>
      </c>
      <c r="D395" s="168">
        <f>faneF1!D395</f>
        <v>7092.6804448629637</v>
      </c>
      <c r="E395" s="49"/>
      <c r="F395" s="168">
        <f>faneF1!F395</f>
        <v>4.6117571100473587</v>
      </c>
      <c r="G395" s="140" t="str">
        <f>IF($D$413=0,"",IF(D395="[for completion]","",IF(D395="","",D395/$D$413)))</f>
        <v/>
      </c>
    </row>
    <row r="396" spans="1:7" x14ac:dyDescent="0.35">
      <c r="A396" s="51" t="s">
        <v>2343</v>
      </c>
      <c r="B396" s="154" t="s">
        <v>2031</v>
      </c>
      <c r="C396" s="168">
        <f>faneF1!C396</f>
        <v>2184.1508380938185</v>
      </c>
      <c r="D396" s="168">
        <f>faneF1!D396</f>
        <v>1052.9759530560927</v>
      </c>
      <c r="E396" s="49"/>
      <c r="F396" s="168">
        <f>faneF1!F396</f>
        <v>4.8425144671601865</v>
      </c>
      <c r="G396" s="140" t="str">
        <f t="shared" ref="G396:G404" si="15">IF($D$413=0,"",IF(D396="[for completion]","",IF(D396="","",D396/$D$413)))</f>
        <v/>
      </c>
    </row>
    <row r="397" spans="1:7" x14ac:dyDescent="0.35">
      <c r="A397" s="51" t="s">
        <v>2344</v>
      </c>
      <c r="B397" s="68" t="s">
        <v>2032</v>
      </c>
      <c r="C397" s="168">
        <f>faneF1!C397</f>
        <v>0</v>
      </c>
      <c r="D397" s="168">
        <f>faneF1!D397</f>
        <v>0</v>
      </c>
      <c r="E397" s="49"/>
      <c r="F397" s="168">
        <f>faneF1!F397</f>
        <v>0</v>
      </c>
      <c r="G397" s="140" t="str">
        <f t="shared" si="15"/>
        <v/>
      </c>
    </row>
    <row r="398" spans="1:7" x14ac:dyDescent="0.35">
      <c r="A398" s="51" t="s">
        <v>2345</v>
      </c>
      <c r="B398" s="68" t="s">
        <v>2033</v>
      </c>
      <c r="C398" s="168">
        <f>faneF1!C398</f>
        <v>0</v>
      </c>
      <c r="D398" s="168">
        <f>faneF1!D398</f>
        <v>0</v>
      </c>
      <c r="E398" s="49"/>
      <c r="F398" s="168">
        <f>faneF1!F398</f>
        <v>0</v>
      </c>
      <c r="G398" s="140" t="str">
        <f t="shared" si="15"/>
        <v/>
      </c>
    </row>
    <row r="399" spans="1:7" x14ac:dyDescent="0.35">
      <c r="A399" s="51" t="s">
        <v>2346</v>
      </c>
      <c r="B399" s="68" t="s">
        <v>2034</v>
      </c>
      <c r="C399" s="168">
        <f>faneF1!C399</f>
        <v>4236.8359051524185</v>
      </c>
      <c r="D399" s="168">
        <f>faneF1!D399</f>
        <v>1515.1737243741034</v>
      </c>
      <c r="E399" s="49"/>
      <c r="F399" s="168">
        <f>faneF1!F399</f>
        <v>5.9636753228847859</v>
      </c>
      <c r="G399" s="140" t="str">
        <f t="shared" si="15"/>
        <v/>
      </c>
    </row>
    <row r="400" spans="1:7" x14ac:dyDescent="0.35">
      <c r="A400" s="51" t="s">
        <v>2347</v>
      </c>
      <c r="B400" s="68" t="s">
        <v>2035</v>
      </c>
      <c r="C400" s="168">
        <f>faneF1!C400</f>
        <v>0</v>
      </c>
      <c r="D400" s="168">
        <f>faneF1!D400</f>
        <v>0</v>
      </c>
      <c r="E400" s="49"/>
      <c r="F400" s="168">
        <f>faneF1!F400</f>
        <v>0</v>
      </c>
      <c r="G400" s="140" t="str">
        <f t="shared" si="15"/>
        <v/>
      </c>
    </row>
    <row r="401" spans="1:7" x14ac:dyDescent="0.35">
      <c r="A401" s="51" t="s">
        <v>2348</v>
      </c>
      <c r="B401" s="68" t="s">
        <v>1650</v>
      </c>
      <c r="C401" s="168">
        <f>faneF1!C401</f>
        <v>0</v>
      </c>
      <c r="D401" s="168">
        <f>faneF1!D401</f>
        <v>0</v>
      </c>
      <c r="E401" s="49"/>
      <c r="F401" s="168">
        <f>faneF1!F401</f>
        <v>0</v>
      </c>
      <c r="G401" s="140" t="str">
        <f t="shared" si="15"/>
        <v/>
      </c>
    </row>
    <row r="402" spans="1:7" x14ac:dyDescent="0.35">
      <c r="A402" s="51" t="s">
        <v>2349</v>
      </c>
      <c r="B402" s="68" t="s">
        <v>2042</v>
      </c>
      <c r="C402" s="168">
        <f>faneF1!C402</f>
        <v>0</v>
      </c>
      <c r="D402" s="168">
        <f>faneF1!D402</f>
        <v>0</v>
      </c>
      <c r="E402" s="49"/>
      <c r="F402" s="168">
        <f>faneF1!F402</f>
        <v>0</v>
      </c>
      <c r="G402" s="140" t="str">
        <f t="shared" si="15"/>
        <v/>
      </c>
    </row>
    <row r="403" spans="1:7" x14ac:dyDescent="0.35">
      <c r="A403" s="51" t="s">
        <v>2350</v>
      </c>
      <c r="B403" s="68" t="s">
        <v>141</v>
      </c>
      <c r="C403" s="133">
        <f>SUM(C395:C402)</f>
        <v>19143.262920746434</v>
      </c>
      <c r="D403" s="133">
        <f>SUM(D395:D402)</f>
        <v>9660.8301222931586</v>
      </c>
      <c r="E403" s="49"/>
      <c r="F403" s="51"/>
      <c r="G403" s="140" t="str">
        <f t="shared" si="15"/>
        <v/>
      </c>
    </row>
    <row r="404" spans="1:7" x14ac:dyDescent="0.35">
      <c r="A404" s="51" t="s">
        <v>2351</v>
      </c>
      <c r="B404" s="51" t="s">
        <v>2682</v>
      </c>
      <c r="C404" s="51"/>
      <c r="D404" s="51"/>
      <c r="E404" s="51"/>
      <c r="F404" s="168">
        <f>faneF1!F404</f>
        <v>4.5066514082992049</v>
      </c>
      <c r="G404" s="140" t="str">
        <f t="shared" si="15"/>
        <v/>
      </c>
    </row>
    <row r="405" spans="1:7" x14ac:dyDescent="0.35">
      <c r="A405" s="51" t="s">
        <v>2352</v>
      </c>
      <c r="B405" s="180"/>
      <c r="C405" s="51"/>
      <c r="D405" s="51"/>
      <c r="E405" s="49"/>
      <c r="F405" s="140"/>
      <c r="G405" s="140"/>
    </row>
    <row r="406" spans="1:7" x14ac:dyDescent="0.35">
      <c r="A406" s="51" t="s">
        <v>2353</v>
      </c>
      <c r="B406" s="180"/>
      <c r="C406" s="51"/>
      <c r="D406" s="51"/>
      <c r="E406" s="49"/>
      <c r="F406" s="140"/>
      <c r="G406" s="140"/>
    </row>
    <row r="407" spans="1:7" x14ac:dyDescent="0.35">
      <c r="A407" s="51" t="s">
        <v>2354</v>
      </c>
      <c r="B407" s="180"/>
      <c r="C407" s="51"/>
      <c r="D407" s="51"/>
      <c r="E407" s="49"/>
      <c r="F407" s="140"/>
      <c r="G407" s="140"/>
    </row>
    <row r="408" spans="1:7" x14ac:dyDescent="0.35">
      <c r="A408" s="51" t="s">
        <v>2355</v>
      </c>
      <c r="B408" s="180"/>
      <c r="C408" s="51"/>
      <c r="D408" s="51"/>
      <c r="E408" s="49"/>
      <c r="F408" s="140"/>
      <c r="G408" s="140"/>
    </row>
    <row r="409" spans="1:7" x14ac:dyDescent="0.35">
      <c r="A409" s="51" t="s">
        <v>2356</v>
      </c>
      <c r="B409" s="180"/>
      <c r="C409" s="51"/>
      <c r="D409" s="51"/>
      <c r="E409" s="49"/>
      <c r="F409" s="140"/>
      <c r="G409" s="140"/>
    </row>
    <row r="410" spans="1:7" x14ac:dyDescent="0.35">
      <c r="A410" s="51" t="s">
        <v>2357</v>
      </c>
      <c r="B410" s="180"/>
      <c r="C410" s="51"/>
      <c r="D410" s="51"/>
      <c r="E410" s="49"/>
      <c r="F410" s="140"/>
      <c r="G410" s="140"/>
    </row>
    <row r="411" spans="1:7" x14ac:dyDescent="0.35">
      <c r="A411" s="51" t="s">
        <v>2358</v>
      </c>
      <c r="B411" s="180"/>
      <c r="C411" s="51"/>
      <c r="D411" s="51"/>
      <c r="E411" s="49"/>
      <c r="F411" s="140"/>
      <c r="G411" s="140"/>
    </row>
    <row r="412" spans="1:7" x14ac:dyDescent="0.35">
      <c r="A412" s="51" t="s">
        <v>2359</v>
      </c>
      <c r="B412" s="68"/>
      <c r="C412" s="51"/>
      <c r="D412" s="51"/>
      <c r="E412" s="49"/>
      <c r="F412" s="140"/>
      <c r="G412" s="140"/>
    </row>
    <row r="413" spans="1:7" x14ac:dyDescent="0.35">
      <c r="A413" s="51" t="s">
        <v>2360</v>
      </c>
      <c r="B413" s="68"/>
      <c r="C413" s="133"/>
      <c r="D413" s="51"/>
      <c r="E413" s="49"/>
      <c r="F413" s="188"/>
      <c r="G413" s="188"/>
    </row>
    <row r="414" spans="1:7" x14ac:dyDescent="0.35">
      <c r="A414" s="51" t="s">
        <v>2361</v>
      </c>
      <c r="B414" s="51"/>
      <c r="C414" s="187"/>
      <c r="D414" s="51"/>
      <c r="E414" s="49"/>
      <c r="F414" s="49"/>
      <c r="G414" s="49"/>
    </row>
    <row r="415" spans="1:7" x14ac:dyDescent="0.35">
      <c r="A415" s="51" t="s">
        <v>2362</v>
      </c>
      <c r="B415" s="51"/>
      <c r="C415" s="187"/>
      <c r="D415" s="51"/>
      <c r="E415" s="49"/>
      <c r="F415" s="49"/>
      <c r="G415" s="49"/>
    </row>
    <row r="416" spans="1:7" x14ac:dyDescent="0.35">
      <c r="A416" s="51" t="s">
        <v>2363</v>
      </c>
      <c r="B416" s="51"/>
      <c r="C416" s="187"/>
      <c r="D416" s="51"/>
      <c r="E416" s="49"/>
      <c r="F416" s="49"/>
      <c r="G416" s="49"/>
    </row>
    <row r="417" spans="1:7" x14ac:dyDescent="0.35">
      <c r="A417" s="51" t="s">
        <v>2364</v>
      </c>
      <c r="B417" s="51"/>
      <c r="C417" s="187"/>
      <c r="D417" s="51"/>
      <c r="E417" s="49"/>
      <c r="F417" s="49"/>
      <c r="G417" s="49"/>
    </row>
    <row r="418" spans="1:7" x14ac:dyDescent="0.35">
      <c r="A418" s="51" t="s">
        <v>2365</v>
      </c>
      <c r="B418" s="51"/>
      <c r="C418" s="187"/>
      <c r="D418" s="51"/>
      <c r="E418" s="49"/>
      <c r="F418" s="49"/>
      <c r="G418" s="49"/>
    </row>
    <row r="419" spans="1:7" x14ac:dyDescent="0.35">
      <c r="A419" s="51" t="s">
        <v>2366</v>
      </c>
      <c r="B419" s="51"/>
      <c r="C419" s="187"/>
      <c r="D419" s="51"/>
      <c r="E419" s="49"/>
      <c r="F419" s="49"/>
      <c r="G419" s="49"/>
    </row>
    <row r="420" spans="1:7" x14ac:dyDescent="0.35">
      <c r="A420" s="51" t="s">
        <v>2367</v>
      </c>
      <c r="B420" s="51"/>
      <c r="C420" s="187"/>
      <c r="D420" s="51"/>
      <c r="E420" s="49"/>
      <c r="F420" s="49"/>
      <c r="G420" s="49"/>
    </row>
    <row r="421" spans="1:7" x14ac:dyDescent="0.35">
      <c r="A421" s="51" t="s">
        <v>2368</v>
      </c>
      <c r="B421" s="51"/>
      <c r="C421" s="187"/>
      <c r="D421" s="51"/>
      <c r="E421" s="49"/>
      <c r="F421" s="49"/>
      <c r="G421" s="49"/>
    </row>
    <row r="422" spans="1:7" x14ac:dyDescent="0.35">
      <c r="A422" s="51" t="s">
        <v>2369</v>
      </c>
      <c r="B422" s="51"/>
      <c r="C422" s="187"/>
      <c r="D422" s="51"/>
      <c r="E422" s="49"/>
      <c r="F422" s="49"/>
      <c r="G422" s="49"/>
    </row>
    <row r="423" spans="1:7" x14ac:dyDescent="0.35">
      <c r="A423" s="51" t="s">
        <v>2370</v>
      </c>
      <c r="B423" s="51"/>
      <c r="C423" s="187"/>
      <c r="D423" s="51"/>
      <c r="E423" s="49"/>
      <c r="F423" s="49"/>
      <c r="G423" s="49"/>
    </row>
    <row r="424" spans="1:7" x14ac:dyDescent="0.35">
      <c r="A424" s="51" t="s">
        <v>2371</v>
      </c>
      <c r="B424" s="51"/>
      <c r="C424" s="187"/>
      <c r="D424" s="51"/>
      <c r="E424" s="49"/>
      <c r="F424" s="49"/>
      <c r="G424" s="49"/>
    </row>
    <row r="425" spans="1:7" x14ac:dyDescent="0.35">
      <c r="A425" s="51" t="s">
        <v>2372</v>
      </c>
      <c r="B425" s="51"/>
      <c r="C425" s="187"/>
      <c r="D425" s="51"/>
      <c r="E425" s="49"/>
      <c r="F425" s="49"/>
      <c r="G425" s="49"/>
    </row>
    <row r="426" spans="1:7" x14ac:dyDescent="0.35">
      <c r="A426" s="51" t="s">
        <v>2373</v>
      </c>
      <c r="B426" s="51"/>
      <c r="C426" s="187"/>
      <c r="D426" s="51"/>
      <c r="E426" s="49"/>
      <c r="F426" s="49"/>
      <c r="G426" s="49"/>
    </row>
    <row r="427" spans="1:7" x14ac:dyDescent="0.35">
      <c r="A427" s="51" t="s">
        <v>2374</v>
      </c>
      <c r="B427" s="51"/>
      <c r="C427" s="187"/>
      <c r="D427" s="51"/>
      <c r="E427" s="49"/>
      <c r="F427" s="49"/>
      <c r="G427" s="49"/>
    </row>
    <row r="428" spans="1:7" x14ac:dyDescent="0.35">
      <c r="A428" s="51" t="s">
        <v>2375</v>
      </c>
      <c r="B428" s="51"/>
      <c r="C428" s="187"/>
      <c r="D428" s="51"/>
      <c r="E428" s="49"/>
      <c r="F428" s="49"/>
      <c r="G428" s="49"/>
    </row>
    <row r="429" spans="1:7" x14ac:dyDescent="0.35">
      <c r="A429" s="51" t="s">
        <v>2376</v>
      </c>
      <c r="B429" s="51"/>
      <c r="C429" s="187"/>
      <c r="D429" s="51"/>
      <c r="E429" s="49"/>
      <c r="F429" s="49"/>
      <c r="G429" s="49"/>
    </row>
    <row r="430" spans="1:7" x14ac:dyDescent="0.35">
      <c r="A430" s="51" t="s">
        <v>2377</v>
      </c>
      <c r="B430" s="51"/>
      <c r="C430" s="187"/>
      <c r="D430" s="51"/>
      <c r="E430" s="49"/>
      <c r="F430" s="49"/>
      <c r="G430" s="49"/>
    </row>
    <row r="431" spans="1:7" x14ac:dyDescent="0.35">
      <c r="A431" s="51" t="s">
        <v>2378</v>
      </c>
      <c r="B431" s="51"/>
      <c r="C431" s="187"/>
      <c r="D431" s="51"/>
      <c r="E431" s="49"/>
      <c r="F431" s="49"/>
      <c r="G431" s="49"/>
    </row>
    <row r="432" spans="1:7" x14ac:dyDescent="0.35">
      <c r="A432" s="51" t="s">
        <v>2379</v>
      </c>
      <c r="B432" s="51"/>
      <c r="C432" s="187"/>
      <c r="D432" s="51"/>
      <c r="E432" s="49"/>
      <c r="F432" s="49"/>
      <c r="G432" s="49"/>
    </row>
    <row r="433" spans="1:7" x14ac:dyDescent="0.35">
      <c r="A433" s="51" t="s">
        <v>2380</v>
      </c>
      <c r="B433" s="51"/>
      <c r="C433" s="187"/>
      <c r="D433" s="51"/>
      <c r="E433" s="49"/>
      <c r="F433" s="49"/>
      <c r="G433" s="49"/>
    </row>
    <row r="434" spans="1:7" x14ac:dyDescent="0.35">
      <c r="A434" s="51" t="s">
        <v>2381</v>
      </c>
      <c r="B434" s="51"/>
      <c r="C434" s="187"/>
      <c r="D434" s="51"/>
      <c r="E434" s="49"/>
      <c r="F434" s="49"/>
      <c r="G434" s="49"/>
    </row>
    <row r="435" spans="1:7" x14ac:dyDescent="0.35">
      <c r="A435" s="51" t="s">
        <v>2382</v>
      </c>
      <c r="B435" s="51"/>
      <c r="C435" s="187"/>
      <c r="D435" s="51"/>
      <c r="E435" s="49"/>
      <c r="F435" s="49"/>
      <c r="G435" s="49"/>
    </row>
    <row r="436" spans="1:7" x14ac:dyDescent="0.35">
      <c r="A436" s="51" t="s">
        <v>2383</v>
      </c>
      <c r="B436" s="51"/>
      <c r="C436" s="187"/>
      <c r="D436" s="51"/>
      <c r="E436" s="49"/>
      <c r="F436" s="49"/>
      <c r="G436" s="49"/>
    </row>
    <row r="437" spans="1:7" x14ac:dyDescent="0.35">
      <c r="A437" s="51" t="s">
        <v>2384</v>
      </c>
      <c r="B437" s="51"/>
      <c r="C437" s="187"/>
      <c r="D437" s="51"/>
      <c r="E437" s="49"/>
      <c r="F437" s="49"/>
      <c r="G437" s="49"/>
    </row>
    <row r="438" spans="1:7" x14ac:dyDescent="0.35">
      <c r="A438" s="51" t="s">
        <v>2385</v>
      </c>
      <c r="B438" s="51"/>
      <c r="C438" s="187"/>
      <c r="D438" s="51"/>
      <c r="E438" s="49"/>
      <c r="F438" s="49"/>
      <c r="G438" s="49"/>
    </row>
    <row r="439" spans="1:7" x14ac:dyDescent="0.35">
      <c r="A439" s="51" t="s">
        <v>2386</v>
      </c>
      <c r="B439" s="51"/>
      <c r="C439" s="187"/>
      <c r="D439" s="51"/>
      <c r="E439" s="49"/>
      <c r="F439" s="49"/>
      <c r="G439" s="49"/>
    </row>
    <row r="440" spans="1:7" x14ac:dyDescent="0.35">
      <c r="A440" s="51" t="s">
        <v>2387</v>
      </c>
      <c r="B440" s="51"/>
      <c r="C440" s="187"/>
      <c r="D440" s="51"/>
      <c r="E440" s="49"/>
      <c r="F440" s="49"/>
      <c r="G440" s="49"/>
    </row>
    <row r="441" spans="1:7" x14ac:dyDescent="0.35">
      <c r="A441" s="51" t="s">
        <v>2388</v>
      </c>
      <c r="B441" s="51"/>
      <c r="C441" s="187"/>
      <c r="D441" s="51"/>
      <c r="E441" s="49"/>
      <c r="F441" s="49"/>
      <c r="G441" s="49"/>
    </row>
    <row r="442" spans="1:7" x14ac:dyDescent="0.35">
      <c r="A442" s="51" t="s">
        <v>2389</v>
      </c>
      <c r="B442" s="51"/>
      <c r="C442" s="187"/>
      <c r="D442" s="51"/>
      <c r="E442" s="49"/>
      <c r="F442" s="49"/>
      <c r="G442" s="49"/>
    </row>
    <row r="443" spans="1:7" ht="18.5" x14ac:dyDescent="0.35">
      <c r="A443" s="124"/>
      <c r="B443" s="152" t="s">
        <v>3048</v>
      </c>
      <c r="C443" s="124"/>
      <c r="D443" s="124"/>
      <c r="E443" s="124"/>
      <c r="F443" s="124"/>
      <c r="G443" s="124"/>
    </row>
    <row r="444" spans="1:7" x14ac:dyDescent="0.35">
      <c r="A444" s="70"/>
      <c r="B444" s="70" t="s">
        <v>2321</v>
      </c>
      <c r="C444" s="70" t="s">
        <v>651</v>
      </c>
      <c r="D444" s="70" t="s">
        <v>652</v>
      </c>
      <c r="E444" s="70"/>
      <c r="F444" s="70" t="s">
        <v>482</v>
      </c>
      <c r="G444" s="70" t="s">
        <v>653</v>
      </c>
    </row>
    <row r="445" spans="1:7" x14ac:dyDescent="0.35">
      <c r="A445" s="51" t="s">
        <v>1949</v>
      </c>
      <c r="B445" s="51" t="s">
        <v>655</v>
      </c>
      <c r="C445" s="168">
        <f>faneF1!C445</f>
        <v>27730</v>
      </c>
      <c r="D445" s="65"/>
      <c r="E445" s="65"/>
      <c r="F445" s="84"/>
      <c r="G445" s="84"/>
    </row>
    <row r="446" spans="1:7" x14ac:dyDescent="0.35">
      <c r="A446" s="65"/>
      <c r="B446" s="51"/>
      <c r="C446" s="51"/>
      <c r="D446" s="65"/>
      <c r="E446" s="65"/>
      <c r="F446" s="84"/>
      <c r="G446" s="84"/>
    </row>
    <row r="447" spans="1:7" x14ac:dyDescent="0.35">
      <c r="A447" s="51"/>
      <c r="B447" s="51" t="s">
        <v>656</v>
      </c>
      <c r="C447" s="51"/>
      <c r="D447" s="65"/>
      <c r="E447" s="65"/>
      <c r="F447" s="84"/>
      <c r="G447" s="84"/>
    </row>
    <row r="448" spans="1:7" x14ac:dyDescent="0.35">
      <c r="A448" s="51" t="s">
        <v>1950</v>
      </c>
      <c r="B448" s="180" t="s">
        <v>3122</v>
      </c>
      <c r="C448" s="168">
        <f>faneF1!C448</f>
        <v>118.31496656965169</v>
      </c>
      <c r="D448" s="168">
        <f>faneF1!D448</f>
        <v>85</v>
      </c>
      <c r="E448" s="65"/>
      <c r="F448" s="140">
        <f>IF($C$472=0,"",IF(C448="[for completion]","",IF(C448="","",C448/$C$472)))</f>
        <v>1.243937619591072E-2</v>
      </c>
      <c r="G448" s="140">
        <f>IF($D$472=0,"",IF(D448="[for completion]","",IF(D448="","",D448/$D$472)))</f>
        <v>0.24781341107871721</v>
      </c>
    </row>
    <row r="449" spans="1:7" x14ac:dyDescent="0.35">
      <c r="A449" s="51" t="s">
        <v>1951</v>
      </c>
      <c r="B449" s="180" t="s">
        <v>3123</v>
      </c>
      <c r="C449" s="168">
        <f>faneF1!C449</f>
        <v>279.28874208564639</v>
      </c>
      <c r="D449" s="168">
        <f>faneF1!D449</f>
        <v>72</v>
      </c>
      <c r="E449" s="65"/>
      <c r="F449" s="140">
        <f t="shared" ref="F449:F471" si="16">IF($C$472=0,"",IF(C449="[for completion]","",IF(C449="","",C449/$C$472)))</f>
        <v>2.9363806040893396E-2</v>
      </c>
      <c r="G449" s="140">
        <f t="shared" ref="G449:G471" si="17">IF($D$472=0,"",IF(D449="[for completion]","",IF(D449="","",D449/$D$472)))</f>
        <v>0.2099125364431487</v>
      </c>
    </row>
    <row r="450" spans="1:7" x14ac:dyDescent="0.35">
      <c r="A450" s="51" t="s">
        <v>1952</v>
      </c>
      <c r="B450" s="180" t="s">
        <v>3124</v>
      </c>
      <c r="C450" s="168">
        <f>faneF1!C450</f>
        <v>1139.5965966678848</v>
      </c>
      <c r="D450" s="168">
        <f>faneF1!D450</f>
        <v>102</v>
      </c>
      <c r="E450" s="65"/>
      <c r="F450" s="140">
        <f t="shared" si="16"/>
        <v>0.11981468776552509</v>
      </c>
      <c r="G450" s="140">
        <f t="shared" si="17"/>
        <v>0.29737609329446063</v>
      </c>
    </row>
    <row r="451" spans="1:7" x14ac:dyDescent="0.35">
      <c r="A451" s="51" t="s">
        <v>1953</v>
      </c>
      <c r="B451" s="180" t="s">
        <v>3125</v>
      </c>
      <c r="C451" s="168">
        <f>faneF1!C451</f>
        <v>1246.3833748491743</v>
      </c>
      <c r="D451" s="168">
        <f>faneF1!D451</f>
        <v>39</v>
      </c>
      <c r="E451" s="65"/>
      <c r="F451" s="140">
        <f t="shared" si="16"/>
        <v>0.13104201550824418</v>
      </c>
      <c r="G451" s="140">
        <f t="shared" si="17"/>
        <v>0.11370262390670553</v>
      </c>
    </row>
    <row r="452" spans="1:7" x14ac:dyDescent="0.35">
      <c r="A452" s="51" t="s">
        <v>1954</v>
      </c>
      <c r="B452" s="180" t="s">
        <v>3125</v>
      </c>
      <c r="C452" s="168">
        <f>faneF1!C452</f>
        <v>1855.3662456236787</v>
      </c>
      <c r="D452" s="168">
        <f>faneF1!D452</f>
        <v>25</v>
      </c>
      <c r="E452" s="65"/>
      <c r="F452" s="140">
        <f t="shared" si="16"/>
        <v>0.19506913943064452</v>
      </c>
      <c r="G452" s="140">
        <f t="shared" si="17"/>
        <v>7.2886297376093298E-2</v>
      </c>
    </row>
    <row r="453" spans="1:7" x14ac:dyDescent="0.35">
      <c r="A453" s="51" t="s">
        <v>1955</v>
      </c>
      <c r="B453" s="180" t="s">
        <v>3126</v>
      </c>
      <c r="C453" s="168">
        <f>faneF1!C453</f>
        <v>4872.3764225900004</v>
      </c>
      <c r="D453" s="168">
        <f>faneF1!D453</f>
        <v>20</v>
      </c>
      <c r="E453" s="65"/>
      <c r="F453" s="140">
        <f t="shared" si="16"/>
        <v>0.51227097505878216</v>
      </c>
      <c r="G453" s="140">
        <f t="shared" si="17"/>
        <v>5.8309037900874633E-2</v>
      </c>
    </row>
    <row r="454" spans="1:7" x14ac:dyDescent="0.35">
      <c r="A454" s="51" t="s">
        <v>1956</v>
      </c>
      <c r="B454" s="180"/>
      <c r="C454" s="168"/>
      <c r="D454" s="168"/>
      <c r="E454" s="65"/>
      <c r="F454" s="140" t="str">
        <f t="shared" si="16"/>
        <v/>
      </c>
      <c r="G454" s="140" t="str">
        <f t="shared" si="17"/>
        <v/>
      </c>
    </row>
    <row r="455" spans="1:7" x14ac:dyDescent="0.35">
      <c r="A455" s="51" t="s">
        <v>1957</v>
      </c>
      <c r="B455" s="180"/>
      <c r="C455" s="168"/>
      <c r="D455" s="186"/>
      <c r="E455" s="65"/>
      <c r="F455" s="140" t="str">
        <f t="shared" si="16"/>
        <v/>
      </c>
      <c r="G455" s="140" t="str">
        <f t="shared" si="17"/>
        <v/>
      </c>
    </row>
    <row r="456" spans="1:7" x14ac:dyDescent="0.35">
      <c r="A456" s="51" t="s">
        <v>1958</v>
      </c>
      <c r="B456" s="180"/>
      <c r="C456" s="168"/>
      <c r="D456" s="186"/>
      <c r="E456" s="65"/>
      <c r="F456" s="140" t="str">
        <f t="shared" si="16"/>
        <v/>
      </c>
      <c r="G456" s="140" t="str">
        <f t="shared" si="17"/>
        <v/>
      </c>
    </row>
    <row r="457" spans="1:7" x14ac:dyDescent="0.35">
      <c r="A457" s="51" t="s">
        <v>2390</v>
      </c>
      <c r="B457" s="180"/>
      <c r="C457" s="168"/>
      <c r="D457" s="186"/>
      <c r="E457" s="68"/>
      <c r="F457" s="140" t="str">
        <f t="shared" si="16"/>
        <v/>
      </c>
      <c r="G457" s="140" t="str">
        <f t="shared" si="17"/>
        <v/>
      </c>
    </row>
    <row r="458" spans="1:7" x14ac:dyDescent="0.35">
      <c r="A458" s="51" t="s">
        <v>2391</v>
      </c>
      <c r="B458" s="180"/>
      <c r="C458" s="168"/>
      <c r="D458" s="186"/>
      <c r="E458" s="68"/>
      <c r="F458" s="140" t="str">
        <f t="shared" si="16"/>
        <v/>
      </c>
      <c r="G458" s="140" t="str">
        <f t="shared" si="17"/>
        <v/>
      </c>
    </row>
    <row r="459" spans="1:7" x14ac:dyDescent="0.35">
      <c r="A459" s="51" t="s">
        <v>2392</v>
      </c>
      <c r="B459" s="180"/>
      <c r="C459" s="168"/>
      <c r="D459" s="186"/>
      <c r="E459" s="68"/>
      <c r="F459" s="140" t="str">
        <f t="shared" si="16"/>
        <v/>
      </c>
      <c r="G459" s="140" t="str">
        <f t="shared" si="17"/>
        <v/>
      </c>
    </row>
    <row r="460" spans="1:7" x14ac:dyDescent="0.35">
      <c r="A460" s="51" t="s">
        <v>2393</v>
      </c>
      <c r="B460" s="180"/>
      <c r="C460" s="168"/>
      <c r="D460" s="186"/>
      <c r="E460" s="68"/>
      <c r="F460" s="140" t="str">
        <f t="shared" si="16"/>
        <v/>
      </c>
      <c r="G460" s="140" t="str">
        <f t="shared" si="17"/>
        <v/>
      </c>
    </row>
    <row r="461" spans="1:7" x14ac:dyDescent="0.35">
      <c r="A461" s="51" t="s">
        <v>2394</v>
      </c>
      <c r="B461" s="180"/>
      <c r="C461" s="168"/>
      <c r="D461" s="186"/>
      <c r="E461" s="68"/>
      <c r="F461" s="140" t="str">
        <f t="shared" si="16"/>
        <v/>
      </c>
      <c r="G461" s="140" t="str">
        <f t="shared" si="17"/>
        <v/>
      </c>
    </row>
    <row r="462" spans="1:7" x14ac:dyDescent="0.35">
      <c r="A462" s="51" t="s">
        <v>2395</v>
      </c>
      <c r="B462" s="180"/>
      <c r="C462" s="168"/>
      <c r="D462" s="186"/>
      <c r="E462" s="68"/>
      <c r="F462" s="140" t="str">
        <f t="shared" si="16"/>
        <v/>
      </c>
      <c r="G462" s="140" t="str">
        <f t="shared" si="17"/>
        <v/>
      </c>
    </row>
    <row r="463" spans="1:7" x14ac:dyDescent="0.35">
      <c r="A463" s="51" t="s">
        <v>2396</v>
      </c>
      <c r="B463" s="180"/>
      <c r="C463" s="168"/>
      <c r="D463" s="186"/>
      <c r="E463" s="51"/>
      <c r="F463" s="140" t="str">
        <f t="shared" si="16"/>
        <v/>
      </c>
      <c r="G463" s="140" t="str">
        <f t="shared" si="17"/>
        <v/>
      </c>
    </row>
    <row r="464" spans="1:7" x14ac:dyDescent="0.35">
      <c r="A464" s="51" t="s">
        <v>2397</v>
      </c>
      <c r="B464" s="180"/>
      <c r="C464" s="168"/>
      <c r="D464" s="186"/>
      <c r="E464" s="122"/>
      <c r="F464" s="140" t="str">
        <f t="shared" si="16"/>
        <v/>
      </c>
      <c r="G464" s="140" t="str">
        <f t="shared" si="17"/>
        <v/>
      </c>
    </row>
    <row r="465" spans="1:7" x14ac:dyDescent="0.35">
      <c r="A465" s="51" t="s">
        <v>2398</v>
      </c>
      <c r="B465" s="180"/>
      <c r="C465" s="168"/>
      <c r="D465" s="186"/>
      <c r="E465" s="122"/>
      <c r="F465" s="140" t="str">
        <f t="shared" si="16"/>
        <v/>
      </c>
      <c r="G465" s="140" t="str">
        <f t="shared" si="17"/>
        <v/>
      </c>
    </row>
    <row r="466" spans="1:7" x14ac:dyDescent="0.35">
      <c r="A466" s="51" t="s">
        <v>2399</v>
      </c>
      <c r="B466" s="180"/>
      <c r="C466" s="168"/>
      <c r="D466" s="186"/>
      <c r="E466" s="122"/>
      <c r="F466" s="140" t="str">
        <f t="shared" si="16"/>
        <v/>
      </c>
      <c r="G466" s="140" t="str">
        <f t="shared" si="17"/>
        <v/>
      </c>
    </row>
    <row r="467" spans="1:7" x14ac:dyDescent="0.35">
      <c r="A467" s="51" t="s">
        <v>2400</v>
      </c>
      <c r="B467" s="180"/>
      <c r="C467" s="168"/>
      <c r="D467" s="186"/>
      <c r="E467" s="122"/>
      <c r="F467" s="140" t="str">
        <f t="shared" si="16"/>
        <v/>
      </c>
      <c r="G467" s="140" t="str">
        <f t="shared" si="17"/>
        <v/>
      </c>
    </row>
    <row r="468" spans="1:7" x14ac:dyDescent="0.35">
      <c r="A468" s="51" t="s">
        <v>2401</v>
      </c>
      <c r="B468" s="180"/>
      <c r="C468" s="168"/>
      <c r="D468" s="186"/>
      <c r="E468" s="122"/>
      <c r="F468" s="140" t="str">
        <f t="shared" si="16"/>
        <v/>
      </c>
      <c r="G468" s="140" t="str">
        <f t="shared" si="17"/>
        <v/>
      </c>
    </row>
    <row r="469" spans="1:7" x14ac:dyDescent="0.35">
      <c r="A469" s="51" t="s">
        <v>2402</v>
      </c>
      <c r="B469" s="180"/>
      <c r="C469" s="168"/>
      <c r="D469" s="186"/>
      <c r="E469" s="122"/>
      <c r="F469" s="140" t="str">
        <f t="shared" si="16"/>
        <v/>
      </c>
      <c r="G469" s="140" t="str">
        <f t="shared" si="17"/>
        <v/>
      </c>
    </row>
    <row r="470" spans="1:7" x14ac:dyDescent="0.35">
      <c r="A470" s="51" t="s">
        <v>2403</v>
      </c>
      <c r="B470" s="180"/>
      <c r="C470" s="168"/>
      <c r="D470" s="186"/>
      <c r="E470" s="122"/>
      <c r="F470" s="140" t="str">
        <f t="shared" si="16"/>
        <v/>
      </c>
      <c r="G470" s="140" t="str">
        <f t="shared" si="17"/>
        <v/>
      </c>
    </row>
    <row r="471" spans="1:7" x14ac:dyDescent="0.35">
      <c r="A471" s="51" t="s">
        <v>2404</v>
      </c>
      <c r="B471" s="180"/>
      <c r="C471" s="168"/>
      <c r="D471" s="186"/>
      <c r="E471" s="122"/>
      <c r="F471" s="140" t="str">
        <f t="shared" si="16"/>
        <v/>
      </c>
      <c r="G471" s="140" t="str">
        <f t="shared" si="17"/>
        <v/>
      </c>
    </row>
    <row r="472" spans="1:7" x14ac:dyDescent="0.35">
      <c r="A472" s="51" t="s">
        <v>2405</v>
      </c>
      <c r="B472" s="68" t="s">
        <v>141</v>
      </c>
      <c r="C472" s="135">
        <f>SUM(C448:C471)</f>
        <v>9511.3263483860355</v>
      </c>
      <c r="D472" s="51">
        <f>SUM(D448:D471)</f>
        <v>343</v>
      </c>
      <c r="E472" s="122"/>
      <c r="F472" s="149">
        <f>SUM(F448:F471)</f>
        <v>1</v>
      </c>
      <c r="G472" s="149">
        <f>SUM(G448:G471)</f>
        <v>0.99999999999999989</v>
      </c>
    </row>
    <row r="473" spans="1:7" x14ac:dyDescent="0.35">
      <c r="A473" s="70"/>
      <c r="B473" s="70" t="s">
        <v>2338</v>
      </c>
      <c r="C473" s="70" t="s">
        <v>651</v>
      </c>
      <c r="D473" s="70" t="s">
        <v>652</v>
      </c>
      <c r="E473" s="70"/>
      <c r="F473" s="70" t="s">
        <v>482</v>
      </c>
      <c r="G473" s="70" t="s">
        <v>653</v>
      </c>
    </row>
    <row r="474" spans="1:7" x14ac:dyDescent="0.35">
      <c r="A474" s="51" t="s">
        <v>1960</v>
      </c>
      <c r="B474" s="51" t="s">
        <v>684</v>
      </c>
      <c r="C474" s="185" t="s">
        <v>1202</v>
      </c>
      <c r="D474" s="51"/>
      <c r="E474" s="51"/>
      <c r="F474" s="51"/>
      <c r="G474" s="51"/>
    </row>
    <row r="475" spans="1:7" x14ac:dyDescent="0.35">
      <c r="A475" s="51"/>
      <c r="B475" s="51"/>
      <c r="C475" s="51"/>
      <c r="D475" s="51"/>
      <c r="E475" s="51"/>
      <c r="F475" s="51"/>
      <c r="G475" s="51"/>
    </row>
    <row r="476" spans="1:7" x14ac:dyDescent="0.35">
      <c r="A476" s="51"/>
      <c r="B476" s="68" t="s">
        <v>685</v>
      </c>
      <c r="C476" s="51"/>
      <c r="D476" s="51"/>
      <c r="E476" s="51"/>
      <c r="F476" s="51"/>
      <c r="G476" s="51"/>
    </row>
    <row r="477" spans="1:7" x14ac:dyDescent="0.35">
      <c r="A477" s="51" t="s">
        <v>1961</v>
      </c>
      <c r="B477" s="51" t="s">
        <v>687</v>
      </c>
      <c r="C477" s="168" t="s">
        <v>1202</v>
      </c>
      <c r="D477" s="186" t="s">
        <v>1202</v>
      </c>
      <c r="E477" s="51"/>
      <c r="F477" s="140" t="str">
        <f>IF($C$485=0,"",IF(C477="[for completion]","",IF(C477="","",C477/$C$485)))</f>
        <v/>
      </c>
      <c r="G477" s="140" t="str">
        <f>IF($D$485=0,"",IF(D477="[for completion]","",IF(D477="","",D477/$D$485)))</f>
        <v/>
      </c>
    </row>
    <row r="478" spans="1:7" x14ac:dyDescent="0.35">
      <c r="A478" s="51" t="s">
        <v>1962</v>
      </c>
      <c r="B478" s="51" t="s">
        <v>689</v>
      </c>
      <c r="C478" s="168" t="s">
        <v>1202</v>
      </c>
      <c r="D478" s="186" t="s">
        <v>1202</v>
      </c>
      <c r="E478" s="51"/>
      <c r="F478" s="140" t="str">
        <f t="shared" ref="F478:F484" si="18">IF($C$485=0,"",IF(C478="[for completion]","",IF(C478="","",C478/$C$485)))</f>
        <v/>
      </c>
      <c r="G478" s="140" t="str">
        <f t="shared" ref="G478:G484" si="19">IF($D$485=0,"",IF(D478="[for completion]","",IF(D478="","",D478/$D$485)))</f>
        <v/>
      </c>
    </row>
    <row r="479" spans="1:7" x14ac:dyDescent="0.35">
      <c r="A479" s="51" t="s">
        <v>1963</v>
      </c>
      <c r="B479" s="51" t="s">
        <v>691</v>
      </c>
      <c r="C479" s="168" t="s">
        <v>1202</v>
      </c>
      <c r="D479" s="186" t="s">
        <v>1202</v>
      </c>
      <c r="E479" s="51"/>
      <c r="F479" s="140" t="str">
        <f t="shared" si="18"/>
        <v/>
      </c>
      <c r="G479" s="140" t="str">
        <f t="shared" si="19"/>
        <v/>
      </c>
    </row>
    <row r="480" spans="1:7" x14ac:dyDescent="0.35">
      <c r="A480" s="51" t="s">
        <v>1964</v>
      </c>
      <c r="B480" s="51" t="s">
        <v>693</v>
      </c>
      <c r="C480" s="168" t="s">
        <v>1202</v>
      </c>
      <c r="D480" s="186" t="s">
        <v>1202</v>
      </c>
      <c r="E480" s="51"/>
      <c r="F480" s="140" t="str">
        <f t="shared" si="18"/>
        <v/>
      </c>
      <c r="G480" s="140" t="str">
        <f t="shared" si="19"/>
        <v/>
      </c>
    </row>
    <row r="481" spans="1:7" x14ac:dyDescent="0.35">
      <c r="A481" s="51" t="s">
        <v>1965</v>
      </c>
      <c r="B481" s="51" t="s">
        <v>695</v>
      </c>
      <c r="C481" s="168" t="s">
        <v>1202</v>
      </c>
      <c r="D481" s="186" t="s">
        <v>1202</v>
      </c>
      <c r="E481" s="51"/>
      <c r="F481" s="140" t="str">
        <f t="shared" si="18"/>
        <v/>
      </c>
      <c r="G481" s="140" t="str">
        <f t="shared" si="19"/>
        <v/>
      </c>
    </row>
    <row r="482" spans="1:7" x14ac:dyDescent="0.35">
      <c r="A482" s="51" t="s">
        <v>1966</v>
      </c>
      <c r="B482" s="51" t="s">
        <v>697</v>
      </c>
      <c r="C482" s="168" t="s">
        <v>1202</v>
      </c>
      <c r="D482" s="186" t="s">
        <v>1202</v>
      </c>
      <c r="E482" s="51"/>
      <c r="F482" s="140" t="str">
        <f t="shared" si="18"/>
        <v/>
      </c>
      <c r="G482" s="140" t="str">
        <f t="shared" si="19"/>
        <v/>
      </c>
    </row>
    <row r="483" spans="1:7" x14ac:dyDescent="0.35">
      <c r="A483" s="51" t="s">
        <v>1967</v>
      </c>
      <c r="B483" s="51" t="s">
        <v>699</v>
      </c>
      <c r="C483" s="168" t="s">
        <v>1202</v>
      </c>
      <c r="D483" s="186" t="s">
        <v>1202</v>
      </c>
      <c r="E483" s="51"/>
      <c r="F483" s="140" t="str">
        <f t="shared" si="18"/>
        <v/>
      </c>
      <c r="G483" s="140" t="str">
        <f t="shared" si="19"/>
        <v/>
      </c>
    </row>
    <row r="484" spans="1:7" x14ac:dyDescent="0.35">
      <c r="A484" s="51" t="s">
        <v>1968</v>
      </c>
      <c r="B484" s="51" t="s">
        <v>701</v>
      </c>
      <c r="C484" s="168" t="s">
        <v>1202</v>
      </c>
      <c r="D484" s="186" t="s">
        <v>1202</v>
      </c>
      <c r="E484" s="51"/>
      <c r="F484" s="140" t="str">
        <f t="shared" si="18"/>
        <v/>
      </c>
      <c r="G484" s="140" t="str">
        <f t="shared" si="19"/>
        <v/>
      </c>
    </row>
    <row r="485" spans="1:7" x14ac:dyDescent="0.35">
      <c r="A485" s="51" t="s">
        <v>1969</v>
      </c>
      <c r="B485" s="78" t="s">
        <v>141</v>
      </c>
      <c r="C485" s="133">
        <f>SUM(C477:C484)</f>
        <v>0</v>
      </c>
      <c r="D485" s="76">
        <f>SUM(D477:D484)</f>
        <v>0</v>
      </c>
      <c r="E485" s="51"/>
      <c r="F485" s="128">
        <f>SUM(F477:F484)</f>
        <v>0</v>
      </c>
      <c r="G485" s="128">
        <f>SUM(G477:G484)</f>
        <v>0</v>
      </c>
    </row>
    <row r="486" spans="1:7" x14ac:dyDescent="0.35">
      <c r="A486" s="51" t="s">
        <v>1970</v>
      </c>
      <c r="B486" s="80" t="s">
        <v>704</v>
      </c>
      <c r="C486" s="168"/>
      <c r="D486" s="186"/>
      <c r="E486" s="51"/>
      <c r="F486" s="140" t="s">
        <v>1662</v>
      </c>
      <c r="G486" s="140" t="s">
        <v>1662</v>
      </c>
    </row>
    <row r="487" spans="1:7" x14ac:dyDescent="0.35">
      <c r="A487" s="51" t="s">
        <v>1971</v>
      </c>
      <c r="B487" s="80" t="s">
        <v>706</v>
      </c>
      <c r="C487" s="168"/>
      <c r="D487" s="186"/>
      <c r="E487" s="51"/>
      <c r="F487" s="140" t="s">
        <v>1662</v>
      </c>
      <c r="G487" s="140" t="s">
        <v>1662</v>
      </c>
    </row>
    <row r="488" spans="1:7" x14ac:dyDescent="0.35">
      <c r="A488" s="51" t="s">
        <v>1972</v>
      </c>
      <c r="B488" s="80" t="s">
        <v>708</v>
      </c>
      <c r="C488" s="168"/>
      <c r="D488" s="186"/>
      <c r="E488" s="51"/>
      <c r="F488" s="140" t="s">
        <v>1662</v>
      </c>
      <c r="G488" s="140" t="s">
        <v>1662</v>
      </c>
    </row>
    <row r="489" spans="1:7" x14ac:dyDescent="0.35">
      <c r="A489" s="51" t="s">
        <v>2045</v>
      </c>
      <c r="B489" s="80" t="s">
        <v>710</v>
      </c>
      <c r="C489" s="168"/>
      <c r="D489" s="186"/>
      <c r="E489" s="51"/>
      <c r="F489" s="140" t="s">
        <v>1662</v>
      </c>
      <c r="G489" s="140" t="s">
        <v>1662</v>
      </c>
    </row>
    <row r="490" spans="1:7" x14ac:dyDescent="0.35">
      <c r="A490" s="51" t="s">
        <v>2046</v>
      </c>
      <c r="B490" s="80" t="s">
        <v>712</v>
      </c>
      <c r="C490" s="168"/>
      <c r="D490" s="186"/>
      <c r="E490" s="51"/>
      <c r="F490" s="140" t="s">
        <v>1662</v>
      </c>
      <c r="G490" s="140" t="s">
        <v>1662</v>
      </c>
    </row>
    <row r="491" spans="1:7" x14ac:dyDescent="0.35">
      <c r="A491" s="51" t="s">
        <v>2047</v>
      </c>
      <c r="B491" s="80" t="s">
        <v>714</v>
      </c>
      <c r="C491" s="168"/>
      <c r="D491" s="186"/>
      <c r="E491" s="51"/>
      <c r="F491" s="140" t="s">
        <v>1662</v>
      </c>
      <c r="G491" s="140" t="s">
        <v>1662</v>
      </c>
    </row>
    <row r="492" spans="1:7" x14ac:dyDescent="0.35">
      <c r="A492" s="51" t="s">
        <v>2048</v>
      </c>
      <c r="B492" s="80"/>
      <c r="C492" s="51"/>
      <c r="D492" s="51"/>
      <c r="E492" s="51"/>
      <c r="F492" s="77"/>
      <c r="G492" s="77"/>
    </row>
    <row r="493" spans="1:7" x14ac:dyDescent="0.35">
      <c r="A493" s="51" t="s">
        <v>2049</v>
      </c>
      <c r="B493" s="80"/>
      <c r="C493" s="51"/>
      <c r="D493" s="51"/>
      <c r="E493" s="51"/>
      <c r="F493" s="77"/>
      <c r="G493" s="77"/>
    </row>
    <row r="494" spans="1:7" x14ac:dyDescent="0.35">
      <c r="A494" s="51" t="s">
        <v>2050</v>
      </c>
      <c r="B494" s="80"/>
      <c r="C494" s="51"/>
      <c r="D494" s="51"/>
      <c r="E494" s="51"/>
      <c r="F494" s="122"/>
      <c r="G494" s="122"/>
    </row>
    <row r="495" spans="1:7" x14ac:dyDescent="0.35">
      <c r="A495" s="70"/>
      <c r="B495" s="70" t="s">
        <v>2406</v>
      </c>
      <c r="C495" s="70" t="s">
        <v>651</v>
      </c>
      <c r="D495" s="70" t="s">
        <v>652</v>
      </c>
      <c r="E495" s="70"/>
      <c r="F495" s="70" t="s">
        <v>482</v>
      </c>
      <c r="G495" s="70" t="s">
        <v>653</v>
      </c>
    </row>
    <row r="496" spans="1:7" x14ac:dyDescent="0.35">
      <c r="A496" s="51" t="s">
        <v>1973</v>
      </c>
      <c r="B496" s="51" t="s">
        <v>684</v>
      </c>
      <c r="C496" s="185">
        <f>faneF1!C496</f>
        <v>0.40980028548880204</v>
      </c>
      <c r="D496" s="51"/>
      <c r="E496" s="51"/>
      <c r="F496" s="51"/>
      <c r="G496" s="51"/>
    </row>
    <row r="497" spans="1:7" x14ac:dyDescent="0.35">
      <c r="A497" s="51"/>
      <c r="B497" s="51"/>
      <c r="C497" s="51"/>
      <c r="D497" s="51"/>
      <c r="E497" s="51"/>
      <c r="F497" s="51"/>
      <c r="G497" s="51"/>
    </row>
    <row r="498" spans="1:7" x14ac:dyDescent="0.35">
      <c r="A498" s="51"/>
      <c r="B498" s="68" t="s">
        <v>685</v>
      </c>
      <c r="C498" s="51"/>
      <c r="D498" s="51"/>
      <c r="E498" s="51"/>
      <c r="F498" s="51"/>
      <c r="G498" s="51"/>
    </row>
    <row r="499" spans="1:7" x14ac:dyDescent="0.35">
      <c r="A499" s="51" t="s">
        <v>1974</v>
      </c>
      <c r="B499" s="51" t="s">
        <v>687</v>
      </c>
      <c r="C499" s="168">
        <f>faneF1!C499</f>
        <v>7421</v>
      </c>
      <c r="D499" s="186">
        <f>faneF1!D499</f>
        <v>0</v>
      </c>
      <c r="E499" s="51"/>
      <c r="F499" s="140">
        <f>IF($C$507=0,"",IF(C499="[for completion]","",IF(C499="","",C499/$C$507)))</f>
        <v>0.78033648790746579</v>
      </c>
      <c r="G499" s="140" t="str">
        <f>IF($D$507=0,"",IF(D499="[for completion]","",IF(D499="","",D499/$D$507)))</f>
        <v/>
      </c>
    </row>
    <row r="500" spans="1:7" x14ac:dyDescent="0.35">
      <c r="A500" s="51" t="s">
        <v>1975</v>
      </c>
      <c r="B500" s="51" t="s">
        <v>689</v>
      </c>
      <c r="C500" s="168">
        <f>faneF1!C500</f>
        <v>1226</v>
      </c>
      <c r="D500" s="186">
        <f>faneF1!D500</f>
        <v>0</v>
      </c>
      <c r="E500" s="51"/>
      <c r="F500" s="140">
        <f t="shared" ref="F500:F506" si="20">IF($C$507=0,"",IF(C500="[for completion]","",IF(C500="","",C500/$C$507)))</f>
        <v>0.12891692954784437</v>
      </c>
      <c r="G500" s="140" t="str">
        <f t="shared" ref="G500:G506" si="21">IF($D$507=0,"",IF(D500="[for completion]","",IF(D500="","",D500/$D$507)))</f>
        <v/>
      </c>
    </row>
    <row r="501" spans="1:7" x14ac:dyDescent="0.35">
      <c r="A501" s="51" t="s">
        <v>1976</v>
      </c>
      <c r="B501" s="51" t="s">
        <v>691</v>
      </c>
      <c r="C501" s="168">
        <f>faneF1!C501</f>
        <v>672</v>
      </c>
      <c r="D501" s="186">
        <f>faneF1!D501</f>
        <v>0</v>
      </c>
      <c r="E501" s="51"/>
      <c r="F501" s="140">
        <f t="shared" si="20"/>
        <v>7.066246056782334E-2</v>
      </c>
      <c r="G501" s="140" t="str">
        <f t="shared" si="21"/>
        <v/>
      </c>
    </row>
    <row r="502" spans="1:7" x14ac:dyDescent="0.35">
      <c r="A502" s="51" t="s">
        <v>1977</v>
      </c>
      <c r="B502" s="51" t="s">
        <v>693</v>
      </c>
      <c r="C502" s="168">
        <f>faneF1!C502</f>
        <v>167</v>
      </c>
      <c r="D502" s="186">
        <f>faneF1!D502</f>
        <v>0</v>
      </c>
      <c r="E502" s="51"/>
      <c r="F502" s="140">
        <f t="shared" si="20"/>
        <v>1.7560462670872766E-2</v>
      </c>
      <c r="G502" s="140" t="str">
        <f t="shared" si="21"/>
        <v/>
      </c>
    </row>
    <row r="503" spans="1:7" x14ac:dyDescent="0.35">
      <c r="A503" s="51" t="s">
        <v>1978</v>
      </c>
      <c r="B503" s="51" t="s">
        <v>695</v>
      </c>
      <c r="C503" s="168">
        <f>faneF1!C503</f>
        <v>24</v>
      </c>
      <c r="D503" s="186">
        <f>faneF1!D503</f>
        <v>0</v>
      </c>
      <c r="E503" s="51"/>
      <c r="F503" s="140">
        <f t="shared" si="20"/>
        <v>2.523659305993691E-3</v>
      </c>
      <c r="G503" s="140" t="str">
        <f t="shared" si="21"/>
        <v/>
      </c>
    </row>
    <row r="504" spans="1:7" x14ac:dyDescent="0.35">
      <c r="A504" s="51" t="s">
        <v>1979</v>
      </c>
      <c r="B504" s="51" t="s">
        <v>697</v>
      </c>
      <c r="C504" s="168">
        <f>faneF1!C504</f>
        <v>0</v>
      </c>
      <c r="D504" s="186">
        <f>faneF1!D504</f>
        <v>0</v>
      </c>
      <c r="E504" s="51"/>
      <c r="F504" s="140">
        <f t="shared" si="20"/>
        <v>0</v>
      </c>
      <c r="G504" s="140" t="str">
        <f t="shared" si="21"/>
        <v/>
      </c>
    </row>
    <row r="505" spans="1:7" x14ac:dyDescent="0.35">
      <c r="A505" s="51" t="s">
        <v>1980</v>
      </c>
      <c r="B505" s="51" t="s">
        <v>699</v>
      </c>
      <c r="C505" s="168">
        <f>faneF1!C505</f>
        <v>0</v>
      </c>
      <c r="D505" s="186">
        <f>faneF1!D505</f>
        <v>0</v>
      </c>
      <c r="E505" s="51"/>
      <c r="F505" s="140">
        <f t="shared" si="20"/>
        <v>0</v>
      </c>
      <c r="G505" s="140" t="str">
        <f t="shared" si="21"/>
        <v/>
      </c>
    </row>
    <row r="506" spans="1:7" x14ac:dyDescent="0.35">
      <c r="A506" s="51" t="s">
        <v>1981</v>
      </c>
      <c r="B506" s="51" t="s">
        <v>701</v>
      </c>
      <c r="C506" s="168">
        <f>faneF1!C506</f>
        <v>0</v>
      </c>
      <c r="D506" s="179">
        <f>faneF1!D506</f>
        <v>0</v>
      </c>
      <c r="E506" s="51"/>
      <c r="F506" s="140">
        <f t="shared" si="20"/>
        <v>0</v>
      </c>
      <c r="G506" s="140" t="str">
        <f t="shared" si="21"/>
        <v/>
      </c>
    </row>
    <row r="507" spans="1:7" x14ac:dyDescent="0.35">
      <c r="A507" s="51" t="s">
        <v>1982</v>
      </c>
      <c r="B507" s="78" t="s">
        <v>141</v>
      </c>
      <c r="C507" s="133">
        <f>SUM(C499:C506)</f>
        <v>9510</v>
      </c>
      <c r="D507" s="76">
        <f>SUM(D499:D506)</f>
        <v>0</v>
      </c>
      <c r="E507" s="51"/>
      <c r="F507" s="128">
        <f>SUM(F499:F506)</f>
        <v>1</v>
      </c>
      <c r="G507" s="128">
        <f>SUM(G499:G506)</f>
        <v>0</v>
      </c>
    </row>
    <row r="508" spans="1:7" x14ac:dyDescent="0.35">
      <c r="A508" s="51" t="s">
        <v>2051</v>
      </c>
      <c r="B508" s="80" t="s">
        <v>704</v>
      </c>
      <c r="C508" s="133"/>
      <c r="D508" s="134"/>
      <c r="E508" s="51"/>
      <c r="F508" s="140" t="s">
        <v>1662</v>
      </c>
      <c r="G508" s="140" t="s">
        <v>1662</v>
      </c>
    </row>
    <row r="509" spans="1:7" x14ac:dyDescent="0.35">
      <c r="A509" s="51" t="s">
        <v>2052</v>
      </c>
      <c r="B509" s="80" t="s">
        <v>706</v>
      </c>
      <c r="C509" s="133"/>
      <c r="D509" s="134"/>
      <c r="E509" s="51"/>
      <c r="F509" s="140" t="s">
        <v>1662</v>
      </c>
      <c r="G509" s="140" t="s">
        <v>1662</v>
      </c>
    </row>
    <row r="510" spans="1:7" x14ac:dyDescent="0.35">
      <c r="A510" s="51" t="s">
        <v>2053</v>
      </c>
      <c r="B510" s="80" t="s">
        <v>708</v>
      </c>
      <c r="C510" s="133"/>
      <c r="D510" s="134"/>
      <c r="E510" s="51"/>
      <c r="F510" s="140" t="s">
        <v>1662</v>
      </c>
      <c r="G510" s="140" t="s">
        <v>1662</v>
      </c>
    </row>
    <row r="511" spans="1:7" x14ac:dyDescent="0.35">
      <c r="A511" s="51" t="s">
        <v>2228</v>
      </c>
      <c r="B511" s="80" t="s">
        <v>710</v>
      </c>
      <c r="C511" s="133"/>
      <c r="D511" s="134"/>
      <c r="E511" s="51"/>
      <c r="F511" s="140" t="s">
        <v>1662</v>
      </c>
      <c r="G511" s="140" t="s">
        <v>1662</v>
      </c>
    </row>
    <row r="512" spans="1:7" x14ac:dyDescent="0.35">
      <c r="A512" s="51" t="s">
        <v>2229</v>
      </c>
      <c r="B512" s="80" t="s">
        <v>712</v>
      </c>
      <c r="C512" s="133"/>
      <c r="D512" s="134"/>
      <c r="E512" s="51"/>
      <c r="F512" s="140" t="s">
        <v>1662</v>
      </c>
      <c r="G512" s="140" t="s">
        <v>1662</v>
      </c>
    </row>
    <row r="513" spans="1:7" x14ac:dyDescent="0.35">
      <c r="A513" s="51" t="s">
        <v>2230</v>
      </c>
      <c r="B513" s="80" t="s">
        <v>714</v>
      </c>
      <c r="C513" s="133"/>
      <c r="D513" s="134"/>
      <c r="E513" s="51"/>
      <c r="F513" s="140" t="s">
        <v>1662</v>
      </c>
      <c r="G513" s="140" t="s">
        <v>1662</v>
      </c>
    </row>
    <row r="514" spans="1:7" x14ac:dyDescent="0.35">
      <c r="A514" s="51" t="s">
        <v>2231</v>
      </c>
      <c r="B514" s="80"/>
      <c r="C514" s="51"/>
      <c r="D514" s="51"/>
      <c r="E514" s="51"/>
      <c r="F514" s="140"/>
      <c r="G514" s="140"/>
    </row>
    <row r="515" spans="1:7" x14ac:dyDescent="0.35">
      <c r="A515" s="51" t="s">
        <v>2232</v>
      </c>
      <c r="B515" s="80"/>
      <c r="C515" s="51"/>
      <c r="D515" s="51"/>
      <c r="E515" s="51"/>
      <c r="F515" s="140"/>
      <c r="G515" s="140"/>
    </row>
    <row r="516" spans="1:7" x14ac:dyDescent="0.35">
      <c r="A516" s="51" t="s">
        <v>2233</v>
      </c>
      <c r="B516" s="80"/>
      <c r="C516" s="51"/>
      <c r="D516" s="51"/>
      <c r="E516" s="51"/>
      <c r="F516" s="140"/>
      <c r="G516" s="128"/>
    </row>
    <row r="517" spans="1:7" x14ac:dyDescent="0.35">
      <c r="A517" s="70"/>
      <c r="B517" s="70" t="s">
        <v>2407</v>
      </c>
      <c r="C517" s="70" t="s">
        <v>770</v>
      </c>
      <c r="D517" s="70"/>
      <c r="E517" s="70"/>
      <c r="F517" s="70"/>
      <c r="G517" s="70"/>
    </row>
    <row r="518" spans="1:7" x14ac:dyDescent="0.35">
      <c r="A518" s="51" t="s">
        <v>2054</v>
      </c>
      <c r="B518" s="68" t="s">
        <v>771</v>
      </c>
      <c r="C518" s="185" t="s">
        <v>1202</v>
      </c>
      <c r="D518" s="185"/>
      <c r="E518" s="51"/>
      <c r="F518" s="51"/>
      <c r="G518" s="51"/>
    </row>
    <row r="519" spans="1:7" x14ac:dyDescent="0.35">
      <c r="A519" s="51" t="s">
        <v>2055</v>
      </c>
      <c r="B519" s="68" t="s">
        <v>772</v>
      </c>
      <c r="C519" s="185">
        <f>faneF1!C519</f>
        <v>0.59996131164278721</v>
      </c>
      <c r="D519" s="185"/>
      <c r="E519" s="51"/>
      <c r="F519" s="51"/>
      <c r="G519" s="51"/>
    </row>
    <row r="520" spans="1:7" x14ac:dyDescent="0.35">
      <c r="A520" s="51" t="s">
        <v>2056</v>
      </c>
      <c r="B520" s="68" t="s">
        <v>773</v>
      </c>
      <c r="C520" s="185">
        <f>faneF1!C520</f>
        <v>0.3748098512945115</v>
      </c>
      <c r="D520" s="185"/>
      <c r="E520" s="51"/>
      <c r="F520" s="51"/>
      <c r="G520" s="51"/>
    </row>
    <row r="521" spans="1:7" x14ac:dyDescent="0.35">
      <c r="A521" s="51" t="s">
        <v>2057</v>
      </c>
      <c r="B521" s="68" t="s">
        <v>774</v>
      </c>
      <c r="C521" s="185">
        <f>faneF1!C521</f>
        <v>2.5228837061233432E-2</v>
      </c>
      <c r="D521" s="185"/>
      <c r="E521" s="51"/>
      <c r="F521" s="51"/>
      <c r="G521" s="51"/>
    </row>
    <row r="522" spans="1:7" x14ac:dyDescent="0.35">
      <c r="A522" s="51" t="s">
        <v>2058</v>
      </c>
      <c r="B522" s="68" t="s">
        <v>775</v>
      </c>
      <c r="C522" s="185">
        <f>faneF1!C522</f>
        <v>0</v>
      </c>
      <c r="D522" s="185"/>
      <c r="E522" s="51"/>
      <c r="F522" s="51"/>
      <c r="G522" s="51"/>
    </row>
    <row r="523" spans="1:7" x14ac:dyDescent="0.35">
      <c r="A523" s="51" t="s">
        <v>2059</v>
      </c>
      <c r="B523" s="68" t="s">
        <v>776</v>
      </c>
      <c r="C523" s="185">
        <f>faneF1!C523</f>
        <v>0</v>
      </c>
      <c r="D523" s="185"/>
      <c r="E523" s="51"/>
      <c r="F523" s="51"/>
      <c r="G523" s="51"/>
    </row>
    <row r="524" spans="1:7" x14ac:dyDescent="0.35">
      <c r="A524" s="51" t="s">
        <v>2060</v>
      </c>
      <c r="B524" s="68" t="s">
        <v>777</v>
      </c>
      <c r="C524" s="185" t="s">
        <v>1202</v>
      </c>
      <c r="D524" s="185"/>
      <c r="E524" s="51"/>
      <c r="F524" s="51"/>
      <c r="G524" s="51"/>
    </row>
    <row r="525" spans="1:7" x14ac:dyDescent="0.35">
      <c r="A525" s="51" t="s">
        <v>2061</v>
      </c>
      <c r="B525" s="68" t="s">
        <v>2217</v>
      </c>
      <c r="C525" s="185" t="s">
        <v>1202</v>
      </c>
      <c r="D525" s="185"/>
      <c r="E525" s="51"/>
      <c r="F525" s="51"/>
      <c r="G525" s="51"/>
    </row>
    <row r="526" spans="1:7" x14ac:dyDescent="0.35">
      <c r="A526" s="51" t="s">
        <v>2062</v>
      </c>
      <c r="B526" s="68" t="s">
        <v>2218</v>
      </c>
      <c r="C526" s="185" t="s">
        <v>1202</v>
      </c>
      <c r="D526" s="185"/>
      <c r="E526" s="51"/>
      <c r="F526" s="51"/>
      <c r="G526" s="51"/>
    </row>
    <row r="527" spans="1:7" x14ac:dyDescent="0.35">
      <c r="A527" s="51" t="s">
        <v>2063</v>
      </c>
      <c r="B527" s="68" t="s">
        <v>2219</v>
      </c>
      <c r="C527" s="185" t="s">
        <v>1202</v>
      </c>
      <c r="D527" s="185"/>
      <c r="E527" s="51"/>
      <c r="F527" s="51"/>
      <c r="G527" s="51"/>
    </row>
    <row r="528" spans="1:7" x14ac:dyDescent="0.35">
      <c r="A528" s="51" t="s">
        <v>2121</v>
      </c>
      <c r="B528" s="68" t="s">
        <v>778</v>
      </c>
      <c r="C528" s="185">
        <f>faneF1!C528</f>
        <v>0</v>
      </c>
      <c r="D528" s="185"/>
      <c r="E528" s="51"/>
      <c r="F528" s="51"/>
      <c r="G528" s="51"/>
    </row>
    <row r="529" spans="1:7" x14ac:dyDescent="0.35">
      <c r="A529" s="51" t="s">
        <v>2234</v>
      </c>
      <c r="B529" s="68" t="s">
        <v>3009</v>
      </c>
      <c r="C529" s="185" t="s">
        <v>1202</v>
      </c>
      <c r="D529" s="185"/>
      <c r="E529" s="51"/>
      <c r="F529" s="51"/>
      <c r="G529" s="51"/>
    </row>
    <row r="530" spans="1:7" x14ac:dyDescent="0.35">
      <c r="A530" s="51" t="s">
        <v>2235</v>
      </c>
      <c r="B530" s="68" t="s">
        <v>139</v>
      </c>
      <c r="C530" s="185">
        <f>faneF1!C530</f>
        <v>0</v>
      </c>
      <c r="D530" s="185"/>
      <c r="E530" s="51"/>
      <c r="F530" s="51"/>
      <c r="G530" s="51"/>
    </row>
    <row r="531" spans="1:7" x14ac:dyDescent="0.35">
      <c r="A531" s="51" t="s">
        <v>2236</v>
      </c>
      <c r="B531" s="80" t="s">
        <v>2220</v>
      </c>
      <c r="C531" s="185" t="s">
        <v>1202</v>
      </c>
      <c r="D531" s="165"/>
      <c r="E531" s="51"/>
      <c r="F531" s="51"/>
      <c r="G531" s="51"/>
    </row>
    <row r="532" spans="1:7" x14ac:dyDescent="0.35">
      <c r="A532" s="51" t="s">
        <v>2237</v>
      </c>
      <c r="B532" s="80" t="s">
        <v>143</v>
      </c>
      <c r="C532" s="185"/>
      <c r="D532" s="165"/>
      <c r="E532" s="51"/>
      <c r="F532" s="51"/>
      <c r="G532" s="51"/>
    </row>
    <row r="533" spans="1:7" x14ac:dyDescent="0.35">
      <c r="A533" s="51" t="s">
        <v>2238</v>
      </c>
      <c r="B533" s="80" t="s">
        <v>143</v>
      </c>
      <c r="C533" s="185"/>
      <c r="D533" s="165"/>
      <c r="E533" s="51"/>
      <c r="F533" s="51"/>
      <c r="G533" s="51"/>
    </row>
    <row r="534" spans="1:7" x14ac:dyDescent="0.35">
      <c r="A534" s="51" t="s">
        <v>2408</v>
      </c>
      <c r="B534" s="80" t="s">
        <v>143</v>
      </c>
      <c r="C534" s="185"/>
      <c r="D534" s="165"/>
      <c r="E534" s="51"/>
      <c r="F534" s="51"/>
      <c r="G534" s="51"/>
    </row>
    <row r="535" spans="1:7" x14ac:dyDescent="0.35">
      <c r="A535" s="51" t="s">
        <v>2409</v>
      </c>
      <c r="B535" s="80" t="s">
        <v>143</v>
      </c>
      <c r="C535" s="185"/>
      <c r="D535" s="165"/>
      <c r="E535" s="51"/>
      <c r="F535" s="51"/>
      <c r="G535" s="51"/>
    </row>
    <row r="536" spans="1:7" x14ac:dyDescent="0.35">
      <c r="A536" s="51" t="s">
        <v>2410</v>
      </c>
      <c r="B536" s="80" t="s">
        <v>143</v>
      </c>
      <c r="C536" s="185"/>
      <c r="D536" s="165"/>
      <c r="E536" s="51"/>
      <c r="F536" s="51"/>
      <c r="G536" s="51"/>
    </row>
    <row r="537" spans="1:7" x14ac:dyDescent="0.35">
      <c r="A537" s="51" t="s">
        <v>2411</v>
      </c>
      <c r="B537" s="80" t="s">
        <v>143</v>
      </c>
      <c r="C537" s="185"/>
      <c r="D537" s="165"/>
      <c r="E537" s="51"/>
      <c r="F537" s="51"/>
      <c r="G537" s="51"/>
    </row>
    <row r="538" spans="1:7" x14ac:dyDescent="0.35">
      <c r="A538" s="51" t="s">
        <v>2412</v>
      </c>
      <c r="B538" s="80" t="s">
        <v>143</v>
      </c>
      <c r="C538" s="185"/>
      <c r="D538" s="165"/>
      <c r="E538" s="51"/>
      <c r="F538" s="51"/>
      <c r="G538" s="51"/>
    </row>
    <row r="539" spans="1:7" x14ac:dyDescent="0.35">
      <c r="A539" s="51" t="s">
        <v>2413</v>
      </c>
      <c r="B539" s="80" t="s">
        <v>143</v>
      </c>
      <c r="C539" s="185"/>
      <c r="D539" s="165"/>
      <c r="E539" s="51"/>
      <c r="F539" s="51"/>
      <c r="G539" s="51"/>
    </row>
    <row r="540" spans="1:7" x14ac:dyDescent="0.35">
      <c r="A540" s="51" t="s">
        <v>2414</v>
      </c>
      <c r="B540" s="80" t="s">
        <v>143</v>
      </c>
      <c r="C540" s="185"/>
      <c r="D540" s="165"/>
      <c r="E540" s="51"/>
      <c r="F540" s="51"/>
      <c r="G540" s="51"/>
    </row>
    <row r="541" spans="1:7" x14ac:dyDescent="0.35">
      <c r="A541" s="51" t="s">
        <v>2415</v>
      </c>
      <c r="B541" s="80" t="s">
        <v>143</v>
      </c>
      <c r="C541" s="185"/>
      <c r="D541" s="165"/>
      <c r="E541" s="51"/>
      <c r="F541" s="51"/>
      <c r="G541" s="51"/>
    </row>
    <row r="542" spans="1:7" x14ac:dyDescent="0.35">
      <c r="A542" s="51" t="s">
        <v>2416</v>
      </c>
      <c r="B542" s="80" t="s">
        <v>143</v>
      </c>
      <c r="C542" s="185"/>
      <c r="D542" s="165"/>
      <c r="E542" s="51"/>
      <c r="F542" s="51"/>
      <c r="G542" s="49"/>
    </row>
    <row r="543" spans="1:7" x14ac:dyDescent="0.35">
      <c r="A543" s="51" t="s">
        <v>2417</v>
      </c>
      <c r="B543" s="80" t="s">
        <v>143</v>
      </c>
      <c r="C543" s="185"/>
      <c r="D543" s="165"/>
      <c r="E543" s="51"/>
      <c r="F543" s="51"/>
      <c r="G543" s="49"/>
    </row>
    <row r="544" spans="1:7" x14ac:dyDescent="0.35">
      <c r="A544" s="51" t="s">
        <v>2418</v>
      </c>
      <c r="B544" s="80" t="s">
        <v>143</v>
      </c>
      <c r="C544" s="185"/>
      <c r="D544" s="165"/>
      <c r="E544" s="51"/>
      <c r="F544" s="51"/>
      <c r="G544" s="49"/>
    </row>
    <row r="545" spans="1:7" x14ac:dyDescent="0.35">
      <c r="A545" s="70"/>
      <c r="B545" s="70" t="s">
        <v>2419</v>
      </c>
      <c r="C545" s="70" t="s">
        <v>110</v>
      </c>
      <c r="D545" s="70" t="s">
        <v>1651</v>
      </c>
      <c r="E545" s="70"/>
      <c r="F545" s="70" t="s">
        <v>482</v>
      </c>
      <c r="G545" s="70" t="s">
        <v>1959</v>
      </c>
    </row>
    <row r="546" spans="1:7" x14ac:dyDescent="0.35">
      <c r="A546" s="51" t="s">
        <v>2122</v>
      </c>
      <c r="B546" s="180" t="s">
        <v>3158</v>
      </c>
      <c r="C546" s="165">
        <f>faneF1!C546</f>
        <v>7822.7567131257083</v>
      </c>
      <c r="D546" s="165">
        <f>faneF1!D546</f>
        <v>236.00000000000009</v>
      </c>
      <c r="E546" s="57"/>
      <c r="F546" s="140">
        <f>IF($C$564=0,"",IF(C546="[for completion]","",IF(C546="","",C546/$C$564)))</f>
        <v>0.82246749050442791</v>
      </c>
      <c r="G546" s="140">
        <f>IF($D$564=0,"",IF(D546="[for completion]","",IF(D546="","",D546/$D$564)))</f>
        <v>0.61298701298701308</v>
      </c>
    </row>
    <row r="547" spans="1:7" x14ac:dyDescent="0.35">
      <c r="A547" s="51" t="s">
        <v>2123</v>
      </c>
      <c r="B547" s="180" t="s">
        <v>3129</v>
      </c>
      <c r="C547" s="165">
        <f>faneF1!C547</f>
        <v>1688.5696352603291</v>
      </c>
      <c r="D547" s="165">
        <f>faneF1!D547</f>
        <v>149</v>
      </c>
      <c r="E547" s="57"/>
      <c r="F547" s="140">
        <f t="shared" ref="F547:F563" si="22">IF($C$564=0,"",IF(C547="[for completion]","",IF(C547="","",C547/$C$564)))</f>
        <v>0.17753250949557209</v>
      </c>
      <c r="G547" s="140">
        <f t="shared" ref="G547:G563" si="23">IF($D$564=0,"",IF(D547="[for completion]","",IF(D547="","",D547/$D$564)))</f>
        <v>0.38701298701298692</v>
      </c>
    </row>
    <row r="548" spans="1:7" x14ac:dyDescent="0.35">
      <c r="A548" s="51" t="s">
        <v>2124</v>
      </c>
      <c r="B548" s="180" t="s">
        <v>3130</v>
      </c>
      <c r="C548" s="165">
        <f>faneF1!C548</f>
        <v>0</v>
      </c>
      <c r="D548" s="165">
        <f>faneF1!D548</f>
        <v>0</v>
      </c>
      <c r="E548" s="57"/>
      <c r="F548" s="140">
        <f t="shared" si="22"/>
        <v>0</v>
      </c>
      <c r="G548" s="140">
        <f t="shared" si="23"/>
        <v>0</v>
      </c>
    </row>
    <row r="549" spans="1:7" x14ac:dyDescent="0.35">
      <c r="A549" s="51" t="s">
        <v>2125</v>
      </c>
      <c r="B549" s="180" t="s">
        <v>3131</v>
      </c>
      <c r="C549" s="165">
        <f>faneF1!C549</f>
        <v>0</v>
      </c>
      <c r="D549" s="165">
        <f>faneF1!D549</f>
        <v>0</v>
      </c>
      <c r="E549" s="57"/>
      <c r="F549" s="140">
        <f t="shared" si="22"/>
        <v>0</v>
      </c>
      <c r="G549" s="140">
        <f t="shared" si="23"/>
        <v>0</v>
      </c>
    </row>
    <row r="550" spans="1:7" x14ac:dyDescent="0.35">
      <c r="A550" s="51" t="s">
        <v>2126</v>
      </c>
      <c r="B550" s="180" t="s">
        <v>3132</v>
      </c>
      <c r="C550" s="165">
        <f>faneF1!C550</f>
        <v>0</v>
      </c>
      <c r="D550" s="165">
        <f>faneF1!D550</f>
        <v>0</v>
      </c>
      <c r="E550" s="57"/>
      <c r="F550" s="140">
        <f t="shared" si="22"/>
        <v>0</v>
      </c>
      <c r="G550" s="140">
        <f t="shared" si="23"/>
        <v>0</v>
      </c>
    </row>
    <row r="551" spans="1:7" x14ac:dyDescent="0.35">
      <c r="A551" s="51" t="s">
        <v>2239</v>
      </c>
      <c r="B551" s="180" t="s">
        <v>3133</v>
      </c>
      <c r="C551" s="165">
        <f>faneF1!C551</f>
        <v>0</v>
      </c>
      <c r="D551" s="165">
        <f>faneF1!D551</f>
        <v>0</v>
      </c>
      <c r="E551" s="57"/>
      <c r="F551" s="140">
        <f t="shared" si="22"/>
        <v>0</v>
      </c>
      <c r="G551" s="140">
        <f t="shared" si="23"/>
        <v>0</v>
      </c>
    </row>
    <row r="552" spans="1:7" x14ac:dyDescent="0.35">
      <c r="A552" s="51" t="s">
        <v>2240</v>
      </c>
      <c r="B552" s="180" t="s">
        <v>3134</v>
      </c>
      <c r="C552" s="165">
        <f>faneF1!C552</f>
        <v>0</v>
      </c>
      <c r="D552" s="165">
        <f>faneF1!D552</f>
        <v>0</v>
      </c>
      <c r="E552" s="57"/>
      <c r="F552" s="140">
        <f t="shared" si="22"/>
        <v>0</v>
      </c>
      <c r="G552" s="140">
        <f t="shared" si="23"/>
        <v>0</v>
      </c>
    </row>
    <row r="553" spans="1:7" x14ac:dyDescent="0.35">
      <c r="A553" s="51" t="s">
        <v>2241</v>
      </c>
      <c r="B553" s="180" t="s">
        <v>3135</v>
      </c>
      <c r="C553" s="165">
        <f>faneF1!C553</f>
        <v>0</v>
      </c>
      <c r="D553" s="165">
        <f>faneF1!D553</f>
        <v>0</v>
      </c>
      <c r="E553" s="57"/>
      <c r="F553" s="140">
        <f t="shared" si="22"/>
        <v>0</v>
      </c>
      <c r="G553" s="140">
        <f t="shared" si="23"/>
        <v>0</v>
      </c>
    </row>
    <row r="554" spans="1:7" x14ac:dyDescent="0.35">
      <c r="A554" s="51" t="s">
        <v>2242</v>
      </c>
      <c r="B554" s="180" t="s">
        <v>3136</v>
      </c>
      <c r="C554" s="165">
        <f>faneF1!C554</f>
        <v>0</v>
      </c>
      <c r="D554" s="165">
        <f>faneF1!D554</f>
        <v>0</v>
      </c>
      <c r="E554" s="57"/>
      <c r="F554" s="140">
        <f t="shared" si="22"/>
        <v>0</v>
      </c>
      <c r="G554" s="140">
        <f t="shared" si="23"/>
        <v>0</v>
      </c>
    </row>
    <row r="555" spans="1:7" x14ac:dyDescent="0.35">
      <c r="A555" s="51" t="s">
        <v>2243</v>
      </c>
      <c r="B555" s="180" t="s">
        <v>3137</v>
      </c>
      <c r="C555" s="165">
        <f>faneF1!C555</f>
        <v>0</v>
      </c>
      <c r="D555" s="165">
        <f>faneF1!D555</f>
        <v>0</v>
      </c>
      <c r="E555" s="57"/>
      <c r="F555" s="140">
        <f t="shared" si="22"/>
        <v>0</v>
      </c>
      <c r="G555" s="140">
        <f t="shared" si="23"/>
        <v>0</v>
      </c>
    </row>
    <row r="556" spans="1:7" x14ac:dyDescent="0.35">
      <c r="A556" s="51" t="s">
        <v>2244</v>
      </c>
      <c r="B556" s="180" t="s">
        <v>3138</v>
      </c>
      <c r="C556" s="165">
        <f>faneF1!C556</f>
        <v>0</v>
      </c>
      <c r="D556" s="165">
        <f>faneF1!D556</f>
        <v>0</v>
      </c>
      <c r="E556" s="57"/>
      <c r="F556" s="140">
        <f t="shared" si="22"/>
        <v>0</v>
      </c>
      <c r="G556" s="140">
        <f t="shared" si="23"/>
        <v>0</v>
      </c>
    </row>
    <row r="557" spans="1:7" x14ac:dyDescent="0.35">
      <c r="A557" s="51" t="s">
        <v>2245</v>
      </c>
      <c r="B557" s="180" t="s">
        <v>3139</v>
      </c>
      <c r="C557" s="165">
        <f>faneF1!C557</f>
        <v>0</v>
      </c>
      <c r="D557" s="165">
        <f>faneF1!D557</f>
        <v>0</v>
      </c>
      <c r="E557" s="57"/>
      <c r="F557" s="140">
        <f t="shared" si="22"/>
        <v>0</v>
      </c>
      <c r="G557" s="140">
        <f t="shared" si="23"/>
        <v>0</v>
      </c>
    </row>
    <row r="558" spans="1:7" x14ac:dyDescent="0.35">
      <c r="A558" s="51" t="s">
        <v>2246</v>
      </c>
      <c r="B558" s="180" t="s">
        <v>3140</v>
      </c>
      <c r="C558" s="165">
        <f>faneF1!C558</f>
        <v>0</v>
      </c>
      <c r="D558" s="165">
        <f>faneF1!D558</f>
        <v>0</v>
      </c>
      <c r="E558" s="57"/>
      <c r="F558" s="140">
        <f t="shared" si="22"/>
        <v>0</v>
      </c>
      <c r="G558" s="140">
        <f t="shared" si="23"/>
        <v>0</v>
      </c>
    </row>
    <row r="559" spans="1:7" x14ac:dyDescent="0.35">
      <c r="A559" s="51" t="s">
        <v>2247</v>
      </c>
      <c r="B559" s="180" t="s">
        <v>3141</v>
      </c>
      <c r="C559" s="165">
        <f>faneF1!C559</f>
        <v>0</v>
      </c>
      <c r="D559" s="165">
        <f>faneF1!D559</f>
        <v>0</v>
      </c>
      <c r="E559" s="57"/>
      <c r="F559" s="140">
        <f t="shared" si="22"/>
        <v>0</v>
      </c>
      <c r="G559" s="140">
        <f t="shared" si="23"/>
        <v>0</v>
      </c>
    </row>
    <row r="560" spans="1:7" x14ac:dyDescent="0.35">
      <c r="A560" s="51" t="s">
        <v>2248</v>
      </c>
      <c r="B560" s="180"/>
      <c r="C560" s="165"/>
      <c r="D560" s="165"/>
      <c r="E560" s="57"/>
      <c r="F560" s="140" t="str">
        <f t="shared" si="22"/>
        <v/>
      </c>
      <c r="G560" s="140" t="str">
        <f t="shared" si="23"/>
        <v/>
      </c>
    </row>
    <row r="561" spans="1:7" x14ac:dyDescent="0.35">
      <c r="A561" s="51" t="s">
        <v>2249</v>
      </c>
      <c r="B561" s="180"/>
      <c r="C561" s="165"/>
      <c r="D561" s="165"/>
      <c r="E561" s="57"/>
      <c r="F561" s="140" t="str">
        <f t="shared" si="22"/>
        <v/>
      </c>
      <c r="G561" s="140" t="str">
        <f t="shared" si="23"/>
        <v/>
      </c>
    </row>
    <row r="562" spans="1:7" x14ac:dyDescent="0.35">
      <c r="A562" s="51" t="s">
        <v>2250</v>
      </c>
      <c r="B562" s="180"/>
      <c r="C562" s="165"/>
      <c r="D562" s="165"/>
      <c r="E562" s="57"/>
      <c r="F562" s="140" t="str">
        <f t="shared" si="22"/>
        <v/>
      </c>
      <c r="G562" s="140" t="str">
        <f t="shared" si="23"/>
        <v/>
      </c>
    </row>
    <row r="563" spans="1:7" x14ac:dyDescent="0.35">
      <c r="A563" s="51" t="s">
        <v>2251</v>
      </c>
      <c r="B563" s="68" t="s">
        <v>2042</v>
      </c>
      <c r="C563" s="165">
        <f>faneF1!C563</f>
        <v>0</v>
      </c>
      <c r="D563" s="165">
        <f>faneF1!D563</f>
        <v>0</v>
      </c>
      <c r="E563" s="57"/>
      <c r="F563" s="140">
        <f t="shared" si="22"/>
        <v>0</v>
      </c>
      <c r="G563" s="140">
        <f t="shared" si="23"/>
        <v>0</v>
      </c>
    </row>
    <row r="564" spans="1:7" x14ac:dyDescent="0.35">
      <c r="A564" s="51" t="s">
        <v>2252</v>
      </c>
      <c r="B564" s="68" t="s">
        <v>141</v>
      </c>
      <c r="C564" s="133">
        <f>SUM(C546:C563)</f>
        <v>9511.3263483860374</v>
      </c>
      <c r="D564" s="134">
        <f>SUM(D546:D563)</f>
        <v>385.00000000000011</v>
      </c>
      <c r="E564" s="57"/>
      <c r="F564" s="128">
        <f>SUM(F546:F563)</f>
        <v>1</v>
      </c>
      <c r="G564" s="128">
        <f>SUM(G546:G563)</f>
        <v>1</v>
      </c>
    </row>
    <row r="565" spans="1:7" x14ac:dyDescent="0.35">
      <c r="A565" s="51" t="s">
        <v>2420</v>
      </c>
      <c r="B565" s="68"/>
      <c r="C565" s="51"/>
      <c r="D565" s="51"/>
      <c r="E565" s="57"/>
      <c r="F565" s="57"/>
      <c r="G565" s="57"/>
    </row>
    <row r="566" spans="1:7" x14ac:dyDescent="0.35">
      <c r="A566" s="51" t="s">
        <v>2421</v>
      </c>
      <c r="B566" s="68"/>
      <c r="C566" s="51"/>
      <c r="D566" s="51"/>
      <c r="E566" s="57"/>
      <c r="F566" s="57"/>
      <c r="G566" s="57"/>
    </row>
    <row r="567" spans="1:7" x14ac:dyDescent="0.35">
      <c r="A567" s="51" t="s">
        <v>2422</v>
      </c>
      <c r="B567" s="68"/>
      <c r="C567" s="51"/>
      <c r="D567" s="51"/>
      <c r="E567" s="57"/>
      <c r="F567" s="57"/>
      <c r="G567" s="57"/>
    </row>
    <row r="568" spans="1:7" x14ac:dyDescent="0.35">
      <c r="A568" s="70"/>
      <c r="B568" s="70" t="s">
        <v>2423</v>
      </c>
      <c r="C568" s="70" t="s">
        <v>110</v>
      </c>
      <c r="D568" s="70" t="s">
        <v>1651</v>
      </c>
      <c r="E568" s="70"/>
      <c r="F568" s="70" t="s">
        <v>482</v>
      </c>
      <c r="G568" s="70" t="s">
        <v>2298</v>
      </c>
    </row>
    <row r="569" spans="1:7" x14ac:dyDescent="0.35">
      <c r="A569" s="51" t="s">
        <v>2253</v>
      </c>
      <c r="B569" s="180" t="s">
        <v>3142</v>
      </c>
      <c r="C569" s="168">
        <f>faneF1!C569</f>
        <v>7822.7567131257083</v>
      </c>
      <c r="D569" s="186">
        <f>faneF1!D569</f>
        <v>236.00000000000009</v>
      </c>
      <c r="E569" s="57"/>
      <c r="F569" s="140">
        <f>IF($C$587=0,"",IF(C569="[for completion]","",IF(C569="","",C569/$C$587)))</f>
        <v>0.82246749050442791</v>
      </c>
      <c r="G569" s="140">
        <f>IF($D$587=0,"",IF(D569="[for completion]","",IF(D569="","",D569/$D$587)))</f>
        <v>0.61298701298701308</v>
      </c>
    </row>
    <row r="570" spans="1:7" x14ac:dyDescent="0.35">
      <c r="A570" s="51" t="s">
        <v>2254</v>
      </c>
      <c r="B570" s="180" t="s">
        <v>3143</v>
      </c>
      <c r="C570" s="168">
        <f>faneF1!C570</f>
        <v>1688.5696352603291</v>
      </c>
      <c r="D570" s="186">
        <f>faneF1!D570</f>
        <v>149</v>
      </c>
      <c r="E570" s="57"/>
      <c r="F570" s="140">
        <f t="shared" ref="F570:F586" si="24">IF($C$587=0,"",IF(C570="[for completion]","",IF(C570="","",C570/$C$587)))</f>
        <v>0.17753250949557209</v>
      </c>
      <c r="G570" s="140">
        <f t="shared" ref="G570:G586" si="25">IF($D$587=0,"",IF(D570="[for completion]","",IF(D570="","",D570/$D$587)))</f>
        <v>0.38701298701298692</v>
      </c>
    </row>
    <row r="571" spans="1:7" x14ac:dyDescent="0.35">
      <c r="A571" s="51" t="s">
        <v>2255</v>
      </c>
      <c r="B571" s="180" t="s">
        <v>3144</v>
      </c>
      <c r="C571" s="168">
        <f>faneF1!C571</f>
        <v>0</v>
      </c>
      <c r="D571" s="186">
        <f>faneF1!D571</f>
        <v>0</v>
      </c>
      <c r="E571" s="57"/>
      <c r="F571" s="140">
        <f t="shared" si="24"/>
        <v>0</v>
      </c>
      <c r="G571" s="140">
        <f t="shared" si="25"/>
        <v>0</v>
      </c>
    </row>
    <row r="572" spans="1:7" x14ac:dyDescent="0.35">
      <c r="A572" s="51" t="s">
        <v>2256</v>
      </c>
      <c r="B572" s="180" t="s">
        <v>3145</v>
      </c>
      <c r="C572" s="168">
        <f>faneF1!C572</f>
        <v>0</v>
      </c>
      <c r="D572" s="186">
        <f>faneF1!D572</f>
        <v>0</v>
      </c>
      <c r="E572" s="57"/>
      <c r="F572" s="140">
        <f t="shared" si="24"/>
        <v>0</v>
      </c>
      <c r="G572" s="140">
        <f t="shared" si="25"/>
        <v>0</v>
      </c>
    </row>
    <row r="573" spans="1:7" x14ac:dyDescent="0.35">
      <c r="A573" s="51" t="s">
        <v>2257</v>
      </c>
      <c r="B573" s="180" t="s">
        <v>3146</v>
      </c>
      <c r="C573" s="168">
        <f>faneF1!C573</f>
        <v>0</v>
      </c>
      <c r="D573" s="186">
        <f>faneF1!D573</f>
        <v>0</v>
      </c>
      <c r="E573" s="57"/>
      <c r="F573" s="140">
        <f t="shared" si="24"/>
        <v>0</v>
      </c>
      <c r="G573" s="140">
        <f t="shared" si="25"/>
        <v>0</v>
      </c>
    </row>
    <row r="574" spans="1:7" x14ac:dyDescent="0.35">
      <c r="A574" s="51" t="s">
        <v>2258</v>
      </c>
      <c r="B574" s="180" t="s">
        <v>3147</v>
      </c>
      <c r="C574" s="168">
        <f>faneF1!C574</f>
        <v>0</v>
      </c>
      <c r="D574" s="186">
        <f>faneF1!D574</f>
        <v>0</v>
      </c>
      <c r="E574" s="57"/>
      <c r="F574" s="140">
        <f t="shared" si="24"/>
        <v>0</v>
      </c>
      <c r="G574" s="140">
        <f t="shared" si="25"/>
        <v>0</v>
      </c>
    </row>
    <row r="575" spans="1:7" x14ac:dyDescent="0.35">
      <c r="A575" s="51" t="s">
        <v>2259</v>
      </c>
      <c r="B575" s="180" t="s">
        <v>3148</v>
      </c>
      <c r="C575" s="168">
        <f>faneF1!C575</f>
        <v>0</v>
      </c>
      <c r="D575" s="186">
        <f>faneF1!D575</f>
        <v>0</v>
      </c>
      <c r="E575" s="57"/>
      <c r="F575" s="140">
        <f t="shared" si="24"/>
        <v>0</v>
      </c>
      <c r="G575" s="140">
        <f t="shared" si="25"/>
        <v>0</v>
      </c>
    </row>
    <row r="576" spans="1:7" x14ac:dyDescent="0.35">
      <c r="A576" s="51" t="s">
        <v>2260</v>
      </c>
      <c r="B576" s="180" t="s">
        <v>3149</v>
      </c>
      <c r="C576" s="168">
        <f>faneF1!C576</f>
        <v>0</v>
      </c>
      <c r="D576" s="186">
        <f>faneF1!D576</f>
        <v>0</v>
      </c>
      <c r="E576" s="57"/>
      <c r="F576" s="140">
        <f t="shared" si="24"/>
        <v>0</v>
      </c>
      <c r="G576" s="140">
        <f t="shared" si="25"/>
        <v>0</v>
      </c>
    </row>
    <row r="577" spans="1:7" x14ac:dyDescent="0.35">
      <c r="A577" s="51" t="s">
        <v>2261</v>
      </c>
      <c r="B577" s="180" t="s">
        <v>3150</v>
      </c>
      <c r="C577" s="168">
        <f>faneF1!C577</f>
        <v>0</v>
      </c>
      <c r="D577" s="186">
        <f>faneF1!D577</f>
        <v>0</v>
      </c>
      <c r="E577" s="57"/>
      <c r="F577" s="140">
        <f t="shared" si="24"/>
        <v>0</v>
      </c>
      <c r="G577" s="140">
        <f t="shared" si="25"/>
        <v>0</v>
      </c>
    </row>
    <row r="578" spans="1:7" x14ac:dyDescent="0.35">
      <c r="A578" s="51" t="s">
        <v>2262</v>
      </c>
      <c r="B578" s="180" t="s">
        <v>3151</v>
      </c>
      <c r="C578" s="168">
        <f>faneF1!C578</f>
        <v>0</v>
      </c>
      <c r="D578" s="186">
        <f>faneF1!D578</f>
        <v>0</v>
      </c>
      <c r="E578" s="57"/>
      <c r="F578" s="140">
        <f t="shared" si="24"/>
        <v>0</v>
      </c>
      <c r="G578" s="140">
        <f t="shared" si="25"/>
        <v>0</v>
      </c>
    </row>
    <row r="579" spans="1:7" x14ac:dyDescent="0.35">
      <c r="A579" s="51" t="s">
        <v>2263</v>
      </c>
      <c r="B579" s="180" t="s">
        <v>3152</v>
      </c>
      <c r="C579" s="168">
        <f>faneF1!C579</f>
        <v>0</v>
      </c>
      <c r="D579" s="186">
        <f>faneF1!D579</f>
        <v>0</v>
      </c>
      <c r="E579" s="57"/>
      <c r="F579" s="140">
        <f t="shared" si="24"/>
        <v>0</v>
      </c>
      <c r="G579" s="140">
        <f t="shared" si="25"/>
        <v>0</v>
      </c>
    </row>
    <row r="580" spans="1:7" x14ac:dyDescent="0.35">
      <c r="A580" s="51" t="s">
        <v>2424</v>
      </c>
      <c r="B580" s="180" t="s">
        <v>3153</v>
      </c>
      <c r="C580" s="168">
        <f>faneF1!C580</f>
        <v>0</v>
      </c>
      <c r="D580" s="186">
        <f>faneF1!D580</f>
        <v>0</v>
      </c>
      <c r="E580" s="57"/>
      <c r="F580" s="140">
        <f t="shared" si="24"/>
        <v>0</v>
      </c>
      <c r="G580" s="140">
        <f t="shared" si="25"/>
        <v>0</v>
      </c>
    </row>
    <row r="581" spans="1:7" x14ac:dyDescent="0.35">
      <c r="A581" s="51" t="s">
        <v>2425</v>
      </c>
      <c r="B581" s="180" t="s">
        <v>3154</v>
      </c>
      <c r="C581" s="168">
        <f>faneF1!C581</f>
        <v>0</v>
      </c>
      <c r="D581" s="186">
        <f>faneF1!D581</f>
        <v>0</v>
      </c>
      <c r="E581" s="57"/>
      <c r="F581" s="140">
        <f t="shared" si="24"/>
        <v>0</v>
      </c>
      <c r="G581" s="140">
        <f t="shared" si="25"/>
        <v>0</v>
      </c>
    </row>
    <row r="582" spans="1:7" x14ac:dyDescent="0.35">
      <c r="A582" s="51" t="s">
        <v>2426</v>
      </c>
      <c r="B582" s="180" t="s">
        <v>3155</v>
      </c>
      <c r="C582" s="168">
        <f>faneF1!C582</f>
        <v>0</v>
      </c>
      <c r="D582" s="186">
        <f>faneF1!D582</f>
        <v>0</v>
      </c>
      <c r="E582" s="57"/>
      <c r="F582" s="140">
        <f t="shared" si="24"/>
        <v>0</v>
      </c>
      <c r="G582" s="140">
        <f t="shared" si="25"/>
        <v>0</v>
      </c>
    </row>
    <row r="583" spans="1:7" x14ac:dyDescent="0.35">
      <c r="A583" s="51" t="s">
        <v>2427</v>
      </c>
      <c r="B583" s="180"/>
      <c r="C583" s="168"/>
      <c r="D583" s="186"/>
      <c r="E583" s="57"/>
      <c r="F583" s="140" t="str">
        <f t="shared" si="24"/>
        <v/>
      </c>
      <c r="G583" s="140" t="str">
        <f t="shared" si="25"/>
        <v/>
      </c>
    </row>
    <row r="584" spans="1:7" x14ac:dyDescent="0.35">
      <c r="A584" s="51" t="s">
        <v>2428</v>
      </c>
      <c r="B584" s="180"/>
      <c r="C584" s="168"/>
      <c r="D584" s="186"/>
      <c r="E584" s="57"/>
      <c r="F584" s="140" t="str">
        <f t="shared" si="24"/>
        <v/>
      </c>
      <c r="G584" s="140" t="str">
        <f t="shared" si="25"/>
        <v/>
      </c>
    </row>
    <row r="585" spans="1:7" x14ac:dyDescent="0.35">
      <c r="A585" s="51" t="s">
        <v>2429</v>
      </c>
      <c r="B585" s="180"/>
      <c r="C585" s="168"/>
      <c r="D585" s="186"/>
      <c r="E585" s="57"/>
      <c r="F585" s="140" t="str">
        <f t="shared" si="24"/>
        <v/>
      </c>
      <c r="G585" s="140" t="str">
        <f t="shared" si="25"/>
        <v/>
      </c>
    </row>
    <row r="586" spans="1:7" x14ac:dyDescent="0.35">
      <c r="A586" s="51" t="s">
        <v>2430</v>
      </c>
      <c r="B586" s="68" t="s">
        <v>2042</v>
      </c>
      <c r="C586" s="168">
        <f>faneF1!C586</f>
        <v>0</v>
      </c>
      <c r="D586" s="186">
        <f>faneF1!D586</f>
        <v>0</v>
      </c>
      <c r="E586" s="57"/>
      <c r="F586" s="140">
        <f t="shared" si="24"/>
        <v>0</v>
      </c>
      <c r="G586" s="140">
        <f t="shared" si="25"/>
        <v>0</v>
      </c>
    </row>
    <row r="587" spans="1:7" x14ac:dyDescent="0.35">
      <c r="A587" s="51" t="s">
        <v>2431</v>
      </c>
      <c r="B587" s="68" t="s">
        <v>141</v>
      </c>
      <c r="C587" s="133">
        <f>SUM(C569:C586)</f>
        <v>9511.3263483860374</v>
      </c>
      <c r="D587" s="134">
        <f>SUM(D569:D586)</f>
        <v>385.00000000000011</v>
      </c>
      <c r="E587" s="57"/>
      <c r="F587" s="128">
        <f>SUM(F569:F586)</f>
        <v>1</v>
      </c>
      <c r="G587" s="128">
        <f>SUM(G569:G586)</f>
        <v>1</v>
      </c>
    </row>
    <row r="588" spans="1:7" x14ac:dyDescent="0.35">
      <c r="A588" s="70"/>
      <c r="B588" s="70" t="s">
        <v>2444</v>
      </c>
      <c r="C588" s="70" t="s">
        <v>110</v>
      </c>
      <c r="D588" s="70" t="s">
        <v>1651</v>
      </c>
      <c r="E588" s="70"/>
      <c r="F588" s="70" t="s">
        <v>482</v>
      </c>
      <c r="G588" s="70" t="s">
        <v>1959</v>
      </c>
    </row>
    <row r="589" spans="1:7" x14ac:dyDescent="0.35">
      <c r="A589" s="51" t="s">
        <v>2264</v>
      </c>
      <c r="B589" s="68" t="s">
        <v>1642</v>
      </c>
      <c r="C589" s="165">
        <f>faneF1!C589</f>
        <v>236.03658828186889</v>
      </c>
      <c r="D589" s="165">
        <f>faneF1!D589</f>
        <v>56</v>
      </c>
      <c r="E589" s="57"/>
      <c r="F589" s="140">
        <f t="shared" ref="F589:F596" si="26">IF($C$602=0,"",IF(C589="[for completion]","",IF(C589="","",C589/$C$602)))</f>
        <v>2.481636941433742E-2</v>
      </c>
      <c r="G589" s="140">
        <f t="shared" ref="G589:G596" si="27">IF($D$602=0,"",IF(D589="[for completion]","",IF(D589="","",D589/$D$602)))</f>
        <v>0.14545454545454545</v>
      </c>
    </row>
    <row r="590" spans="1:7" x14ac:dyDescent="0.35">
      <c r="A590" s="51" t="s">
        <v>2265</v>
      </c>
      <c r="B590" s="68" t="s">
        <v>1643</v>
      </c>
      <c r="C590" s="165">
        <f>faneF1!C590</f>
        <v>371.82416597070431</v>
      </c>
      <c r="D590" s="165">
        <f>faneF1!D590</f>
        <v>22</v>
      </c>
      <c r="E590" s="57"/>
      <c r="F590" s="140">
        <f t="shared" si="26"/>
        <v>3.9092777637032568E-2</v>
      </c>
      <c r="G590" s="140">
        <f t="shared" si="27"/>
        <v>5.7142857142857141E-2</v>
      </c>
    </row>
    <row r="591" spans="1:7" x14ac:dyDescent="0.35">
      <c r="A591" s="51" t="s">
        <v>2266</v>
      </c>
      <c r="B591" s="68" t="s">
        <v>2320</v>
      </c>
      <c r="C591" s="165">
        <f>faneF1!C591</f>
        <v>633.93893307344149</v>
      </c>
      <c r="D591" s="165">
        <f>faneF1!D591</f>
        <v>16</v>
      </c>
      <c r="E591" s="57"/>
      <c r="F591" s="140">
        <f t="shared" si="26"/>
        <v>6.6650949599790954E-2</v>
      </c>
      <c r="G591" s="140">
        <f t="shared" si="27"/>
        <v>4.1558441558441558E-2</v>
      </c>
    </row>
    <row r="592" spans="1:7" x14ac:dyDescent="0.35">
      <c r="A592" s="51" t="s">
        <v>2267</v>
      </c>
      <c r="B592" s="68" t="s">
        <v>1644</v>
      </c>
      <c r="C592" s="165">
        <f>faneF1!C592</f>
        <v>173.75767201840597</v>
      </c>
      <c r="D592" s="165">
        <f>faneF1!D592</f>
        <v>15</v>
      </c>
      <c r="E592" s="57"/>
      <c r="F592" s="140">
        <f t="shared" si="26"/>
        <v>1.8268500696318832E-2</v>
      </c>
      <c r="G592" s="140">
        <f t="shared" si="27"/>
        <v>3.896103896103896E-2</v>
      </c>
    </row>
    <row r="593" spans="1:7" x14ac:dyDescent="0.35">
      <c r="A593" s="51" t="s">
        <v>2268</v>
      </c>
      <c r="B593" s="68" t="s">
        <v>1645</v>
      </c>
      <c r="C593" s="165">
        <f>faneF1!C593</f>
        <v>725.4808604550077</v>
      </c>
      <c r="D593" s="165">
        <f>faneF1!D593</f>
        <v>28</v>
      </c>
      <c r="E593" s="57"/>
      <c r="F593" s="140">
        <f t="shared" si="26"/>
        <v>7.6275467151656867E-2</v>
      </c>
      <c r="G593" s="140">
        <f t="shared" si="27"/>
        <v>7.2727272727272724E-2</v>
      </c>
    </row>
    <row r="594" spans="1:7" x14ac:dyDescent="0.35">
      <c r="A594" s="51" t="s">
        <v>2432</v>
      </c>
      <c r="B594" s="68" t="s">
        <v>1646</v>
      </c>
      <c r="C594" s="165">
        <f>faneF1!C594</f>
        <v>283.07455772793031</v>
      </c>
      <c r="D594" s="165">
        <f>faneF1!D594</f>
        <v>23</v>
      </c>
      <c r="E594" s="57"/>
      <c r="F594" s="140">
        <f t="shared" si="26"/>
        <v>2.9761838397645225E-2</v>
      </c>
      <c r="G594" s="140">
        <f t="shared" si="27"/>
        <v>5.9740259740259739E-2</v>
      </c>
    </row>
    <row r="595" spans="1:7" x14ac:dyDescent="0.35">
      <c r="A595" s="51" t="s">
        <v>2433</v>
      </c>
      <c r="B595" s="68" t="s">
        <v>1647</v>
      </c>
      <c r="C595" s="165">
        <f>faneF1!C595</f>
        <v>723.25350493349868</v>
      </c>
      <c r="D595" s="165">
        <f>faneF1!D595</f>
        <v>19</v>
      </c>
      <c r="E595" s="57"/>
      <c r="F595" s="140">
        <f t="shared" si="26"/>
        <v>7.6041287875294752E-2</v>
      </c>
      <c r="G595" s="140">
        <f t="shared" si="27"/>
        <v>4.9350649350649353E-2</v>
      </c>
    </row>
    <row r="596" spans="1:7" x14ac:dyDescent="0.35">
      <c r="A596" s="51" t="s">
        <v>2434</v>
      </c>
      <c r="B596" s="68" t="s">
        <v>1648</v>
      </c>
      <c r="C596" s="165">
        <f>faneF1!C596</f>
        <v>169.24776203288098</v>
      </c>
      <c r="D596" s="165">
        <f>faneF1!D596</f>
        <v>14</v>
      </c>
      <c r="E596" s="57"/>
      <c r="F596" s="140">
        <f t="shared" si="26"/>
        <v>1.7794338647795466E-2</v>
      </c>
      <c r="G596" s="140">
        <f t="shared" si="27"/>
        <v>3.6363636363636362E-2</v>
      </c>
    </row>
    <row r="597" spans="1:7" x14ac:dyDescent="0.35">
      <c r="A597" s="51" t="s">
        <v>2435</v>
      </c>
      <c r="B597" s="68" t="s">
        <v>2693</v>
      </c>
      <c r="C597" s="133">
        <f>faneF1!C597</f>
        <v>857.85317928692973</v>
      </c>
      <c r="D597" s="51">
        <f>faneF1!D597</f>
        <v>43</v>
      </c>
      <c r="E597" s="57"/>
      <c r="F597" s="140">
        <f>IF($C$602=0,"",IF(C597="[for completion]","",IF(C597="","",C597/$C$602)))</f>
        <v>9.0192802545619469E-2</v>
      </c>
      <c r="G597" s="140">
        <f>IF($D$602=0,"",IF(D597="[for completion]","",IF(D597="","",D597/$D$602)))</f>
        <v>0.11168831168831168</v>
      </c>
    </row>
    <row r="598" spans="1:7" x14ac:dyDescent="0.35">
      <c r="A598" s="51" t="s">
        <v>2436</v>
      </c>
      <c r="B598" s="51" t="s">
        <v>2696</v>
      </c>
      <c r="C598" s="133">
        <f>faneF1!C598</f>
        <v>495.51065375019522</v>
      </c>
      <c r="D598" s="51">
        <f>faneF1!D598</f>
        <v>38</v>
      </c>
      <c r="F598" s="140">
        <f>IF($C$602=0,"",IF(C598="[for completion]","",IF(C598="","",C598/$C$602)))</f>
        <v>5.2096903796627445E-2</v>
      </c>
      <c r="G598" s="140">
        <f>IF($D$602=0,"",IF(D598="[for completion]","",IF(D598="","",D598/$D$602)))</f>
        <v>9.8701298701298706E-2</v>
      </c>
    </row>
    <row r="599" spans="1:7" x14ac:dyDescent="0.35">
      <c r="A599" s="51" t="s">
        <v>2437</v>
      </c>
      <c r="B599" s="51" t="s">
        <v>2694</v>
      </c>
      <c r="C599" s="133">
        <f>faneF1!C599</f>
        <v>2409.7471640744352</v>
      </c>
      <c r="D599" s="51">
        <f>faneF1!D599</f>
        <v>43</v>
      </c>
      <c r="F599" s="140">
        <f>IF($C$602=0,"",IF(C599="[for completion]","",IF(C599="","",C599/$C$602)))</f>
        <v>0.25335553379296483</v>
      </c>
      <c r="G599" s="140">
        <f>IF($D$602=0,"",IF(D599="[for completion]","",IF(D599="","",D599/$D$602)))</f>
        <v>0.11168831168831168</v>
      </c>
    </row>
    <row r="600" spans="1:7" x14ac:dyDescent="0.35">
      <c r="A600" s="51" t="s">
        <v>2731</v>
      </c>
      <c r="B600" s="68" t="s">
        <v>2695</v>
      </c>
      <c r="C600" s="133">
        <f>faneF1!C600</f>
        <v>2421.8654567207395</v>
      </c>
      <c r="D600" s="51">
        <f>faneF1!D600</f>
        <v>67</v>
      </c>
      <c r="E600" s="57"/>
      <c r="F600" s="140">
        <f>IF($C$602=0,"",IF(C600="[for completion]","",IF(C600="","",C600/$C$602)))</f>
        <v>0.25462962451411442</v>
      </c>
      <c r="G600" s="140">
        <f>IF($D$602=0,"",IF(D600="[for completion]","",IF(D600="","",D600/$D$602)))</f>
        <v>0.17402597402597403</v>
      </c>
    </row>
    <row r="601" spans="1:7" x14ac:dyDescent="0.35">
      <c r="A601" s="51" t="s">
        <v>2732</v>
      </c>
      <c r="B601" s="68" t="s">
        <v>2042</v>
      </c>
      <c r="C601" s="165">
        <f>faneF1!C601</f>
        <v>9.7358500599999989</v>
      </c>
      <c r="D601" s="165">
        <f>faneF1!D601</f>
        <v>1</v>
      </c>
      <c r="E601" s="57"/>
      <c r="F601" s="140">
        <f>IF($C$602=0,"",IF(C601="[for completion]","",IF(C601="","",C601/$C$602)))</f>
        <v>1.0236059308018656E-3</v>
      </c>
      <c r="G601" s="140">
        <f>IF($D$602=0,"",IF(D601="[for completion]","",IF(D601="","",D601/$D$602)))</f>
        <v>2.5974025974025974E-3</v>
      </c>
    </row>
    <row r="602" spans="1:7" x14ac:dyDescent="0.35">
      <c r="A602" s="51" t="s">
        <v>2733</v>
      </c>
      <c r="B602" s="68" t="s">
        <v>141</v>
      </c>
      <c r="C602" s="133">
        <f>SUM(C589:C601)</f>
        <v>9511.3263483860374</v>
      </c>
      <c r="D602" s="134">
        <f>SUM(D589:D601)</f>
        <v>385</v>
      </c>
      <c r="E602" s="57"/>
      <c r="F602" s="128">
        <f>SUM(F589:F601)</f>
        <v>1.0000000000000002</v>
      </c>
      <c r="G602" s="128">
        <f>SUM(G589:G601)</f>
        <v>1</v>
      </c>
    </row>
    <row r="603" spans="1:7" x14ac:dyDescent="0.35">
      <c r="A603" s="51" t="s">
        <v>2734</v>
      </c>
    </row>
    <row r="604" spans="1:7" x14ac:dyDescent="0.35">
      <c r="A604" s="51" t="s">
        <v>2735</v>
      </c>
    </row>
    <row r="605" spans="1:7" x14ac:dyDescent="0.35">
      <c r="A605" s="51" t="s">
        <v>2736</v>
      </c>
    </row>
    <row r="606" spans="1:7" x14ac:dyDescent="0.35">
      <c r="A606" s="51" t="s">
        <v>2737</v>
      </c>
      <c r="B606" s="68"/>
      <c r="C606" s="133"/>
      <c r="D606" s="134"/>
      <c r="E606" s="57"/>
      <c r="F606" s="128"/>
      <c r="G606" s="128"/>
    </row>
    <row r="607" spans="1:7" x14ac:dyDescent="0.35">
      <c r="A607" s="51" t="s">
        <v>2738</v>
      </c>
      <c r="B607" s="68"/>
      <c r="C607" s="133"/>
      <c r="D607" s="134"/>
      <c r="E607" s="57"/>
      <c r="F607" s="128"/>
      <c r="G607" s="128"/>
    </row>
    <row r="608" spans="1:7" x14ac:dyDescent="0.35">
      <c r="A608" s="51" t="s">
        <v>2739</v>
      </c>
      <c r="B608" s="68"/>
      <c r="C608" s="133"/>
      <c r="D608" s="134"/>
      <c r="E608" s="57"/>
      <c r="F608" s="128"/>
      <c r="G608" s="128"/>
    </row>
    <row r="609" spans="1:7" x14ac:dyDescent="0.35">
      <c r="A609" s="51" t="s">
        <v>2740</v>
      </c>
      <c r="B609" s="68"/>
      <c r="C609" s="133"/>
      <c r="D609" s="134"/>
      <c r="E609" s="57"/>
      <c r="F609" s="128"/>
      <c r="G609" s="128"/>
    </row>
    <row r="610" spans="1:7" x14ac:dyDescent="0.35">
      <c r="A610" s="51" t="s">
        <v>2741</v>
      </c>
      <c r="B610" s="68"/>
      <c r="C610" s="133"/>
      <c r="D610" s="134"/>
      <c r="E610" s="57"/>
      <c r="F610" s="128"/>
      <c r="G610" s="128"/>
    </row>
    <row r="611" spans="1:7" x14ac:dyDescent="0.35">
      <c r="A611" s="51" t="s">
        <v>2742</v>
      </c>
    </row>
    <row r="612" spans="1:7" x14ac:dyDescent="0.35">
      <c r="A612" s="51" t="s">
        <v>2743</v>
      </c>
    </row>
    <row r="613" spans="1:7" x14ac:dyDescent="0.35">
      <c r="A613" s="70"/>
      <c r="B613" s="70" t="s">
        <v>2443</v>
      </c>
      <c r="C613" s="70" t="s">
        <v>110</v>
      </c>
      <c r="D613" s="70" t="s">
        <v>1651</v>
      </c>
      <c r="E613" s="70"/>
      <c r="F613" s="70" t="s">
        <v>482</v>
      </c>
      <c r="G613" s="70" t="s">
        <v>1959</v>
      </c>
    </row>
    <row r="614" spans="1:7" x14ac:dyDescent="0.35">
      <c r="A614" s="51" t="s">
        <v>2438</v>
      </c>
      <c r="B614" s="68" t="s">
        <v>2270</v>
      </c>
      <c r="C614" s="165">
        <f>faneF1!C614</f>
        <v>4831.6126207951747</v>
      </c>
      <c r="D614" s="165">
        <f>faneF1!D614</f>
        <v>110</v>
      </c>
      <c r="E614" s="57"/>
      <c r="F614" s="140">
        <f>IF($C$618=0,"",IF(C614="[for completion]","",IF(C614="","",C614/$C$618)))</f>
        <v>0.50798515830707935</v>
      </c>
      <c r="G614" s="140">
        <f>IF($D$618=0,"",IF(D614="[for completion]","",IF(D614="","",D614/$D$618)))</f>
        <v>0.2857142857142857</v>
      </c>
    </row>
    <row r="615" spans="1:7" x14ac:dyDescent="0.35">
      <c r="A615" s="51" t="s">
        <v>2439</v>
      </c>
      <c r="B615" s="154" t="s">
        <v>2269</v>
      </c>
      <c r="C615" s="165">
        <f>faneF1!C615</f>
        <v>4669.9778775308596</v>
      </c>
      <c r="D615" s="165">
        <f>faneF1!D615</f>
        <v>274</v>
      </c>
      <c r="E615" s="57"/>
      <c r="F615" s="57"/>
      <c r="G615" s="140">
        <f>IF($D$618=0,"",IF(D615="[for completion]","",IF(D615="","",D615/$D$618)))</f>
        <v>0.7116883116883117</v>
      </c>
    </row>
    <row r="616" spans="1:7" x14ac:dyDescent="0.35">
      <c r="A616" s="51" t="s">
        <v>2440</v>
      </c>
      <c r="B616" s="68" t="s">
        <v>1650</v>
      </c>
      <c r="C616" s="165">
        <f>faneF1!C616</f>
        <v>0</v>
      </c>
      <c r="D616" s="165">
        <f>faneF1!D616</f>
        <v>0</v>
      </c>
      <c r="E616" s="57"/>
      <c r="F616" s="57"/>
      <c r="G616" s="140">
        <f>IF($D$618=0,"",IF(D616="[for completion]","",IF(D616="","",D616/$D$618)))</f>
        <v>0</v>
      </c>
    </row>
    <row r="617" spans="1:7" x14ac:dyDescent="0.35">
      <c r="A617" s="51" t="s">
        <v>2441</v>
      </c>
      <c r="B617" s="51" t="s">
        <v>2042</v>
      </c>
      <c r="C617" s="165">
        <f>faneF1!C617</f>
        <v>9.7358500599999989</v>
      </c>
      <c r="D617" s="165">
        <f>faneF1!D617</f>
        <v>1</v>
      </c>
      <c r="E617" s="57"/>
      <c r="F617" s="57"/>
      <c r="G617" s="140">
        <f>IF($D$618=0,"",IF(D617="[for completion]","",IF(D617="","",D617/$D$618)))</f>
        <v>2.5974025974025974E-3</v>
      </c>
    </row>
    <row r="618" spans="1:7" x14ac:dyDescent="0.35">
      <c r="A618" s="51" t="s">
        <v>2442</v>
      </c>
      <c r="B618" s="68" t="s">
        <v>141</v>
      </c>
      <c r="C618" s="133">
        <f>SUM(C614:C617)</f>
        <v>9511.3263483860337</v>
      </c>
      <c r="D618" s="134">
        <f>SUM(D614:D617)</f>
        <v>385</v>
      </c>
      <c r="E618" s="57"/>
      <c r="F618" s="128">
        <f>SUM(F614:F617)</f>
        <v>0.50798515830707935</v>
      </c>
      <c r="G618" s="128">
        <f>SUM(G614:G617)</f>
        <v>1</v>
      </c>
    </row>
    <row r="619" spans="1:7" x14ac:dyDescent="0.35">
      <c r="A619" s="51"/>
    </row>
    <row r="620" spans="1:7" x14ac:dyDescent="0.35">
      <c r="A620" s="70"/>
      <c r="B620" s="70" t="s">
        <v>3054</v>
      </c>
      <c r="C620" s="70" t="s">
        <v>2683</v>
      </c>
      <c r="D620" s="70" t="s">
        <v>2686</v>
      </c>
      <c r="E620" s="70"/>
      <c r="F620" s="70" t="s">
        <v>2685</v>
      </c>
      <c r="G620" s="70"/>
    </row>
    <row r="621" spans="1:7" x14ac:dyDescent="0.35">
      <c r="A621" s="51" t="s">
        <v>2445</v>
      </c>
      <c r="B621" s="68" t="s">
        <v>771</v>
      </c>
      <c r="C621" s="168">
        <f>faneF1!C621</f>
        <v>0</v>
      </c>
      <c r="D621" s="168">
        <f>faneF1!D621</f>
        <v>0</v>
      </c>
      <c r="E621" s="204"/>
      <c r="F621" s="168" t="s">
        <v>82</v>
      </c>
      <c r="G621" s="140" t="str">
        <f t="shared" ref="G621:G636" si="28">IF($D$639=0,"",IF(D621="[for completion]","",IF(D621="","",D621/$D$639)))</f>
        <v/>
      </c>
    </row>
    <row r="622" spans="1:7" x14ac:dyDescent="0.35">
      <c r="A622" s="51" t="s">
        <v>2446</v>
      </c>
      <c r="B622" s="68" t="s">
        <v>772</v>
      </c>
      <c r="C622" s="168">
        <f>faneF1!C622</f>
        <v>6243.2686575154803</v>
      </c>
      <c r="D622" s="168">
        <f>faneF1!D622</f>
        <v>2670.9373082847951</v>
      </c>
      <c r="E622" s="204"/>
      <c r="F622" s="168">
        <f>faneF1!F622</f>
        <v>6.5808171285169026</v>
      </c>
      <c r="G622" s="140" t="str">
        <f t="shared" si="28"/>
        <v/>
      </c>
    </row>
    <row r="623" spans="1:7" x14ac:dyDescent="0.35">
      <c r="A623" s="51" t="s">
        <v>2447</v>
      </c>
      <c r="B623" s="68" t="s">
        <v>773</v>
      </c>
      <c r="C623" s="168">
        <f>faneF1!C623</f>
        <v>0</v>
      </c>
      <c r="D623" s="168">
        <f>faneF1!D623</f>
        <v>0</v>
      </c>
      <c r="E623" s="204"/>
      <c r="F623" s="168">
        <f>faneF1!F623</f>
        <v>0</v>
      </c>
      <c r="G623" s="140" t="str">
        <f t="shared" si="28"/>
        <v/>
      </c>
    </row>
    <row r="624" spans="1:7" x14ac:dyDescent="0.35">
      <c r="A624" s="51" t="s">
        <v>2448</v>
      </c>
      <c r="B624" s="68" t="s">
        <v>774</v>
      </c>
      <c r="C624" s="168">
        <f>faneF1!C624</f>
        <v>0</v>
      </c>
      <c r="D624" s="168">
        <f>faneF1!D624</f>
        <v>0</v>
      </c>
      <c r="E624" s="204"/>
      <c r="F624" s="168">
        <f>faneF1!F624</f>
        <v>0</v>
      </c>
      <c r="G624" s="140" t="str">
        <f t="shared" si="28"/>
        <v/>
      </c>
    </row>
    <row r="625" spans="1:7" x14ac:dyDescent="0.35">
      <c r="A625" s="51" t="s">
        <v>2449</v>
      </c>
      <c r="B625" s="68" t="s">
        <v>775</v>
      </c>
      <c r="C625" s="168">
        <f>faneF1!C625</f>
        <v>0</v>
      </c>
      <c r="D625" s="168">
        <f>faneF1!D625</f>
        <v>0</v>
      </c>
      <c r="E625" s="204"/>
      <c r="F625" s="168">
        <f>faneF1!F625</f>
        <v>0</v>
      </c>
      <c r="G625" s="140" t="str">
        <f t="shared" si="28"/>
        <v/>
      </c>
    </row>
    <row r="626" spans="1:7" x14ac:dyDescent="0.35">
      <c r="A626" s="51" t="s">
        <v>2450</v>
      </c>
      <c r="B626" s="68" t="s">
        <v>776</v>
      </c>
      <c r="C626" s="168">
        <f>faneF1!C626</f>
        <v>0</v>
      </c>
      <c r="D626" s="168">
        <f>faneF1!D626</f>
        <v>0</v>
      </c>
      <c r="E626" s="204"/>
      <c r="F626" s="168">
        <f>faneF1!F626</f>
        <v>0</v>
      </c>
      <c r="G626" s="140" t="str">
        <f t="shared" si="28"/>
        <v/>
      </c>
    </row>
    <row r="627" spans="1:7" x14ac:dyDescent="0.35">
      <c r="A627" s="51" t="s">
        <v>2451</v>
      </c>
      <c r="B627" s="68" t="s">
        <v>777</v>
      </c>
      <c r="C627" s="168">
        <f>faneF1!C627</f>
        <v>0</v>
      </c>
      <c r="D627" s="168">
        <f>faneF1!D627</f>
        <v>0</v>
      </c>
      <c r="E627" s="204"/>
      <c r="F627" s="168">
        <f>faneF1!F627</f>
        <v>0</v>
      </c>
      <c r="G627" s="140" t="str">
        <f t="shared" si="28"/>
        <v/>
      </c>
    </row>
    <row r="628" spans="1:7" x14ac:dyDescent="0.35">
      <c r="A628" s="51" t="s">
        <v>2452</v>
      </c>
      <c r="B628" s="68" t="s">
        <v>2217</v>
      </c>
      <c r="C628" s="168">
        <f>faneF1!C628</f>
        <v>0</v>
      </c>
      <c r="D628" s="168">
        <f>faneF1!D628</f>
        <v>0</v>
      </c>
      <c r="E628" s="204"/>
      <c r="F628" s="168">
        <f>faneF1!F628</f>
        <v>0</v>
      </c>
      <c r="G628" s="140" t="str">
        <f t="shared" si="28"/>
        <v/>
      </c>
    </row>
    <row r="629" spans="1:7" x14ac:dyDescent="0.35">
      <c r="A629" s="51" t="s">
        <v>2453</v>
      </c>
      <c r="B629" s="68" t="s">
        <v>2218</v>
      </c>
      <c r="C629" s="168">
        <f>faneF1!C629</f>
        <v>0</v>
      </c>
      <c r="D629" s="168">
        <f>faneF1!D629</f>
        <v>0</v>
      </c>
      <c r="E629" s="204"/>
      <c r="F629" s="168">
        <f>faneF1!F629</f>
        <v>0</v>
      </c>
      <c r="G629" s="140" t="str">
        <f t="shared" si="28"/>
        <v/>
      </c>
    </row>
    <row r="630" spans="1:7" x14ac:dyDescent="0.35">
      <c r="A630" s="51" t="s">
        <v>2454</v>
      </c>
      <c r="B630" s="68" t="s">
        <v>2219</v>
      </c>
      <c r="C630" s="168">
        <f>faneF1!C630</f>
        <v>0</v>
      </c>
      <c r="D630" s="168">
        <f>faneF1!D630</f>
        <v>0</v>
      </c>
      <c r="E630" s="204"/>
      <c r="F630" s="168">
        <f>faneF1!F630</f>
        <v>0</v>
      </c>
      <c r="G630" s="140" t="str">
        <f t="shared" si="28"/>
        <v/>
      </c>
    </row>
    <row r="631" spans="1:7" x14ac:dyDescent="0.35">
      <c r="A631" s="51" t="s">
        <v>2455</v>
      </c>
      <c r="B631" s="68" t="s">
        <v>778</v>
      </c>
      <c r="C631" s="168">
        <f>faneF1!C631</f>
        <v>0</v>
      </c>
      <c r="D631" s="168">
        <f>faneF1!D631</f>
        <v>0</v>
      </c>
      <c r="E631" s="204"/>
      <c r="F631" s="168">
        <f>faneF1!F631</f>
        <v>0</v>
      </c>
      <c r="G631" s="140" t="str">
        <f t="shared" si="28"/>
        <v/>
      </c>
    </row>
    <row r="632" spans="1:7" x14ac:dyDescent="0.35">
      <c r="A632" s="51" t="s">
        <v>2456</v>
      </c>
      <c r="B632" s="68" t="s">
        <v>3009</v>
      </c>
      <c r="C632" s="168">
        <f>faneF1!C632</f>
        <v>0</v>
      </c>
      <c r="D632" s="168">
        <f>faneF1!D632</f>
        <v>0</v>
      </c>
      <c r="E632" s="204"/>
      <c r="F632" s="168">
        <f>faneF1!F632</f>
        <v>0</v>
      </c>
      <c r="G632" s="140" t="str">
        <f t="shared" si="28"/>
        <v/>
      </c>
    </row>
    <row r="633" spans="1:7" x14ac:dyDescent="0.35">
      <c r="A633" s="51" t="s">
        <v>2457</v>
      </c>
      <c r="B633" s="68" t="s">
        <v>139</v>
      </c>
      <c r="C633" s="168">
        <f>faneF1!C633</f>
        <v>0</v>
      </c>
      <c r="D633" s="168">
        <f>faneF1!D633</f>
        <v>0</v>
      </c>
      <c r="E633" s="204"/>
      <c r="F633" s="168">
        <f>faneF1!F633</f>
        <v>0</v>
      </c>
      <c r="G633" s="140" t="str">
        <f t="shared" si="28"/>
        <v/>
      </c>
    </row>
    <row r="634" spans="1:7" x14ac:dyDescent="0.35">
      <c r="A634" s="51" t="s">
        <v>2458</v>
      </c>
      <c r="B634" s="68" t="s">
        <v>2042</v>
      </c>
      <c r="C634" s="168">
        <f>faneF1!C634</f>
        <v>0</v>
      </c>
      <c r="D634" s="168">
        <f>faneF1!D634</f>
        <v>0</v>
      </c>
      <c r="E634" s="204"/>
      <c r="F634" s="168">
        <f>faneF1!F634</f>
        <v>0</v>
      </c>
      <c r="G634" s="140" t="str">
        <f t="shared" si="28"/>
        <v/>
      </c>
    </row>
    <row r="635" spans="1:7" x14ac:dyDescent="0.35">
      <c r="A635" s="51" t="s">
        <v>2459</v>
      </c>
      <c r="B635" s="68" t="s">
        <v>141</v>
      </c>
      <c r="C635" s="133">
        <f>SUM(C621:C634)</f>
        <v>6243.2686575154803</v>
      </c>
      <c r="D635" s="133">
        <f>SUM(D621:D634)</f>
        <v>2670.9373082847951</v>
      </c>
      <c r="E635" s="49"/>
      <c r="F635" s="133"/>
      <c r="G635" s="140" t="str">
        <f t="shared" si="28"/>
        <v/>
      </c>
    </row>
    <row r="636" spans="1:7" x14ac:dyDescent="0.35">
      <c r="A636" s="51" t="s">
        <v>2460</v>
      </c>
      <c r="B636" s="51" t="s">
        <v>2682</v>
      </c>
      <c r="F636" s="168">
        <f>faneF1!F636</f>
        <v>5.0466461009850079</v>
      </c>
      <c r="G636" s="140" t="str">
        <f t="shared" si="28"/>
        <v/>
      </c>
    </row>
    <row r="637" spans="1:7" x14ac:dyDescent="0.35">
      <c r="A637" s="51" t="s">
        <v>2461</v>
      </c>
      <c r="B637" s="180"/>
      <c r="C637" s="51"/>
      <c r="D637" s="51"/>
      <c r="E637" s="49"/>
      <c r="F637" s="140"/>
      <c r="G637" s="140"/>
    </row>
    <row r="638" spans="1:7" x14ac:dyDescent="0.35">
      <c r="A638" s="51" t="s">
        <v>2462</v>
      </c>
      <c r="B638" s="68"/>
      <c r="C638" s="51"/>
      <c r="D638" s="51"/>
      <c r="E638" s="49"/>
      <c r="F638" s="140"/>
      <c r="G638" s="140"/>
    </row>
    <row r="639" spans="1:7" x14ac:dyDescent="0.35">
      <c r="A639" s="51" t="s">
        <v>2463</v>
      </c>
      <c r="B639" s="68"/>
      <c r="C639" s="51"/>
      <c r="D639" s="51"/>
      <c r="E639" s="49"/>
      <c r="F639" s="188"/>
      <c r="G639" s="188"/>
    </row>
  </sheetData>
  <sheetProtection algorithmName="SHA-512" hashValue="4rjcOb6NBDW/gOmzuDJSHSknsCsHdl+aSoknq7+Z1OqrJI0OkvRYNpttZyz6bW05pByLvS9e+JLbGfjR4wT0xA==" saltValue="L/vL+FzXWwqf/3v/6u0bIA==" spinCount="100000" sheet="1" formatColumns="0" formatRows="0" insertHyperlinks="0" sort="0" autoFilter="0" pivotTables="0"/>
  <protectedRanges>
    <protectedRange sqref="B531" name="Mortgage Assets III_1"/>
    <protectedRange sqref="C405:D413 C637:D639" name="Optional ECBECAIs_2"/>
    <protectedRange sqref="B405:B412 B637:B638" name="Mortgage Assets III_1_1"/>
    <protectedRange sqref="B414:D442 F413:G442 F639:G639" name="Mortgage Asset IV_3"/>
    <protectedRange sqref="B395:B404" name="Mortgage Assets III_1_2"/>
    <protectedRange sqref="C621:D636" name="Optional ECBECAIs_2_2"/>
    <protectedRange sqref="C361:D364 C597:D600" name="Optional ECBECAIs_2_5"/>
    <protectedRange sqref="C365:D366" name="Optional ECBECAIs_2_1_2"/>
  </protectedRanges>
  <mergeCells count="7">
    <mergeCell ref="B24:C24"/>
    <mergeCell ref="B5:C5"/>
    <mergeCell ref="B6:C6"/>
    <mergeCell ref="B7:C7"/>
    <mergeCell ref="B8:C8"/>
    <mergeCell ref="B9:C9"/>
    <mergeCell ref="B13:C13"/>
  </mergeCells>
  <phoneticPr fontId="48" type="noConversion"/>
  <hyperlinks>
    <hyperlink ref="B6" location="'F. Optional Sustainable data'!_Hlk506480454" display="1. Additional information on the residential mortgage stock" xr:uid="{3C166C5C-D0DB-4E58-ABF9-ED77F45212BF}"/>
    <hyperlink ref="B9" location="'F. Optional Sustainable data'!B153" display="3.  Additional information on the asset distribution" xr:uid="{F320F060-307D-4EB4-BC4E-D58146ACFF48}"/>
    <hyperlink ref="B8" location="'F. Optional Sustainable data'!B59" tooltip="b59" display="2.  Additional information on the commercial mortgage stock" xr:uid="{C8A8DC6C-48D8-4167-AB59-EA146567D02A}"/>
    <hyperlink ref="B170" location="'2. Harmonised Glossary'!A9" display="Breakdown by Interest Rate" xr:uid="{802C388E-F101-472D-B558-5C0F4D354D3C}"/>
    <hyperlink ref="B200" location="'2. Harmonised Glossary'!A14" display="Non-Performing Loans (NPLs)" xr:uid="{2FDC062A-CAA6-4BF7-9D0D-FF2B91ECB2F0}"/>
    <hyperlink ref="B239" location="'2. Harmonised Glossary'!A288" display="Loan to Value (LTV) Information - Un-indexed" xr:uid="{2491A49F-155B-45F3-AB0E-283A285EB08B}"/>
    <hyperlink ref="B261" location="'2. Harmonised Glossary'!A11" display="Loan to Value (LTV) Information - Indexed" xr:uid="{BA6B3254-BD1B-4773-B84B-3E5853AC1558}"/>
    <hyperlink ref="B7:C7" location="'F1. HTT Sustainable M data'!B26" display="2. Additional information on the sustainable section of the mortgage stock" xr:uid="{51C788E4-93DB-4100-988D-FD3D1723BC1B}"/>
    <hyperlink ref="B8:C8" location="'F1. HTT Sustainable M data'!B211" tooltip="b59" display="2A. Sustainable Residential Cover Pool" xr:uid="{E7AAD563-66CB-4574-9839-CB5B818A2686}"/>
    <hyperlink ref="B9:C9" location="'F1. HTT Sustainable M data'!B401" display="2B. Commercial Cover Pool" xr:uid="{372C4A24-A123-482D-B0F0-D3A3F5966AD2}"/>
    <hyperlink ref="B495" location="'2. Harmonised Glossary'!A11" display="Loan to Value (LTV) Information - Indexed" xr:uid="{1FC05B7F-B84F-48BB-842A-233F92F6079F}"/>
  </hyperlinks>
  <pageMargins left="0.7" right="0.7" top="0.75" bottom="0.75" header="0.3" footer="0.3"/>
  <pageSetup paperSize="9" orientation="portrait" r:id="rId1"/>
  <ignoredErrors>
    <ignoredError sqref="F29" formula="1"/>
  </ignoredErrors>
  <legacy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7EA4519-49CA-4D21-95C3-E0D88EBF9D84}">
  <sheetPr>
    <tabColor rgb="FF0070C0"/>
  </sheetPr>
  <dimension ref="A1:J641"/>
  <sheetViews>
    <sheetView topLeftCell="A177" workbookViewId="0">
      <selection activeCell="A201" sqref="A201"/>
    </sheetView>
  </sheetViews>
  <sheetFormatPr defaultColWidth="9.1796875" defaultRowHeight="14.5" x14ac:dyDescent="0.35"/>
  <cols>
    <col min="1" max="1" width="12.1796875" style="224" customWidth="1"/>
    <col min="2" max="2" width="68.453125" style="224" bestFit="1" customWidth="1"/>
    <col min="3" max="4" width="22.453125" style="225" customWidth="1"/>
    <col min="5" max="5" width="7.1796875" style="225" customWidth="1"/>
    <col min="6" max="6" width="22.453125" style="225" customWidth="1"/>
    <col min="7" max="9" width="9.1796875" style="224"/>
    <col min="10" max="10" width="68" style="224" customWidth="1"/>
    <col min="11" max="16384" width="9.1796875" style="224"/>
  </cols>
  <sheetData>
    <row r="1" spans="1:6" x14ac:dyDescent="0.35">
      <c r="A1" s="224" t="s">
        <v>3199</v>
      </c>
      <c r="B1" s="224" t="s">
        <v>3200</v>
      </c>
      <c r="C1" s="225" t="s">
        <v>3181</v>
      </c>
      <c r="D1" s="225" t="s">
        <v>3182</v>
      </c>
      <c r="E1" s="225" t="s">
        <v>3183</v>
      </c>
      <c r="F1" s="225" t="s">
        <v>3184</v>
      </c>
    </row>
    <row r="2" spans="1:6" x14ac:dyDescent="0.35">
      <c r="A2" s="224" t="s">
        <v>1662</v>
      </c>
      <c r="B2" s="224" t="s">
        <v>1662</v>
      </c>
    </row>
    <row r="3" spans="1:6" x14ac:dyDescent="0.35">
      <c r="A3" s="224" t="s">
        <v>1662</v>
      </c>
      <c r="B3" s="224" t="s">
        <v>1662</v>
      </c>
    </row>
    <row r="4" spans="1:6" x14ac:dyDescent="0.35">
      <c r="A4" s="224" t="s">
        <v>1662</v>
      </c>
      <c r="B4" s="224" t="s">
        <v>1662</v>
      </c>
    </row>
    <row r="5" spans="1:6" x14ac:dyDescent="0.35">
      <c r="A5" s="224" t="s">
        <v>1662</v>
      </c>
      <c r="B5" s="224" t="s">
        <v>1662</v>
      </c>
    </row>
    <row r="6" spans="1:6" x14ac:dyDescent="0.35">
      <c r="A6" s="224" t="s">
        <v>1662</v>
      </c>
      <c r="B6" s="224" t="s">
        <v>1662</v>
      </c>
    </row>
    <row r="7" spans="1:6" x14ac:dyDescent="0.35">
      <c r="A7" s="224" t="s">
        <v>1662</v>
      </c>
      <c r="B7" s="224" t="s">
        <v>1662</v>
      </c>
    </row>
    <row r="8" spans="1:6" x14ac:dyDescent="0.35">
      <c r="A8" s="224" t="s">
        <v>1662</v>
      </c>
      <c r="B8" s="224" t="s">
        <v>1662</v>
      </c>
    </row>
    <row r="9" spans="1:6" x14ac:dyDescent="0.35">
      <c r="A9" s="224" t="s">
        <v>1662</v>
      </c>
      <c r="B9" s="224" t="s">
        <v>1662</v>
      </c>
    </row>
    <row r="10" spans="1:6" x14ac:dyDescent="0.35">
      <c r="A10" s="224" t="s">
        <v>1662</v>
      </c>
      <c r="B10" s="224" t="s">
        <v>1662</v>
      </c>
    </row>
    <row r="11" spans="1:6" x14ac:dyDescent="0.35">
      <c r="A11" s="224" t="s">
        <v>1662</v>
      </c>
      <c r="B11" s="224" t="s">
        <v>1662</v>
      </c>
    </row>
    <row r="12" spans="1:6" x14ac:dyDescent="0.35">
      <c r="A12" s="224" t="s">
        <v>1662</v>
      </c>
      <c r="B12" s="224" t="s">
        <v>1662</v>
      </c>
    </row>
    <row r="13" spans="1:6" x14ac:dyDescent="0.35">
      <c r="A13" s="224" t="s">
        <v>1662</v>
      </c>
      <c r="B13" s="224" t="s">
        <v>1662</v>
      </c>
    </row>
    <row r="14" spans="1:6" x14ac:dyDescent="0.35">
      <c r="A14" s="224" t="s">
        <v>1662</v>
      </c>
      <c r="B14" s="224" t="s">
        <v>1662</v>
      </c>
    </row>
    <row r="15" spans="1:6" x14ac:dyDescent="0.35">
      <c r="A15" s="224" t="s">
        <v>1660</v>
      </c>
      <c r="B15" s="224" t="s">
        <v>1661</v>
      </c>
      <c r="C15" s="225">
        <v>65995.226271173466</v>
      </c>
      <c r="D15" s="225">
        <v>20871</v>
      </c>
    </row>
    <row r="16" spans="1:6" x14ac:dyDescent="0.35">
      <c r="A16" s="224" t="s">
        <v>1663</v>
      </c>
      <c r="B16" s="224" t="s">
        <v>2203</v>
      </c>
      <c r="C16" s="225">
        <v>74.359736919999989</v>
      </c>
      <c r="D16" s="225">
        <v>77</v>
      </c>
    </row>
    <row r="17" spans="1:3" x14ac:dyDescent="0.35">
      <c r="A17" s="224" t="s">
        <v>1664</v>
      </c>
      <c r="B17" s="224" t="s">
        <v>1650</v>
      </c>
    </row>
    <row r="18" spans="1:3" x14ac:dyDescent="0.35">
      <c r="A18" s="224" t="s">
        <v>1665</v>
      </c>
      <c r="B18" s="224" t="s">
        <v>1983</v>
      </c>
    </row>
    <row r="19" spans="1:3" x14ac:dyDescent="0.35">
      <c r="A19" s="224" t="s">
        <v>2204</v>
      </c>
      <c r="B19" s="224" t="s">
        <v>143</v>
      </c>
    </row>
    <row r="20" spans="1:3" x14ac:dyDescent="0.35">
      <c r="A20" s="224" t="s">
        <v>2205</v>
      </c>
      <c r="B20" s="224" t="s">
        <v>143</v>
      </c>
    </row>
    <row r="21" spans="1:3" x14ac:dyDescent="0.35">
      <c r="A21" s="224" t="s">
        <v>2206</v>
      </c>
      <c r="B21" s="224" t="s">
        <v>143</v>
      </c>
    </row>
    <row r="22" spans="1:3" x14ac:dyDescent="0.35">
      <c r="A22" s="224" t="s">
        <v>2207</v>
      </c>
      <c r="B22" s="224" t="s">
        <v>143</v>
      </c>
    </row>
    <row r="23" spans="1:3" x14ac:dyDescent="0.35">
      <c r="A23" s="224" t="s">
        <v>2208</v>
      </c>
      <c r="B23" s="224" t="s">
        <v>143</v>
      </c>
    </row>
    <row r="24" spans="1:3" x14ac:dyDescent="0.35">
      <c r="A24" s="224" t="s">
        <v>1662</v>
      </c>
      <c r="B24" s="224" t="s">
        <v>1653</v>
      </c>
    </row>
    <row r="25" spans="1:3" x14ac:dyDescent="0.35">
      <c r="A25" s="224" t="s">
        <v>1662</v>
      </c>
      <c r="B25" s="224" t="s">
        <v>1667</v>
      </c>
    </row>
    <row r="26" spans="1:3" x14ac:dyDescent="0.35">
      <c r="A26" s="224" t="s">
        <v>1669</v>
      </c>
      <c r="B26" s="224" t="s">
        <v>452</v>
      </c>
      <c r="C26" s="225">
        <v>56558</v>
      </c>
    </row>
    <row r="27" spans="1:3" x14ac:dyDescent="0.35">
      <c r="A27" s="224" t="s">
        <v>1670</v>
      </c>
      <c r="B27" s="224" t="s">
        <v>454</v>
      </c>
      <c r="C27" s="225">
        <v>9511</v>
      </c>
    </row>
    <row r="28" spans="1:3" x14ac:dyDescent="0.35">
      <c r="A28" s="224" t="s">
        <v>1671</v>
      </c>
      <c r="B28" s="224" t="s">
        <v>139</v>
      </c>
    </row>
    <row r="29" spans="1:3" x14ac:dyDescent="0.35">
      <c r="A29" s="224" t="s">
        <v>1672</v>
      </c>
      <c r="B29" s="224" t="s">
        <v>141</v>
      </c>
    </row>
    <row r="30" spans="1:3" x14ac:dyDescent="0.35">
      <c r="A30" s="224" t="s">
        <v>1673</v>
      </c>
      <c r="B30" s="224" t="s">
        <v>1384</v>
      </c>
      <c r="C30" s="225">
        <v>4222</v>
      </c>
    </row>
    <row r="31" spans="1:3" x14ac:dyDescent="0.35">
      <c r="A31" s="224" t="s">
        <v>1674</v>
      </c>
      <c r="B31" s="224" t="s">
        <v>2209</v>
      </c>
    </row>
    <row r="32" spans="1:3" x14ac:dyDescent="0.35">
      <c r="A32" s="224" t="s">
        <v>1675</v>
      </c>
      <c r="B32" s="224" t="s">
        <v>2210</v>
      </c>
      <c r="C32" s="225">
        <v>41265</v>
      </c>
    </row>
    <row r="33" spans="1:3" x14ac:dyDescent="0.35">
      <c r="A33" s="224" t="s">
        <v>1676</v>
      </c>
      <c r="B33" s="224" t="s">
        <v>2211</v>
      </c>
      <c r="C33" s="225">
        <v>101</v>
      </c>
    </row>
    <row r="34" spans="1:3" x14ac:dyDescent="0.35">
      <c r="A34" s="224" t="s">
        <v>1677</v>
      </c>
      <c r="B34" s="224" t="s">
        <v>1984</v>
      </c>
      <c r="C34" s="225">
        <v>91</v>
      </c>
    </row>
    <row r="35" spans="1:3" x14ac:dyDescent="0.35">
      <c r="A35" s="224" t="s">
        <v>1678</v>
      </c>
      <c r="B35" s="224" t="s">
        <v>3201</v>
      </c>
      <c r="C35" s="225">
        <v>10879</v>
      </c>
    </row>
    <row r="36" spans="1:3" x14ac:dyDescent="0.35">
      <c r="A36" s="224" t="s">
        <v>1679</v>
      </c>
      <c r="B36" s="224" t="s">
        <v>3202</v>
      </c>
    </row>
    <row r="37" spans="1:3" x14ac:dyDescent="0.35">
      <c r="A37" s="224" t="s">
        <v>1680</v>
      </c>
      <c r="B37" s="224" t="s">
        <v>2214</v>
      </c>
      <c r="C37" s="225">
        <v>9511</v>
      </c>
    </row>
    <row r="38" spans="1:3" x14ac:dyDescent="0.35">
      <c r="A38" s="224" t="s">
        <v>1681</v>
      </c>
      <c r="B38" s="224" t="s">
        <v>1985</v>
      </c>
    </row>
    <row r="39" spans="1:3" x14ac:dyDescent="0.35">
      <c r="A39" s="224" t="s">
        <v>1682</v>
      </c>
      <c r="B39" s="224" t="s">
        <v>2716</v>
      </c>
    </row>
    <row r="40" spans="1:3" x14ac:dyDescent="0.35">
      <c r="A40" s="224" t="s">
        <v>1683</v>
      </c>
      <c r="B40" s="224" t="s">
        <v>1662</v>
      </c>
    </row>
    <row r="41" spans="1:3" x14ac:dyDescent="0.35">
      <c r="A41" s="224" t="s">
        <v>1684</v>
      </c>
      <c r="B41" s="224" t="s">
        <v>1662</v>
      </c>
    </row>
    <row r="42" spans="1:3" x14ac:dyDescent="0.35">
      <c r="A42" s="224" t="s">
        <v>1685</v>
      </c>
      <c r="B42" s="224" t="s">
        <v>1662</v>
      </c>
    </row>
    <row r="43" spans="1:3" x14ac:dyDescent="0.35">
      <c r="A43" s="224" t="s">
        <v>1686</v>
      </c>
      <c r="B43" s="224" t="s">
        <v>1662</v>
      </c>
    </row>
    <row r="44" spans="1:3" x14ac:dyDescent="0.35">
      <c r="A44" s="224" t="s">
        <v>1687</v>
      </c>
      <c r="B44" s="224" t="s">
        <v>1662</v>
      </c>
    </row>
    <row r="45" spans="1:3" x14ac:dyDescent="0.35">
      <c r="A45" s="224" t="s">
        <v>1688</v>
      </c>
      <c r="B45" s="224" t="s">
        <v>1662</v>
      </c>
    </row>
    <row r="46" spans="1:3" x14ac:dyDescent="0.35">
      <c r="A46" s="224" t="s">
        <v>1689</v>
      </c>
      <c r="B46" s="224" t="s">
        <v>1662</v>
      </c>
    </row>
    <row r="47" spans="1:3" x14ac:dyDescent="0.35">
      <c r="A47" s="224" t="s">
        <v>1690</v>
      </c>
      <c r="B47" s="224" t="s">
        <v>1662</v>
      </c>
    </row>
    <row r="48" spans="1:3" x14ac:dyDescent="0.35">
      <c r="A48" s="224" t="s">
        <v>1662</v>
      </c>
      <c r="B48" s="224" t="s">
        <v>468</v>
      </c>
    </row>
    <row r="49" spans="1:6" x14ac:dyDescent="0.35">
      <c r="A49" s="224" t="s">
        <v>1691</v>
      </c>
      <c r="B49" s="224" t="s">
        <v>1986</v>
      </c>
      <c r="C49" s="225">
        <v>20591</v>
      </c>
      <c r="D49" s="225">
        <v>343</v>
      </c>
    </row>
    <row r="50" spans="1:6" x14ac:dyDescent="0.35">
      <c r="A50" s="224" t="s">
        <v>1692</v>
      </c>
      <c r="B50" s="224" t="s">
        <v>475</v>
      </c>
    </row>
    <row r="51" spans="1:6" x14ac:dyDescent="0.35">
      <c r="A51" s="224" t="s">
        <v>1693</v>
      </c>
      <c r="B51" s="224" t="s">
        <v>477</v>
      </c>
    </row>
    <row r="52" spans="1:6" x14ac:dyDescent="0.35">
      <c r="A52" s="224" t="s">
        <v>1694</v>
      </c>
      <c r="B52" s="224" t="s">
        <v>1662</v>
      </c>
    </row>
    <row r="53" spans="1:6" x14ac:dyDescent="0.35">
      <c r="A53" s="224" t="s">
        <v>1695</v>
      </c>
      <c r="B53" s="224" t="s">
        <v>1662</v>
      </c>
    </row>
    <row r="54" spans="1:6" x14ac:dyDescent="0.35">
      <c r="A54" s="224" t="s">
        <v>1696</v>
      </c>
      <c r="B54" s="224" t="s">
        <v>1662</v>
      </c>
    </row>
    <row r="55" spans="1:6" x14ac:dyDescent="0.35">
      <c r="A55" s="224" t="s">
        <v>1697</v>
      </c>
      <c r="B55" s="224" t="s">
        <v>1662</v>
      </c>
    </row>
    <row r="56" spans="1:6" x14ac:dyDescent="0.35">
      <c r="A56" s="224" t="s">
        <v>1662</v>
      </c>
      <c r="B56" s="224" t="s">
        <v>480</v>
      </c>
    </row>
    <row r="57" spans="1:6" x14ac:dyDescent="0.35">
      <c r="A57" s="224" t="s">
        <v>1698</v>
      </c>
      <c r="B57" s="224" t="s">
        <v>959</v>
      </c>
      <c r="C57" s="225">
        <v>3.9099651409075904E-2</v>
      </c>
      <c r="D57" s="225">
        <v>0.39272722588142123</v>
      </c>
      <c r="F57" s="225">
        <v>9.0007602704668663E-2</v>
      </c>
    </row>
    <row r="58" spans="1:6" x14ac:dyDescent="0.35">
      <c r="A58" s="224" t="s">
        <v>1699</v>
      </c>
      <c r="B58" s="224" t="s">
        <v>1662</v>
      </c>
    </row>
    <row r="59" spans="1:6" x14ac:dyDescent="0.35">
      <c r="A59" s="224" t="s">
        <v>1700</v>
      </c>
      <c r="B59" s="224" t="s">
        <v>1662</v>
      </c>
    </row>
    <row r="60" spans="1:6" x14ac:dyDescent="0.35">
      <c r="A60" s="224" t="s">
        <v>1701</v>
      </c>
      <c r="B60" s="224" t="s">
        <v>1662</v>
      </c>
    </row>
    <row r="61" spans="1:6" x14ac:dyDescent="0.35">
      <c r="A61" s="224" t="s">
        <v>1702</v>
      </c>
      <c r="B61" s="224" t="s">
        <v>1662</v>
      </c>
    </row>
    <row r="62" spans="1:6" x14ac:dyDescent="0.35">
      <c r="A62" s="224" t="s">
        <v>1703</v>
      </c>
      <c r="B62" s="224" t="s">
        <v>1662</v>
      </c>
    </row>
    <row r="63" spans="1:6" x14ac:dyDescent="0.35">
      <c r="A63" s="224" t="s">
        <v>1704</v>
      </c>
      <c r="B63" s="224" t="s">
        <v>1662</v>
      </c>
    </row>
    <row r="64" spans="1:6" x14ac:dyDescent="0.35">
      <c r="A64" s="224" t="s">
        <v>1662</v>
      </c>
      <c r="B64" s="224" t="s">
        <v>3185</v>
      </c>
    </row>
    <row r="65" spans="1:2" x14ac:dyDescent="0.35">
      <c r="A65" s="224" t="s">
        <v>1705</v>
      </c>
      <c r="B65" s="224" t="s">
        <v>493</v>
      </c>
    </row>
    <row r="66" spans="1:2" x14ac:dyDescent="0.35">
      <c r="A66" s="224" t="s">
        <v>1706</v>
      </c>
      <c r="B66" s="224" t="s">
        <v>495</v>
      </c>
    </row>
    <row r="67" spans="1:2" x14ac:dyDescent="0.35">
      <c r="A67" s="224" t="s">
        <v>1707</v>
      </c>
      <c r="B67" s="224" t="s">
        <v>497</v>
      </c>
    </row>
    <row r="68" spans="1:2" x14ac:dyDescent="0.35">
      <c r="A68" s="224" t="s">
        <v>1708</v>
      </c>
      <c r="B68" s="224" t="s">
        <v>499</v>
      </c>
    </row>
    <row r="69" spans="1:2" x14ac:dyDescent="0.35">
      <c r="A69" s="224" t="s">
        <v>1709</v>
      </c>
      <c r="B69" s="224" t="s">
        <v>501</v>
      </c>
    </row>
    <row r="70" spans="1:2" x14ac:dyDescent="0.35">
      <c r="A70" s="224" t="s">
        <v>1710</v>
      </c>
      <c r="B70" s="224" t="s">
        <v>503</v>
      </c>
    </row>
    <row r="71" spans="1:2" x14ac:dyDescent="0.35">
      <c r="A71" s="224" t="s">
        <v>1711</v>
      </c>
      <c r="B71" s="224" t="s">
        <v>2300</v>
      </c>
    </row>
    <row r="72" spans="1:2" x14ac:dyDescent="0.35">
      <c r="A72" s="224" t="s">
        <v>1712</v>
      </c>
      <c r="B72" s="224" t="s">
        <v>506</v>
      </c>
    </row>
    <row r="73" spans="1:2" x14ac:dyDescent="0.35">
      <c r="A73" s="224" t="s">
        <v>1713</v>
      </c>
      <c r="B73" s="224" t="s">
        <v>508</v>
      </c>
    </row>
    <row r="74" spans="1:2" x14ac:dyDescent="0.35">
      <c r="A74" s="224" t="s">
        <v>1714</v>
      </c>
      <c r="B74" s="224" t="s">
        <v>510</v>
      </c>
    </row>
    <row r="75" spans="1:2" x14ac:dyDescent="0.35">
      <c r="A75" s="224" t="s">
        <v>1715</v>
      </c>
      <c r="B75" s="224" t="s">
        <v>512</v>
      </c>
    </row>
    <row r="76" spans="1:2" x14ac:dyDescent="0.35">
      <c r="A76" s="224" t="s">
        <v>1716</v>
      </c>
      <c r="B76" s="224" t="s">
        <v>514</v>
      </c>
    </row>
    <row r="77" spans="1:2" x14ac:dyDescent="0.35">
      <c r="A77" s="224" t="s">
        <v>1717</v>
      </c>
      <c r="B77" s="224" t="s">
        <v>516</v>
      </c>
    </row>
    <row r="78" spans="1:2" x14ac:dyDescent="0.35">
      <c r="A78" s="224" t="s">
        <v>1718</v>
      </c>
      <c r="B78" s="224" t="s">
        <v>518</v>
      </c>
    </row>
    <row r="79" spans="1:2" x14ac:dyDescent="0.35">
      <c r="A79" s="224" t="s">
        <v>1719</v>
      </c>
      <c r="B79" s="224" t="s">
        <v>520</v>
      </c>
    </row>
    <row r="80" spans="1:2" x14ac:dyDescent="0.35">
      <c r="A80" s="224" t="s">
        <v>1720</v>
      </c>
      <c r="B80" s="224" t="s">
        <v>522</v>
      </c>
    </row>
    <row r="81" spans="1:2" x14ac:dyDescent="0.35">
      <c r="A81" s="224" t="s">
        <v>1721</v>
      </c>
      <c r="B81" s="224" t="s">
        <v>3</v>
      </c>
    </row>
    <row r="82" spans="1:2" x14ac:dyDescent="0.35">
      <c r="A82" s="224" t="s">
        <v>1722</v>
      </c>
      <c r="B82" s="224" t="s">
        <v>525</v>
      </c>
    </row>
    <row r="83" spans="1:2" x14ac:dyDescent="0.35">
      <c r="A83" s="224" t="s">
        <v>1723</v>
      </c>
      <c r="B83" s="224" t="s">
        <v>527</v>
      </c>
    </row>
    <row r="84" spans="1:2" x14ac:dyDescent="0.35">
      <c r="A84" s="224" t="s">
        <v>1724</v>
      </c>
      <c r="B84" s="224" t="s">
        <v>529</v>
      </c>
    </row>
    <row r="85" spans="1:2" x14ac:dyDescent="0.35">
      <c r="A85" s="224" t="s">
        <v>1725</v>
      </c>
      <c r="B85" s="224" t="s">
        <v>531</v>
      </c>
    </row>
    <row r="86" spans="1:2" x14ac:dyDescent="0.35">
      <c r="A86" s="224" t="s">
        <v>1726</v>
      </c>
      <c r="B86" s="224" t="s">
        <v>533</v>
      </c>
    </row>
    <row r="87" spans="1:2" x14ac:dyDescent="0.35">
      <c r="A87" s="224" t="s">
        <v>1727</v>
      </c>
      <c r="B87" s="224" t="s">
        <v>535</v>
      </c>
    </row>
    <row r="88" spans="1:2" x14ac:dyDescent="0.35">
      <c r="A88" s="224" t="s">
        <v>1728</v>
      </c>
      <c r="B88" s="224" t="s">
        <v>537</v>
      </c>
    </row>
    <row r="89" spans="1:2" x14ac:dyDescent="0.35">
      <c r="A89" s="224" t="s">
        <v>1729</v>
      </c>
      <c r="B89" s="224" t="s">
        <v>539</v>
      </c>
    </row>
    <row r="90" spans="1:2" x14ac:dyDescent="0.35">
      <c r="A90" s="224" t="s">
        <v>1730</v>
      </c>
      <c r="B90" s="224" t="s">
        <v>541</v>
      </c>
    </row>
    <row r="91" spans="1:2" x14ac:dyDescent="0.35">
      <c r="A91" s="224" t="s">
        <v>1731</v>
      </c>
      <c r="B91" s="224" t="s">
        <v>543</v>
      </c>
    </row>
    <row r="92" spans="1:2" x14ac:dyDescent="0.35">
      <c r="A92" s="224" t="s">
        <v>1732</v>
      </c>
      <c r="B92" s="224" t="s">
        <v>6</v>
      </c>
    </row>
    <row r="93" spans="1:2" x14ac:dyDescent="0.35">
      <c r="A93" s="224" t="s">
        <v>1733</v>
      </c>
      <c r="B93" s="224" t="s">
        <v>309</v>
      </c>
    </row>
    <row r="94" spans="1:2" x14ac:dyDescent="0.35">
      <c r="A94" s="224" t="s">
        <v>1734</v>
      </c>
      <c r="B94" s="224" t="s">
        <v>549</v>
      </c>
    </row>
    <row r="95" spans="1:2" x14ac:dyDescent="0.35">
      <c r="A95" s="224" t="s">
        <v>1735</v>
      </c>
      <c r="B95" s="224" t="s">
        <v>551</v>
      </c>
    </row>
    <row r="96" spans="1:2" x14ac:dyDescent="0.35">
      <c r="A96" s="224" t="s">
        <v>1736</v>
      </c>
      <c r="B96" s="224" t="s">
        <v>2</v>
      </c>
    </row>
    <row r="97" spans="1:2" x14ac:dyDescent="0.35">
      <c r="A97" s="224" t="s">
        <v>1737</v>
      </c>
      <c r="B97" s="224" t="s">
        <v>139</v>
      </c>
    </row>
    <row r="98" spans="1:2" x14ac:dyDescent="0.35">
      <c r="A98" s="224" t="s">
        <v>1738</v>
      </c>
      <c r="B98" s="224" t="s">
        <v>311</v>
      </c>
    </row>
    <row r="99" spans="1:2" x14ac:dyDescent="0.35">
      <c r="A99" s="224" t="s">
        <v>1739</v>
      </c>
      <c r="B99" s="224" t="s">
        <v>546</v>
      </c>
    </row>
    <row r="100" spans="1:2" x14ac:dyDescent="0.35">
      <c r="A100" s="224" t="s">
        <v>1740</v>
      </c>
      <c r="B100" s="224" t="s">
        <v>313</v>
      </c>
    </row>
    <row r="101" spans="1:2" x14ac:dyDescent="0.35">
      <c r="A101" s="224" t="s">
        <v>1741</v>
      </c>
      <c r="B101" s="224" t="s">
        <v>315</v>
      </c>
    </row>
    <row r="102" spans="1:2" x14ac:dyDescent="0.35">
      <c r="A102" s="224" t="s">
        <v>1742</v>
      </c>
      <c r="B102" s="224" t="s">
        <v>12</v>
      </c>
    </row>
    <row r="103" spans="1:2" x14ac:dyDescent="0.35">
      <c r="A103" s="224" t="s">
        <v>1743</v>
      </c>
      <c r="B103" s="224" t="s">
        <v>318</v>
      </c>
    </row>
    <row r="104" spans="1:2" x14ac:dyDescent="0.35">
      <c r="A104" s="224" t="s">
        <v>1744</v>
      </c>
      <c r="B104" s="224" t="s">
        <v>320</v>
      </c>
    </row>
    <row r="105" spans="1:2" x14ac:dyDescent="0.35">
      <c r="A105" s="224" t="s">
        <v>1745</v>
      </c>
      <c r="B105" s="224" t="s">
        <v>322</v>
      </c>
    </row>
    <row r="106" spans="1:2" x14ac:dyDescent="0.35">
      <c r="A106" s="224" t="s">
        <v>1746</v>
      </c>
      <c r="B106" s="224" t="s">
        <v>324</v>
      </c>
    </row>
    <row r="107" spans="1:2" x14ac:dyDescent="0.35">
      <c r="A107" s="224" t="s">
        <v>1747</v>
      </c>
      <c r="B107" s="224" t="s">
        <v>326</v>
      </c>
    </row>
    <row r="108" spans="1:2" x14ac:dyDescent="0.35">
      <c r="A108" s="224" t="s">
        <v>1748</v>
      </c>
      <c r="B108" s="224" t="s">
        <v>139</v>
      </c>
    </row>
    <row r="109" spans="1:2" x14ac:dyDescent="0.35">
      <c r="A109" s="224" t="s">
        <v>2020</v>
      </c>
      <c r="B109" s="224" t="s">
        <v>1662</v>
      </c>
    </row>
    <row r="110" spans="1:2" x14ac:dyDescent="0.35">
      <c r="A110" s="224" t="s">
        <v>2021</v>
      </c>
      <c r="B110" s="224" t="s">
        <v>1662</v>
      </c>
    </row>
    <row r="111" spans="1:2" x14ac:dyDescent="0.35">
      <c r="A111" s="224" t="s">
        <v>2022</v>
      </c>
      <c r="B111" s="224" t="s">
        <v>1662</v>
      </c>
    </row>
    <row r="112" spans="1:2" x14ac:dyDescent="0.35">
      <c r="A112" s="224" t="s">
        <v>2023</v>
      </c>
      <c r="B112" s="224" t="s">
        <v>1662</v>
      </c>
    </row>
    <row r="113" spans="1:6" x14ac:dyDescent="0.35">
      <c r="A113" s="224" t="s">
        <v>2024</v>
      </c>
      <c r="B113" s="224" t="s">
        <v>1662</v>
      </c>
    </row>
    <row r="114" spans="1:6" x14ac:dyDescent="0.35">
      <c r="A114" s="224" t="s">
        <v>2025</v>
      </c>
      <c r="B114" s="224" t="s">
        <v>1662</v>
      </c>
    </row>
    <row r="115" spans="1:6" x14ac:dyDescent="0.35">
      <c r="A115" s="224" t="s">
        <v>2026</v>
      </c>
      <c r="B115" s="224" t="s">
        <v>1662</v>
      </c>
    </row>
    <row r="116" spans="1:6" x14ac:dyDescent="0.35">
      <c r="A116" s="224" t="s">
        <v>2027</v>
      </c>
      <c r="B116" s="224" t="s">
        <v>1662</v>
      </c>
    </row>
    <row r="117" spans="1:6" x14ac:dyDescent="0.35">
      <c r="A117" s="224" t="s">
        <v>2028</v>
      </c>
      <c r="B117" s="224" t="s">
        <v>1662</v>
      </c>
    </row>
    <row r="118" spans="1:6" x14ac:dyDescent="0.35">
      <c r="A118" s="224" t="s">
        <v>2029</v>
      </c>
      <c r="B118" s="224" t="s">
        <v>1662</v>
      </c>
    </row>
    <row r="119" spans="1:6" x14ac:dyDescent="0.35">
      <c r="A119" s="224" t="s">
        <v>1662</v>
      </c>
      <c r="B119" s="224" t="s">
        <v>1566</v>
      </c>
    </row>
    <row r="120" spans="1:6" x14ac:dyDescent="0.35">
      <c r="A120" s="224" t="s">
        <v>1749</v>
      </c>
      <c r="B120" s="224" t="s">
        <v>3116</v>
      </c>
      <c r="C120" s="225">
        <v>0.45663013241633255</v>
      </c>
      <c r="D120" s="225">
        <v>0.65135022915603114</v>
      </c>
      <c r="F120" s="225">
        <v>0.48466188649212905</v>
      </c>
    </row>
    <row r="121" spans="1:6" x14ac:dyDescent="0.35">
      <c r="A121" s="224" t="s">
        <v>1750</v>
      </c>
      <c r="B121" s="224" t="s">
        <v>3117</v>
      </c>
      <c r="C121" s="225">
        <v>0.13971331951323784</v>
      </c>
      <c r="D121" s="225">
        <v>3.8894276995095955E-2</v>
      </c>
      <c r="F121" s="225">
        <v>0.12519948836328532</v>
      </c>
    </row>
    <row r="122" spans="1:6" x14ac:dyDescent="0.35">
      <c r="A122" s="224" t="s">
        <v>1751</v>
      </c>
      <c r="B122" s="224" t="s">
        <v>3118</v>
      </c>
      <c r="C122" s="225">
        <v>3.2745373460034491E-2</v>
      </c>
      <c r="D122" s="225">
        <v>4.4880023242377123E-2</v>
      </c>
      <c r="F122" s="225">
        <v>3.4492268229475376E-2</v>
      </c>
    </row>
    <row r="123" spans="1:6" x14ac:dyDescent="0.35">
      <c r="A123" s="224" t="s">
        <v>1752</v>
      </c>
      <c r="B123" s="224" t="s">
        <v>3119</v>
      </c>
      <c r="C123" s="225">
        <v>0.24978794666696605</v>
      </c>
      <c r="D123" s="225">
        <v>0.18490002099564309</v>
      </c>
      <c r="F123" s="225">
        <v>0.24044673122547638</v>
      </c>
    </row>
    <row r="124" spans="1:6" x14ac:dyDescent="0.35">
      <c r="A124" s="224" t="s">
        <v>1753</v>
      </c>
      <c r="B124" s="224" t="s">
        <v>3120</v>
      </c>
      <c r="C124" s="225">
        <v>0.1211232279382603</v>
      </c>
      <c r="D124" s="225">
        <v>7.997544960938463E-2</v>
      </c>
      <c r="F124" s="225">
        <v>0.11519962569105203</v>
      </c>
    </row>
    <row r="125" spans="1:6" x14ac:dyDescent="0.35">
      <c r="A125" s="224" t="s">
        <v>1754</v>
      </c>
      <c r="B125" s="224" t="s">
        <v>1662</v>
      </c>
    </row>
    <row r="126" spans="1:6" x14ac:dyDescent="0.35">
      <c r="A126" s="224" t="s">
        <v>1755</v>
      </c>
      <c r="B126" s="224" t="s">
        <v>1662</v>
      </c>
    </row>
    <row r="127" spans="1:6" x14ac:dyDescent="0.35">
      <c r="A127" s="224" t="s">
        <v>1756</v>
      </c>
      <c r="B127" s="224" t="s">
        <v>1662</v>
      </c>
    </row>
    <row r="128" spans="1:6" x14ac:dyDescent="0.35">
      <c r="A128" s="224" t="s">
        <v>1757</v>
      </c>
      <c r="B128" s="224" t="s">
        <v>1662</v>
      </c>
    </row>
    <row r="129" spans="1:2" x14ac:dyDescent="0.35">
      <c r="A129" s="224" t="s">
        <v>1758</v>
      </c>
      <c r="B129" s="224" t="s">
        <v>1662</v>
      </c>
    </row>
    <row r="130" spans="1:2" x14ac:dyDescent="0.35">
      <c r="A130" s="224" t="s">
        <v>1759</v>
      </c>
      <c r="B130" s="224" t="s">
        <v>1662</v>
      </c>
    </row>
    <row r="131" spans="1:2" x14ac:dyDescent="0.35">
      <c r="A131" s="224" t="s">
        <v>1760</v>
      </c>
      <c r="B131" s="224" t="s">
        <v>1662</v>
      </c>
    </row>
    <row r="132" spans="1:2" x14ac:dyDescent="0.35">
      <c r="A132" s="224" t="s">
        <v>1761</v>
      </c>
      <c r="B132" s="224" t="s">
        <v>1662</v>
      </c>
    </row>
    <row r="133" spans="1:2" x14ac:dyDescent="0.35">
      <c r="A133" s="224" t="s">
        <v>1762</v>
      </c>
      <c r="B133" s="224" t="s">
        <v>1662</v>
      </c>
    </row>
    <row r="134" spans="1:2" x14ac:dyDescent="0.35">
      <c r="A134" s="224" t="s">
        <v>1763</v>
      </c>
      <c r="B134" s="224" t="s">
        <v>1662</v>
      </c>
    </row>
    <row r="135" spans="1:2" x14ac:dyDescent="0.35">
      <c r="A135" s="224" t="s">
        <v>1764</v>
      </c>
      <c r="B135" s="224" t="s">
        <v>1662</v>
      </c>
    </row>
    <row r="136" spans="1:2" x14ac:dyDescent="0.35">
      <c r="A136" s="224" t="s">
        <v>1765</v>
      </c>
      <c r="B136" s="224" t="s">
        <v>1662</v>
      </c>
    </row>
    <row r="137" spans="1:2" x14ac:dyDescent="0.35">
      <c r="A137" s="224" t="s">
        <v>1766</v>
      </c>
      <c r="B137" s="224" t="s">
        <v>1662</v>
      </c>
    </row>
    <row r="138" spans="1:2" x14ac:dyDescent="0.35">
      <c r="A138" s="224" t="s">
        <v>1767</v>
      </c>
      <c r="B138" s="224" t="s">
        <v>1662</v>
      </c>
    </row>
    <row r="139" spans="1:2" x14ac:dyDescent="0.35">
      <c r="A139" s="224" t="s">
        <v>1768</v>
      </c>
      <c r="B139" s="224" t="s">
        <v>1662</v>
      </c>
    </row>
    <row r="140" spans="1:2" x14ac:dyDescent="0.35">
      <c r="A140" s="224" t="s">
        <v>1769</v>
      </c>
      <c r="B140" s="224" t="s">
        <v>1662</v>
      </c>
    </row>
    <row r="141" spans="1:2" x14ac:dyDescent="0.35">
      <c r="A141" s="224" t="s">
        <v>1770</v>
      </c>
      <c r="B141" s="224" t="s">
        <v>1662</v>
      </c>
    </row>
    <row r="142" spans="1:2" x14ac:dyDescent="0.35">
      <c r="A142" s="224" t="s">
        <v>1771</v>
      </c>
      <c r="B142" s="224" t="s">
        <v>1662</v>
      </c>
    </row>
    <row r="143" spans="1:2" x14ac:dyDescent="0.35">
      <c r="A143" s="224" t="s">
        <v>1772</v>
      </c>
      <c r="B143" s="224" t="s">
        <v>1662</v>
      </c>
    </row>
    <row r="144" spans="1:2" x14ac:dyDescent="0.35">
      <c r="A144" s="224" t="s">
        <v>1773</v>
      </c>
      <c r="B144" s="224" t="s">
        <v>1662</v>
      </c>
    </row>
    <row r="145" spans="1:2" x14ac:dyDescent="0.35">
      <c r="A145" s="224" t="s">
        <v>1774</v>
      </c>
      <c r="B145" s="224" t="s">
        <v>1662</v>
      </c>
    </row>
    <row r="146" spans="1:2" x14ac:dyDescent="0.35">
      <c r="A146" s="224" t="s">
        <v>1775</v>
      </c>
      <c r="B146" s="224" t="s">
        <v>1662</v>
      </c>
    </row>
    <row r="147" spans="1:2" x14ac:dyDescent="0.35">
      <c r="A147" s="224" t="s">
        <v>1776</v>
      </c>
      <c r="B147" s="224" t="s">
        <v>1662</v>
      </c>
    </row>
    <row r="148" spans="1:2" x14ac:dyDescent="0.35">
      <c r="A148" s="224" t="s">
        <v>1777</v>
      </c>
      <c r="B148" s="224" t="s">
        <v>1662</v>
      </c>
    </row>
    <row r="149" spans="1:2" x14ac:dyDescent="0.35">
      <c r="A149" s="224" t="s">
        <v>1778</v>
      </c>
      <c r="B149" s="224" t="s">
        <v>1662</v>
      </c>
    </row>
    <row r="150" spans="1:2" x14ac:dyDescent="0.35">
      <c r="A150" s="224" t="s">
        <v>1779</v>
      </c>
      <c r="B150" s="224" t="s">
        <v>1662</v>
      </c>
    </row>
    <row r="151" spans="1:2" x14ac:dyDescent="0.35">
      <c r="A151" s="224" t="s">
        <v>1780</v>
      </c>
      <c r="B151" s="224" t="s">
        <v>1662</v>
      </c>
    </row>
    <row r="152" spans="1:2" x14ac:dyDescent="0.35">
      <c r="A152" s="224" t="s">
        <v>1781</v>
      </c>
      <c r="B152" s="224" t="s">
        <v>1662</v>
      </c>
    </row>
    <row r="153" spans="1:2" x14ac:dyDescent="0.35">
      <c r="A153" s="224" t="s">
        <v>1782</v>
      </c>
      <c r="B153" s="224" t="s">
        <v>1662</v>
      </c>
    </row>
    <row r="154" spans="1:2" x14ac:dyDescent="0.35">
      <c r="A154" s="224" t="s">
        <v>1783</v>
      </c>
      <c r="B154" s="224" t="s">
        <v>1662</v>
      </c>
    </row>
    <row r="155" spans="1:2" x14ac:dyDescent="0.35">
      <c r="A155" s="224" t="s">
        <v>1784</v>
      </c>
      <c r="B155" s="224" t="s">
        <v>1662</v>
      </c>
    </row>
    <row r="156" spans="1:2" x14ac:dyDescent="0.35">
      <c r="A156" s="224" t="s">
        <v>1785</v>
      </c>
      <c r="B156" s="224" t="s">
        <v>1662</v>
      </c>
    </row>
    <row r="157" spans="1:2" x14ac:dyDescent="0.35">
      <c r="A157" s="224" t="s">
        <v>1786</v>
      </c>
      <c r="B157" s="224" t="s">
        <v>1662</v>
      </c>
    </row>
    <row r="158" spans="1:2" x14ac:dyDescent="0.35">
      <c r="A158" s="224" t="s">
        <v>1787</v>
      </c>
      <c r="B158" s="224" t="s">
        <v>1662</v>
      </c>
    </row>
    <row r="159" spans="1:2" x14ac:dyDescent="0.35">
      <c r="A159" s="224" t="s">
        <v>1788</v>
      </c>
      <c r="B159" s="224" t="s">
        <v>1662</v>
      </c>
    </row>
    <row r="160" spans="1:2" x14ac:dyDescent="0.35">
      <c r="A160" s="224" t="s">
        <v>1789</v>
      </c>
      <c r="B160" s="224" t="s">
        <v>1662</v>
      </c>
    </row>
    <row r="161" spans="1:6" x14ac:dyDescent="0.35">
      <c r="A161" s="224" t="s">
        <v>1790</v>
      </c>
      <c r="B161" s="224" t="s">
        <v>1662</v>
      </c>
    </row>
    <row r="162" spans="1:6" x14ac:dyDescent="0.35">
      <c r="A162" s="224" t="s">
        <v>1791</v>
      </c>
      <c r="B162" s="224" t="s">
        <v>1662</v>
      </c>
    </row>
    <row r="163" spans="1:6" x14ac:dyDescent="0.35">
      <c r="A163" s="224" t="s">
        <v>1792</v>
      </c>
      <c r="B163" s="224" t="s">
        <v>1662</v>
      </c>
    </row>
    <row r="164" spans="1:6" x14ac:dyDescent="0.35">
      <c r="A164" s="224" t="s">
        <v>1793</v>
      </c>
      <c r="B164" s="224" t="s">
        <v>1662</v>
      </c>
    </row>
    <row r="165" spans="1:6" x14ac:dyDescent="0.35">
      <c r="A165" s="224" t="s">
        <v>1794</v>
      </c>
      <c r="B165" s="224" t="s">
        <v>1662</v>
      </c>
    </row>
    <row r="166" spans="1:6" x14ac:dyDescent="0.35">
      <c r="A166" s="224" t="s">
        <v>1795</v>
      </c>
      <c r="B166" s="224" t="s">
        <v>1662</v>
      </c>
    </row>
    <row r="167" spans="1:6" x14ac:dyDescent="0.35">
      <c r="A167" s="224" t="s">
        <v>1796</v>
      </c>
      <c r="B167" s="224" t="s">
        <v>1662</v>
      </c>
    </row>
    <row r="168" spans="1:6" x14ac:dyDescent="0.35">
      <c r="A168" s="224" t="s">
        <v>1797</v>
      </c>
      <c r="B168" s="224" t="s">
        <v>1662</v>
      </c>
    </row>
    <row r="169" spans="1:6" x14ac:dyDescent="0.35">
      <c r="A169" s="224" t="s">
        <v>1798</v>
      </c>
      <c r="B169" s="224" t="s">
        <v>1662</v>
      </c>
    </row>
    <row r="170" spans="1:6" x14ac:dyDescent="0.35">
      <c r="A170" s="224" t="s">
        <v>1662</v>
      </c>
      <c r="B170" s="224" t="s">
        <v>605</v>
      </c>
    </row>
    <row r="171" spans="1:6" x14ac:dyDescent="0.35">
      <c r="A171" s="224" t="s">
        <v>1799</v>
      </c>
      <c r="B171" s="224" t="s">
        <v>607</v>
      </c>
      <c r="C171" s="225">
        <v>0.73063566161019</v>
      </c>
      <c r="D171" s="225">
        <v>0.42256183527801267</v>
      </c>
      <c r="F171" s="225">
        <v>0.68628559256331056</v>
      </c>
    </row>
    <row r="172" spans="1:6" x14ac:dyDescent="0.35">
      <c r="A172" s="224" t="s">
        <v>1800</v>
      </c>
      <c r="B172" s="224" t="s">
        <v>609</v>
      </c>
      <c r="C172" s="225">
        <v>0.26936433838463836</v>
      </c>
      <c r="D172" s="225">
        <v>0.57743816472051956</v>
      </c>
      <c r="F172" s="225">
        <v>0.31371440743810258</v>
      </c>
    </row>
    <row r="173" spans="1:6" x14ac:dyDescent="0.35">
      <c r="A173" s="224" t="s">
        <v>1801</v>
      </c>
      <c r="B173" s="224" t="s">
        <v>139</v>
      </c>
    </row>
    <row r="174" spans="1:6" x14ac:dyDescent="0.35">
      <c r="A174" s="224" t="s">
        <v>1802</v>
      </c>
      <c r="B174" s="224" t="s">
        <v>1662</v>
      </c>
    </row>
    <row r="175" spans="1:6" x14ac:dyDescent="0.35">
      <c r="A175" s="224" t="s">
        <v>1803</v>
      </c>
      <c r="B175" s="224" t="s">
        <v>1662</v>
      </c>
      <c r="C175" s="225">
        <v>0.33073167305601786</v>
      </c>
      <c r="D175" s="225">
        <v>0.27748852086239972</v>
      </c>
      <c r="F175" s="225">
        <v>0.32306683017146526</v>
      </c>
    </row>
    <row r="176" spans="1:6" x14ac:dyDescent="0.35">
      <c r="A176" s="224" t="s">
        <v>1804</v>
      </c>
      <c r="B176" s="224" t="s">
        <v>1662</v>
      </c>
      <c r="C176" s="225">
        <v>1.303938788840731E-4</v>
      </c>
      <c r="F176" s="225">
        <v>1.1162247723342806E-4</v>
      </c>
    </row>
    <row r="177" spans="1:6" x14ac:dyDescent="0.35">
      <c r="A177" s="224" t="s">
        <v>1805</v>
      </c>
      <c r="B177" s="224" t="s">
        <v>1662</v>
      </c>
      <c r="C177" s="225">
        <v>0.26523881375241565</v>
      </c>
      <c r="D177" s="225">
        <v>0.56677233029838847</v>
      </c>
      <c r="F177" s="225">
        <v>0.30864734488212825</v>
      </c>
    </row>
    <row r="178" spans="1:6" x14ac:dyDescent="0.35">
      <c r="A178" s="224" t="s">
        <v>1806</v>
      </c>
      <c r="B178" s="224" t="s">
        <v>1662</v>
      </c>
      <c r="C178" s="225">
        <v>0.39990398855417614</v>
      </c>
      <c r="D178" s="225">
        <v>0.14507331441561283</v>
      </c>
      <c r="F178" s="225">
        <v>0.36321876239185102</v>
      </c>
    </row>
    <row r="179" spans="1:6" x14ac:dyDescent="0.35">
      <c r="A179" s="224" t="s">
        <v>1807</v>
      </c>
      <c r="B179" s="224" t="s">
        <v>1662</v>
      </c>
      <c r="C179" s="225">
        <v>3.9951307533384779E-3</v>
      </c>
      <c r="D179" s="225">
        <v>1.0665834422131051E-2</v>
      </c>
      <c r="F179" s="225">
        <v>4.9554400787408031E-3</v>
      </c>
    </row>
    <row r="180" spans="1:6" x14ac:dyDescent="0.35">
      <c r="A180" s="224" t="s">
        <v>1662</v>
      </c>
      <c r="B180" s="224" t="s">
        <v>617</v>
      </c>
    </row>
    <row r="181" spans="1:6" x14ac:dyDescent="0.35">
      <c r="A181" s="224" t="s">
        <v>1808</v>
      </c>
      <c r="B181" s="224" t="s">
        <v>619</v>
      </c>
      <c r="C181" s="225">
        <v>0.58580415984791356</v>
      </c>
      <c r="D181" s="225">
        <v>0.46669603726342973</v>
      </c>
      <c r="F181" s="225">
        <v>0.56865744692201781</v>
      </c>
    </row>
    <row r="182" spans="1:6" x14ac:dyDescent="0.35">
      <c r="A182" s="224" t="s">
        <v>1809</v>
      </c>
      <c r="B182" s="224" t="s">
        <v>621</v>
      </c>
      <c r="C182" s="225">
        <v>0.41419584014691807</v>
      </c>
      <c r="D182" s="225">
        <v>0.5333039627351025</v>
      </c>
      <c r="F182" s="225">
        <v>0.43134255307939945</v>
      </c>
    </row>
    <row r="183" spans="1:6" x14ac:dyDescent="0.35">
      <c r="A183" s="224" t="s">
        <v>1810</v>
      </c>
      <c r="B183" s="224" t="s">
        <v>139</v>
      </c>
    </row>
    <row r="184" spans="1:6" x14ac:dyDescent="0.35">
      <c r="A184" s="224" t="s">
        <v>1811</v>
      </c>
      <c r="B184" s="224" t="s">
        <v>1662</v>
      </c>
    </row>
    <row r="185" spans="1:6" x14ac:dyDescent="0.35">
      <c r="A185" s="224" t="s">
        <v>1812</v>
      </c>
      <c r="B185" s="224" t="s">
        <v>1662</v>
      </c>
    </row>
    <row r="186" spans="1:6" x14ac:dyDescent="0.35">
      <c r="A186" s="224" t="s">
        <v>1813</v>
      </c>
      <c r="B186" s="224" t="s">
        <v>1662</v>
      </c>
    </row>
    <row r="187" spans="1:6" x14ac:dyDescent="0.35">
      <c r="A187" s="224" t="s">
        <v>1814</v>
      </c>
      <c r="B187" s="224" t="s">
        <v>1662</v>
      </c>
    </row>
    <row r="188" spans="1:6" x14ac:dyDescent="0.35">
      <c r="A188" s="224" t="s">
        <v>1815</v>
      </c>
      <c r="B188" s="224" t="s">
        <v>1662</v>
      </c>
    </row>
    <row r="189" spans="1:6" x14ac:dyDescent="0.35">
      <c r="A189" s="224" t="s">
        <v>1816</v>
      </c>
      <c r="B189" s="224" t="s">
        <v>1662</v>
      </c>
    </row>
    <row r="190" spans="1:6" x14ac:dyDescent="0.35">
      <c r="A190" s="224" t="s">
        <v>1662</v>
      </c>
      <c r="B190" s="224" t="s">
        <v>3186</v>
      </c>
    </row>
    <row r="191" spans="1:6" x14ac:dyDescent="0.35">
      <c r="A191" s="224" t="s">
        <v>1817</v>
      </c>
      <c r="B191" s="224" t="s">
        <v>631</v>
      </c>
      <c r="C191" s="225">
        <v>6.4108901820784922E-2</v>
      </c>
      <c r="D191" s="225">
        <v>0.14049300291724184</v>
      </c>
      <c r="F191" s="225">
        <v>7.5105097760248679E-2</v>
      </c>
    </row>
    <row r="192" spans="1:6" x14ac:dyDescent="0.35">
      <c r="A192" s="224" t="s">
        <v>1818</v>
      </c>
      <c r="B192" s="224" t="s">
        <v>3187</v>
      </c>
      <c r="C192" s="225">
        <v>0.10305864000966614</v>
      </c>
      <c r="D192" s="225">
        <v>2.4510362580176255E-2</v>
      </c>
      <c r="F192" s="225">
        <v>9.1750890925165238E-2</v>
      </c>
    </row>
    <row r="193" spans="1:6" x14ac:dyDescent="0.35">
      <c r="A193" s="224" t="s">
        <v>1819</v>
      </c>
      <c r="B193" s="224" t="s">
        <v>3188</v>
      </c>
      <c r="C193" s="225">
        <v>0.10040094244453922</v>
      </c>
      <c r="D193" s="225">
        <v>5.5923944597499622E-2</v>
      </c>
      <c r="F193" s="225">
        <v>9.3998068338004129E-2</v>
      </c>
    </row>
    <row r="194" spans="1:6" x14ac:dyDescent="0.35">
      <c r="A194" s="224" t="s">
        <v>1820</v>
      </c>
      <c r="B194" s="224" t="s">
        <v>3189</v>
      </c>
      <c r="C194" s="225">
        <v>0.14634927008493498</v>
      </c>
      <c r="D194" s="225">
        <v>6.4403598562357015E-2</v>
      </c>
      <c r="F194" s="225">
        <v>0.13455243478257498</v>
      </c>
    </row>
    <row r="195" spans="1:6" x14ac:dyDescent="0.35">
      <c r="A195" s="224" t="s">
        <v>1821</v>
      </c>
      <c r="B195" s="224" t="s">
        <v>3190</v>
      </c>
      <c r="C195" s="225">
        <v>0.58608224563490541</v>
      </c>
      <c r="D195" s="225">
        <v>0.71466909134125711</v>
      </c>
      <c r="F195" s="225">
        <v>0.60459350819542357</v>
      </c>
    </row>
    <row r="196" spans="1:6" x14ac:dyDescent="0.35">
      <c r="A196" s="224" t="s">
        <v>2306</v>
      </c>
      <c r="B196" s="224" t="s">
        <v>1662</v>
      </c>
    </row>
    <row r="197" spans="1:6" x14ac:dyDescent="0.35">
      <c r="A197" s="224" t="s">
        <v>2307</v>
      </c>
      <c r="B197" s="224" t="s">
        <v>1662</v>
      </c>
    </row>
    <row r="198" spans="1:6" x14ac:dyDescent="0.35">
      <c r="A198" s="224" t="s">
        <v>2308</v>
      </c>
      <c r="B198" s="224" t="s">
        <v>1662</v>
      </c>
    </row>
    <row r="199" spans="1:6" x14ac:dyDescent="0.35">
      <c r="A199" s="224" t="s">
        <v>2309</v>
      </c>
      <c r="B199" s="224" t="s">
        <v>1662</v>
      </c>
    </row>
    <row r="200" spans="1:6" x14ac:dyDescent="0.35">
      <c r="A200" s="224" t="s">
        <v>1662</v>
      </c>
      <c r="B200" s="224" t="s">
        <v>644</v>
      </c>
    </row>
    <row r="201" spans="1:6" x14ac:dyDescent="0.35">
      <c r="A201" s="224" t="s">
        <v>1822</v>
      </c>
      <c r="B201" s="224" t="s">
        <v>646</v>
      </c>
      <c r="C201" s="225">
        <v>0</v>
      </c>
      <c r="D201" s="225">
        <v>0</v>
      </c>
      <c r="F201" s="225">
        <v>0</v>
      </c>
    </row>
    <row r="202" spans="1:6" x14ac:dyDescent="0.35">
      <c r="A202" s="224" t="s">
        <v>2310</v>
      </c>
      <c r="B202" s="224" t="s">
        <v>1662</v>
      </c>
    </row>
    <row r="203" spans="1:6" x14ac:dyDescent="0.35">
      <c r="A203" s="224" t="s">
        <v>2311</v>
      </c>
      <c r="B203" s="224" t="s">
        <v>1662</v>
      </c>
    </row>
    <row r="204" spans="1:6" x14ac:dyDescent="0.35">
      <c r="A204" s="224" t="s">
        <v>2312</v>
      </c>
      <c r="B204" s="224" t="s">
        <v>1662</v>
      </c>
    </row>
    <row r="205" spans="1:6" x14ac:dyDescent="0.35">
      <c r="A205" s="224" t="s">
        <v>2313</v>
      </c>
      <c r="B205" s="224" t="s">
        <v>1662</v>
      </c>
    </row>
    <row r="206" spans="1:6" x14ac:dyDescent="0.35">
      <c r="A206" s="224" t="s">
        <v>2314</v>
      </c>
      <c r="B206" s="224" t="s">
        <v>1662</v>
      </c>
    </row>
    <row r="207" spans="1:6" x14ac:dyDescent="0.35">
      <c r="A207" s="224" t="s">
        <v>2315</v>
      </c>
      <c r="B207" s="224" t="s">
        <v>1662</v>
      </c>
    </row>
    <row r="208" spans="1:6" x14ac:dyDescent="0.35">
      <c r="A208" s="224" t="s">
        <v>2316</v>
      </c>
      <c r="B208" s="224" t="s">
        <v>1662</v>
      </c>
    </row>
    <row r="209" spans="1:4" x14ac:dyDescent="0.35">
      <c r="A209" s="224" t="s">
        <v>1662</v>
      </c>
      <c r="B209" s="224" t="s">
        <v>3203</v>
      </c>
    </row>
    <row r="210" spans="1:4" x14ac:dyDescent="0.35">
      <c r="A210" s="224" t="s">
        <v>1662</v>
      </c>
      <c r="B210" s="224" t="s">
        <v>650</v>
      </c>
    </row>
    <row r="211" spans="1:4" x14ac:dyDescent="0.35">
      <c r="A211" s="224" t="s">
        <v>1823</v>
      </c>
      <c r="B211" s="224" t="s">
        <v>655</v>
      </c>
      <c r="C211" s="225">
        <v>2747</v>
      </c>
      <c r="D211" s="225">
        <v>20591</v>
      </c>
    </row>
    <row r="212" spans="1:4" x14ac:dyDescent="0.35">
      <c r="A212" s="224" t="s">
        <v>1662</v>
      </c>
      <c r="B212" s="224" t="s">
        <v>1662</v>
      </c>
    </row>
    <row r="213" spans="1:4" x14ac:dyDescent="0.35">
      <c r="A213" s="224" t="s">
        <v>1662</v>
      </c>
      <c r="B213" s="224" t="s">
        <v>656</v>
      </c>
    </row>
    <row r="214" spans="1:4" x14ac:dyDescent="0.35">
      <c r="A214" s="224" t="s">
        <v>1824</v>
      </c>
      <c r="B214" s="224" t="s">
        <v>3122</v>
      </c>
      <c r="C214" s="225">
        <v>12307.349081834582</v>
      </c>
      <c r="D214" s="225">
        <v>10470</v>
      </c>
    </row>
    <row r="215" spans="1:4" x14ac:dyDescent="0.35">
      <c r="A215" s="224" t="s">
        <v>1825</v>
      </c>
      <c r="B215" s="224" t="s">
        <v>3123</v>
      </c>
      <c r="C215" s="225">
        <v>26008.163914796911</v>
      </c>
      <c r="D215" s="225">
        <v>8908</v>
      </c>
    </row>
    <row r="216" spans="1:4" x14ac:dyDescent="0.35">
      <c r="A216" s="224" t="s">
        <v>1826</v>
      </c>
      <c r="B216" s="224" t="s">
        <v>3124</v>
      </c>
      <c r="C216" s="225">
        <v>7989.7876128664984</v>
      </c>
      <c r="D216" s="225">
        <v>1037</v>
      </c>
    </row>
    <row r="217" spans="1:4" x14ac:dyDescent="0.35">
      <c r="A217" s="224" t="s">
        <v>1827</v>
      </c>
      <c r="B217" s="224" t="s">
        <v>3125</v>
      </c>
      <c r="C217" s="225">
        <v>3589.092825455311</v>
      </c>
      <c r="D217" s="225">
        <v>115</v>
      </c>
    </row>
    <row r="218" spans="1:4" x14ac:dyDescent="0.35">
      <c r="A218" s="224" t="s">
        <v>1828</v>
      </c>
      <c r="B218" s="224" t="s">
        <v>3125</v>
      </c>
      <c r="C218" s="225">
        <v>2835.8730846799999</v>
      </c>
      <c r="D218" s="225">
        <v>40</v>
      </c>
    </row>
    <row r="219" spans="1:4" x14ac:dyDescent="0.35">
      <c r="A219" s="224" t="s">
        <v>1829</v>
      </c>
      <c r="B219" s="224" t="s">
        <v>3126</v>
      </c>
      <c r="C219" s="225">
        <v>3827.9931400744044</v>
      </c>
      <c r="D219" s="225">
        <v>21</v>
      </c>
    </row>
    <row r="220" spans="1:4" x14ac:dyDescent="0.35">
      <c r="A220" s="224" t="s">
        <v>1830</v>
      </c>
      <c r="B220" s="224" t="s">
        <v>1662</v>
      </c>
    </row>
    <row r="221" spans="1:4" x14ac:dyDescent="0.35">
      <c r="A221" s="224" t="s">
        <v>1831</v>
      </c>
      <c r="B221" s="224" t="s">
        <v>1662</v>
      </c>
    </row>
    <row r="222" spans="1:4" x14ac:dyDescent="0.35">
      <c r="A222" s="224" t="s">
        <v>1832</v>
      </c>
      <c r="B222" s="224" t="s">
        <v>1662</v>
      </c>
    </row>
    <row r="223" spans="1:4" x14ac:dyDescent="0.35">
      <c r="A223" s="224" t="s">
        <v>1833</v>
      </c>
      <c r="B223" s="224" t="s">
        <v>1662</v>
      </c>
    </row>
    <row r="224" spans="1:4" x14ac:dyDescent="0.35">
      <c r="A224" s="224" t="s">
        <v>1834</v>
      </c>
      <c r="B224" s="224" t="s">
        <v>1662</v>
      </c>
    </row>
    <row r="225" spans="1:2" x14ac:dyDescent="0.35">
      <c r="A225" s="224" t="s">
        <v>1835</v>
      </c>
      <c r="B225" s="224" t="s">
        <v>1662</v>
      </c>
    </row>
    <row r="226" spans="1:2" x14ac:dyDescent="0.35">
      <c r="A226" s="224" t="s">
        <v>1836</v>
      </c>
      <c r="B226" s="224" t="s">
        <v>1662</v>
      </c>
    </row>
    <row r="227" spans="1:2" x14ac:dyDescent="0.35">
      <c r="A227" s="224" t="s">
        <v>1837</v>
      </c>
      <c r="B227" s="224" t="s">
        <v>1662</v>
      </c>
    </row>
    <row r="228" spans="1:2" x14ac:dyDescent="0.35">
      <c r="A228" s="224" t="s">
        <v>1838</v>
      </c>
      <c r="B228" s="224" t="s">
        <v>1662</v>
      </c>
    </row>
    <row r="229" spans="1:2" x14ac:dyDescent="0.35">
      <c r="A229" s="224" t="s">
        <v>1839</v>
      </c>
      <c r="B229" s="224" t="s">
        <v>1662</v>
      </c>
    </row>
    <row r="230" spans="1:2" x14ac:dyDescent="0.35">
      <c r="A230" s="224" t="s">
        <v>1840</v>
      </c>
      <c r="B230" s="224" t="s">
        <v>1662</v>
      </c>
    </row>
    <row r="231" spans="1:2" x14ac:dyDescent="0.35">
      <c r="A231" s="224" t="s">
        <v>1841</v>
      </c>
      <c r="B231" s="224" t="s">
        <v>1662</v>
      </c>
    </row>
    <row r="232" spans="1:2" x14ac:dyDescent="0.35">
      <c r="A232" s="224" t="s">
        <v>1842</v>
      </c>
      <c r="B232" s="224" t="s">
        <v>1662</v>
      </c>
    </row>
    <row r="233" spans="1:2" x14ac:dyDescent="0.35">
      <c r="A233" s="224" t="s">
        <v>1843</v>
      </c>
      <c r="B233" s="224" t="s">
        <v>1662</v>
      </c>
    </row>
    <row r="234" spans="1:2" x14ac:dyDescent="0.35">
      <c r="A234" s="224" t="s">
        <v>1844</v>
      </c>
      <c r="B234" s="224" t="s">
        <v>1662</v>
      </c>
    </row>
    <row r="235" spans="1:2" x14ac:dyDescent="0.35">
      <c r="A235" s="224" t="s">
        <v>1845</v>
      </c>
      <c r="B235" s="224" t="s">
        <v>1662</v>
      </c>
    </row>
    <row r="236" spans="1:2" x14ac:dyDescent="0.35">
      <c r="A236" s="224" t="s">
        <v>1846</v>
      </c>
      <c r="B236" s="224" t="s">
        <v>1662</v>
      </c>
    </row>
    <row r="237" spans="1:2" x14ac:dyDescent="0.35">
      <c r="A237" s="224" t="s">
        <v>1847</v>
      </c>
      <c r="B237" s="224" t="s">
        <v>1662</v>
      </c>
    </row>
    <row r="238" spans="1:2" x14ac:dyDescent="0.35">
      <c r="A238" s="224" t="s">
        <v>1848</v>
      </c>
      <c r="B238" s="224" t="s">
        <v>141</v>
      </c>
    </row>
    <row r="239" spans="1:2" x14ac:dyDescent="0.35">
      <c r="A239" s="224" t="s">
        <v>1662</v>
      </c>
      <c r="B239" s="224" t="s">
        <v>682</v>
      </c>
    </row>
    <row r="240" spans="1:2" x14ac:dyDescent="0.35">
      <c r="A240" s="224" t="s">
        <v>1849</v>
      </c>
      <c r="B240" s="224" t="s">
        <v>684</v>
      </c>
    </row>
    <row r="241" spans="1:2" x14ac:dyDescent="0.35">
      <c r="A241" s="224" t="s">
        <v>1662</v>
      </c>
      <c r="B241" s="224" t="s">
        <v>1662</v>
      </c>
    </row>
    <row r="242" spans="1:2" x14ac:dyDescent="0.35">
      <c r="A242" s="224" t="s">
        <v>1662</v>
      </c>
      <c r="B242" s="224" t="s">
        <v>685</v>
      </c>
    </row>
    <row r="243" spans="1:2" x14ac:dyDescent="0.35">
      <c r="A243" s="224" t="s">
        <v>1850</v>
      </c>
      <c r="B243" s="224" t="s">
        <v>687</v>
      </c>
    </row>
    <row r="244" spans="1:2" x14ac:dyDescent="0.35">
      <c r="A244" s="224" t="s">
        <v>1851</v>
      </c>
      <c r="B244" s="224" t="s">
        <v>689</v>
      </c>
    </row>
    <row r="245" spans="1:2" x14ac:dyDescent="0.35">
      <c r="A245" s="224" t="s">
        <v>1852</v>
      </c>
      <c r="B245" s="224" t="s">
        <v>691</v>
      </c>
    </row>
    <row r="246" spans="1:2" x14ac:dyDescent="0.35">
      <c r="A246" s="224" t="s">
        <v>1853</v>
      </c>
      <c r="B246" s="224" t="s">
        <v>693</v>
      </c>
    </row>
    <row r="247" spans="1:2" x14ac:dyDescent="0.35">
      <c r="A247" s="224" t="s">
        <v>1854</v>
      </c>
      <c r="B247" s="224" t="s">
        <v>695</v>
      </c>
    </row>
    <row r="248" spans="1:2" x14ac:dyDescent="0.35">
      <c r="A248" s="224" t="s">
        <v>1855</v>
      </c>
      <c r="B248" s="224" t="s">
        <v>697</v>
      </c>
    </row>
    <row r="249" spans="1:2" x14ac:dyDescent="0.35">
      <c r="A249" s="224" t="s">
        <v>1856</v>
      </c>
      <c r="B249" s="224" t="s">
        <v>699</v>
      </c>
    </row>
    <row r="250" spans="1:2" x14ac:dyDescent="0.35">
      <c r="A250" s="224" t="s">
        <v>1857</v>
      </c>
      <c r="B250" s="224" t="s">
        <v>701</v>
      </c>
    </row>
    <row r="251" spans="1:2" x14ac:dyDescent="0.35">
      <c r="A251" s="224" t="s">
        <v>1858</v>
      </c>
      <c r="B251" s="224" t="s">
        <v>141</v>
      </c>
    </row>
    <row r="252" spans="1:2" x14ac:dyDescent="0.35">
      <c r="A252" s="224" t="s">
        <v>1859</v>
      </c>
      <c r="B252" s="224" t="s">
        <v>704</v>
      </c>
    </row>
    <row r="253" spans="1:2" x14ac:dyDescent="0.35">
      <c r="A253" s="224" t="s">
        <v>1860</v>
      </c>
      <c r="B253" s="224" t="s">
        <v>706</v>
      </c>
    </row>
    <row r="254" spans="1:2" x14ac:dyDescent="0.35">
      <c r="A254" s="224" t="s">
        <v>1861</v>
      </c>
      <c r="B254" s="224" t="s">
        <v>708</v>
      </c>
    </row>
    <row r="255" spans="1:2" x14ac:dyDescent="0.35">
      <c r="A255" s="224" t="s">
        <v>1862</v>
      </c>
      <c r="B255" s="224" t="s">
        <v>710</v>
      </c>
    </row>
    <row r="256" spans="1:2" x14ac:dyDescent="0.35">
      <c r="A256" s="224" t="s">
        <v>1863</v>
      </c>
      <c r="B256" s="224" t="s">
        <v>712</v>
      </c>
    </row>
    <row r="257" spans="1:10" x14ac:dyDescent="0.35">
      <c r="A257" s="224" t="s">
        <v>1864</v>
      </c>
      <c r="B257" s="224" t="s">
        <v>714</v>
      </c>
    </row>
    <row r="258" spans="1:10" x14ac:dyDescent="0.35">
      <c r="A258" s="224" t="s">
        <v>1865</v>
      </c>
      <c r="B258" s="224" t="s">
        <v>1662</v>
      </c>
    </row>
    <row r="259" spans="1:10" x14ac:dyDescent="0.35">
      <c r="A259" s="224" t="s">
        <v>1866</v>
      </c>
      <c r="B259" s="224" t="s">
        <v>1662</v>
      </c>
    </row>
    <row r="260" spans="1:10" x14ac:dyDescent="0.35">
      <c r="A260" s="224" t="s">
        <v>1867</v>
      </c>
      <c r="B260" s="224" t="s">
        <v>1662</v>
      </c>
    </row>
    <row r="261" spans="1:10" x14ac:dyDescent="0.35">
      <c r="A261" s="224" t="s">
        <v>1662</v>
      </c>
      <c r="B261" s="224" t="s">
        <v>3191</v>
      </c>
    </row>
    <row r="262" spans="1:10" x14ac:dyDescent="0.35">
      <c r="A262" s="224" t="s">
        <v>1868</v>
      </c>
      <c r="B262" s="224" t="s">
        <v>684</v>
      </c>
      <c r="C262" s="225">
        <v>0.95716328729815459</v>
      </c>
      <c r="D262" s="225">
        <v>20591</v>
      </c>
    </row>
    <row r="263" spans="1:10" x14ac:dyDescent="0.35">
      <c r="A263" s="224" t="s">
        <v>1662</v>
      </c>
      <c r="B263" s="224" t="s">
        <v>1662</v>
      </c>
    </row>
    <row r="264" spans="1:10" x14ac:dyDescent="0.35">
      <c r="A264" s="224" t="s">
        <v>1662</v>
      </c>
      <c r="B264" s="224" t="s">
        <v>685</v>
      </c>
    </row>
    <row r="265" spans="1:10" x14ac:dyDescent="0.35">
      <c r="A265" s="224" t="s">
        <v>1869</v>
      </c>
      <c r="B265" s="224" t="s">
        <v>687</v>
      </c>
      <c r="C265" s="225">
        <v>38074</v>
      </c>
      <c r="J265" s="229" t="s">
        <v>3127</v>
      </c>
    </row>
    <row r="266" spans="1:10" x14ac:dyDescent="0.35">
      <c r="A266" s="224" t="s">
        <v>1870</v>
      </c>
      <c r="B266" s="224" t="s">
        <v>689</v>
      </c>
      <c r="C266" s="225">
        <v>7521</v>
      </c>
      <c r="J266" s="229" t="s">
        <v>3127</v>
      </c>
    </row>
    <row r="267" spans="1:10" x14ac:dyDescent="0.35">
      <c r="A267" s="224" t="s">
        <v>1871</v>
      </c>
      <c r="B267" s="224" t="s">
        <v>691</v>
      </c>
      <c r="C267" s="225">
        <v>5672</v>
      </c>
      <c r="J267" s="229" t="s">
        <v>3127</v>
      </c>
    </row>
    <row r="268" spans="1:10" x14ac:dyDescent="0.35">
      <c r="A268" s="224" t="s">
        <v>1872</v>
      </c>
      <c r="B268" s="224" t="s">
        <v>693</v>
      </c>
      <c r="C268" s="225">
        <v>3396</v>
      </c>
      <c r="J268" s="229" t="s">
        <v>3127</v>
      </c>
    </row>
    <row r="269" spans="1:10" x14ac:dyDescent="0.35">
      <c r="A269" s="224" t="s">
        <v>1873</v>
      </c>
      <c r="B269" s="224" t="s">
        <v>695</v>
      </c>
      <c r="C269" s="225">
        <v>1558</v>
      </c>
      <c r="J269" s="229" t="s">
        <v>3127</v>
      </c>
    </row>
    <row r="270" spans="1:10" x14ac:dyDescent="0.35">
      <c r="A270" s="224" t="s">
        <v>1874</v>
      </c>
      <c r="B270" s="224" t="s">
        <v>697</v>
      </c>
      <c r="C270" s="225">
        <v>296</v>
      </c>
      <c r="J270" s="229" t="s">
        <v>3127</v>
      </c>
    </row>
    <row r="271" spans="1:10" x14ac:dyDescent="0.35">
      <c r="A271" s="224" t="s">
        <v>1875</v>
      </c>
      <c r="B271" s="224" t="s">
        <v>699</v>
      </c>
      <c r="C271" s="225">
        <v>28</v>
      </c>
      <c r="J271" s="229" t="s">
        <v>3127</v>
      </c>
    </row>
    <row r="272" spans="1:10" x14ac:dyDescent="0.35">
      <c r="A272" s="224" t="s">
        <v>1876</v>
      </c>
      <c r="B272" s="224" t="s">
        <v>701</v>
      </c>
      <c r="C272" s="225">
        <v>13</v>
      </c>
      <c r="J272" s="229" t="s">
        <v>3127</v>
      </c>
    </row>
    <row r="273" spans="1:3" x14ac:dyDescent="0.35">
      <c r="A273" s="224" t="s">
        <v>1877</v>
      </c>
      <c r="B273" s="224" t="s">
        <v>141</v>
      </c>
    </row>
    <row r="274" spans="1:3" x14ac:dyDescent="0.35">
      <c r="A274" s="224" t="s">
        <v>1878</v>
      </c>
      <c r="B274" s="224" t="s">
        <v>704</v>
      </c>
      <c r="C274" s="225">
        <v>5</v>
      </c>
    </row>
    <row r="275" spans="1:3" x14ac:dyDescent="0.35">
      <c r="A275" s="224" t="s">
        <v>1879</v>
      </c>
      <c r="B275" s="224" t="s">
        <v>706</v>
      </c>
      <c r="C275" s="225">
        <v>2</v>
      </c>
    </row>
    <row r="276" spans="1:3" x14ac:dyDescent="0.35">
      <c r="A276" s="224" t="s">
        <v>1880</v>
      </c>
      <c r="B276" s="224" t="s">
        <v>708</v>
      </c>
      <c r="C276" s="225">
        <v>1</v>
      </c>
    </row>
    <row r="277" spans="1:3" x14ac:dyDescent="0.35">
      <c r="A277" s="224" t="s">
        <v>1881</v>
      </c>
      <c r="B277" s="224" t="s">
        <v>710</v>
      </c>
      <c r="C277" s="225">
        <v>1</v>
      </c>
    </row>
    <row r="278" spans="1:3" x14ac:dyDescent="0.35">
      <c r="A278" s="224" t="s">
        <v>1882</v>
      </c>
      <c r="B278" s="224" t="s">
        <v>712</v>
      </c>
      <c r="C278" s="225">
        <v>0</v>
      </c>
    </row>
    <row r="279" spans="1:3" x14ac:dyDescent="0.35">
      <c r="A279" s="224" t="s">
        <v>1883</v>
      </c>
      <c r="B279" s="224" t="s">
        <v>714</v>
      </c>
      <c r="C279" s="225">
        <v>5</v>
      </c>
    </row>
    <row r="280" spans="1:3" x14ac:dyDescent="0.35">
      <c r="A280" s="224" t="s">
        <v>1884</v>
      </c>
      <c r="B280" s="224" t="s">
        <v>1662</v>
      </c>
    </row>
    <row r="281" spans="1:3" x14ac:dyDescent="0.35">
      <c r="A281" s="224" t="s">
        <v>1885</v>
      </c>
      <c r="B281" s="224" t="s">
        <v>1662</v>
      </c>
    </row>
    <row r="282" spans="1:3" x14ac:dyDescent="0.35">
      <c r="A282" s="224" t="s">
        <v>1886</v>
      </c>
      <c r="B282" s="224" t="s">
        <v>1662</v>
      </c>
    </row>
    <row r="283" spans="1:3" x14ac:dyDescent="0.35">
      <c r="A283" s="224" t="s">
        <v>1662</v>
      </c>
      <c r="B283" s="224" t="s">
        <v>738</v>
      </c>
    </row>
    <row r="284" spans="1:3" x14ac:dyDescent="0.35">
      <c r="A284" s="224" t="s">
        <v>1887</v>
      </c>
      <c r="B284" s="224" t="s">
        <v>740</v>
      </c>
      <c r="C284" s="225">
        <v>0.72960215784146454</v>
      </c>
    </row>
    <row r="285" spans="1:3" x14ac:dyDescent="0.35">
      <c r="A285" s="224" t="s">
        <v>1888</v>
      </c>
      <c r="B285" s="224" t="s">
        <v>742</v>
      </c>
      <c r="C285" s="225">
        <v>1.7853534998605006E-3</v>
      </c>
    </row>
    <row r="286" spans="1:3" x14ac:dyDescent="0.35">
      <c r="A286" s="224" t="s">
        <v>1889</v>
      </c>
      <c r="B286" s="224" t="s">
        <v>744</v>
      </c>
    </row>
    <row r="287" spans="1:3" x14ac:dyDescent="0.35">
      <c r="A287" s="224" t="s">
        <v>1890</v>
      </c>
      <c r="B287" s="224" t="s">
        <v>2215</v>
      </c>
    </row>
    <row r="288" spans="1:3" x14ac:dyDescent="0.35">
      <c r="A288" s="224" t="s">
        <v>1891</v>
      </c>
      <c r="B288" s="224" t="s">
        <v>1377</v>
      </c>
    </row>
    <row r="289" spans="1:3" x14ac:dyDescent="0.35">
      <c r="A289" s="224" t="s">
        <v>2222</v>
      </c>
      <c r="B289" s="224" t="s">
        <v>139</v>
      </c>
      <c r="C289" s="225">
        <v>0.26861248865350273</v>
      </c>
    </row>
    <row r="290" spans="1:3" x14ac:dyDescent="0.35">
      <c r="A290" s="224" t="s">
        <v>1892</v>
      </c>
      <c r="B290" s="224" t="s">
        <v>748</v>
      </c>
      <c r="C290" s="225">
        <v>0.19235415569439201</v>
      </c>
    </row>
    <row r="291" spans="1:3" x14ac:dyDescent="0.35">
      <c r="A291" s="224" t="s">
        <v>1893</v>
      </c>
      <c r="B291" s="224" t="s">
        <v>3192</v>
      </c>
      <c r="C291" s="225">
        <v>1.6137789093703522E-3</v>
      </c>
    </row>
    <row r="292" spans="1:3" x14ac:dyDescent="0.35">
      <c r="A292" s="224" t="s">
        <v>1894</v>
      </c>
      <c r="B292" s="224" t="s">
        <v>3193</v>
      </c>
    </row>
    <row r="293" spans="1:3" x14ac:dyDescent="0.35">
      <c r="A293" s="224" t="s">
        <v>1895</v>
      </c>
      <c r="B293" s="224" t="s">
        <v>754</v>
      </c>
    </row>
    <row r="294" spans="1:3" x14ac:dyDescent="0.35">
      <c r="A294" s="224" t="s">
        <v>1896</v>
      </c>
      <c r="B294" s="224" t="s">
        <v>3128</v>
      </c>
      <c r="C294" s="225">
        <v>7.464455404974038E-2</v>
      </c>
    </row>
    <row r="295" spans="1:3" x14ac:dyDescent="0.35">
      <c r="A295" s="224" t="s">
        <v>1897</v>
      </c>
      <c r="B295" s="224" t="s">
        <v>1662</v>
      </c>
    </row>
    <row r="296" spans="1:3" x14ac:dyDescent="0.35">
      <c r="A296" s="224" t="s">
        <v>1898</v>
      </c>
      <c r="B296" s="224" t="s">
        <v>1662</v>
      </c>
    </row>
    <row r="297" spans="1:3" x14ac:dyDescent="0.35">
      <c r="A297" s="224" t="s">
        <v>1899</v>
      </c>
      <c r="B297" s="224" t="s">
        <v>1662</v>
      </c>
    </row>
    <row r="298" spans="1:3" x14ac:dyDescent="0.35">
      <c r="A298" s="224" t="s">
        <v>1900</v>
      </c>
      <c r="B298" s="224" t="s">
        <v>1662</v>
      </c>
    </row>
    <row r="299" spans="1:3" x14ac:dyDescent="0.35">
      <c r="A299" s="224" t="s">
        <v>1901</v>
      </c>
      <c r="B299" s="224" t="s">
        <v>1662</v>
      </c>
    </row>
    <row r="300" spans="1:3" x14ac:dyDescent="0.35">
      <c r="A300" s="224" t="s">
        <v>1662</v>
      </c>
      <c r="B300" s="224" t="s">
        <v>760</v>
      </c>
    </row>
    <row r="301" spans="1:3" x14ac:dyDescent="0.35">
      <c r="A301" s="224" t="s">
        <v>1902</v>
      </c>
      <c r="B301" s="224" t="s">
        <v>1378</v>
      </c>
    </row>
    <row r="302" spans="1:3" x14ac:dyDescent="0.35">
      <c r="A302" s="224" t="s">
        <v>1903</v>
      </c>
      <c r="B302" s="224" t="s">
        <v>762</v>
      </c>
    </row>
    <row r="303" spans="1:3" x14ac:dyDescent="0.35">
      <c r="A303" s="224" t="s">
        <v>1904</v>
      </c>
      <c r="B303" s="224" t="s">
        <v>139</v>
      </c>
    </row>
    <row r="304" spans="1:3" x14ac:dyDescent="0.35">
      <c r="A304" s="224" t="s">
        <v>1905</v>
      </c>
      <c r="B304" s="224" t="s">
        <v>1662</v>
      </c>
    </row>
    <row r="305" spans="1:4" x14ac:dyDescent="0.35">
      <c r="A305" s="224" t="s">
        <v>1906</v>
      </c>
      <c r="B305" s="224" t="s">
        <v>1662</v>
      </c>
    </row>
    <row r="306" spans="1:4" x14ac:dyDescent="0.35">
      <c r="A306" s="224" t="s">
        <v>1907</v>
      </c>
      <c r="B306" s="224" t="s">
        <v>1662</v>
      </c>
    </row>
    <row r="307" spans="1:4" x14ac:dyDescent="0.35">
      <c r="A307" s="224" t="s">
        <v>1662</v>
      </c>
      <c r="B307" s="224" t="s">
        <v>1662</v>
      </c>
    </row>
    <row r="308" spans="1:4" x14ac:dyDescent="0.35">
      <c r="A308" s="224" t="s">
        <v>1909</v>
      </c>
      <c r="B308" s="224" t="s">
        <v>3158</v>
      </c>
      <c r="C308" s="225">
        <v>39509.954309436238</v>
      </c>
      <c r="D308" s="225">
        <v>15465.000000000009</v>
      </c>
    </row>
    <row r="309" spans="1:4" x14ac:dyDescent="0.35">
      <c r="A309" s="224" t="s">
        <v>1910</v>
      </c>
      <c r="B309" s="224" t="s">
        <v>3129</v>
      </c>
      <c r="C309" s="225">
        <v>16973.945613351356</v>
      </c>
      <c r="D309" s="225">
        <v>7276.9999999999964</v>
      </c>
    </row>
    <row r="310" spans="1:4" x14ac:dyDescent="0.35">
      <c r="A310" s="224" t="s">
        <v>1911</v>
      </c>
      <c r="B310" s="224" t="s">
        <v>3130</v>
      </c>
      <c r="C310" s="225">
        <v>53.127831289999996</v>
      </c>
      <c r="D310" s="225">
        <v>48.000000000000014</v>
      </c>
    </row>
    <row r="311" spans="1:4" x14ac:dyDescent="0.35">
      <c r="A311" s="224" t="s">
        <v>1912</v>
      </c>
      <c r="B311" s="224" t="s">
        <v>3131</v>
      </c>
      <c r="C311" s="225">
        <v>10.187447219999999</v>
      </c>
      <c r="D311" s="225">
        <v>41.999999999999993</v>
      </c>
    </row>
    <row r="312" spans="1:4" x14ac:dyDescent="0.35">
      <c r="A312" s="224" t="s">
        <v>1913</v>
      </c>
      <c r="B312" s="224" t="s">
        <v>3132</v>
      </c>
      <c r="C312" s="225">
        <v>7.0778805299999989</v>
      </c>
      <c r="D312" s="225">
        <v>11</v>
      </c>
    </row>
    <row r="313" spans="1:4" x14ac:dyDescent="0.35">
      <c r="A313" s="224" t="s">
        <v>1914</v>
      </c>
      <c r="B313" s="224" t="s">
        <v>3133</v>
      </c>
      <c r="C313" s="225">
        <v>3.9665778799999996</v>
      </c>
      <c r="D313" s="225">
        <v>3</v>
      </c>
    </row>
    <row r="314" spans="1:4" x14ac:dyDescent="0.35">
      <c r="A314" s="224" t="s">
        <v>1915</v>
      </c>
      <c r="B314" s="224" t="s">
        <v>3134</v>
      </c>
    </row>
    <row r="315" spans="1:4" x14ac:dyDescent="0.35">
      <c r="A315" s="224" t="s">
        <v>1916</v>
      </c>
      <c r="B315" s="224" t="s">
        <v>3135</v>
      </c>
    </row>
    <row r="316" spans="1:4" x14ac:dyDescent="0.35">
      <c r="A316" s="224" t="s">
        <v>1917</v>
      </c>
      <c r="B316" s="224" t="s">
        <v>3136</v>
      </c>
    </row>
    <row r="317" spans="1:4" x14ac:dyDescent="0.35">
      <c r="A317" s="224" t="s">
        <v>1918</v>
      </c>
      <c r="B317" s="224" t="s">
        <v>3137</v>
      </c>
    </row>
    <row r="318" spans="1:4" x14ac:dyDescent="0.35">
      <c r="A318" s="224" t="s">
        <v>1919</v>
      </c>
      <c r="B318" s="224" t="s">
        <v>3138</v>
      </c>
    </row>
    <row r="319" spans="1:4" x14ac:dyDescent="0.35">
      <c r="A319" s="224" t="s">
        <v>1920</v>
      </c>
      <c r="B319" s="224" t="s">
        <v>3139</v>
      </c>
    </row>
    <row r="320" spans="1:4" x14ac:dyDescent="0.35">
      <c r="A320" s="224" t="s">
        <v>1921</v>
      </c>
      <c r="B320" s="224" t="s">
        <v>3140</v>
      </c>
    </row>
    <row r="321" spans="1:4" x14ac:dyDescent="0.35">
      <c r="A321" s="224" t="s">
        <v>1922</v>
      </c>
      <c r="B321" s="224" t="s">
        <v>3141</v>
      </c>
    </row>
    <row r="322" spans="1:4" x14ac:dyDescent="0.35">
      <c r="A322" s="224" t="s">
        <v>1923</v>
      </c>
      <c r="B322" s="224" t="s">
        <v>1662</v>
      </c>
    </row>
    <row r="323" spans="1:4" x14ac:dyDescent="0.35">
      <c r="A323" s="224" t="s">
        <v>1924</v>
      </c>
      <c r="B323" s="224" t="s">
        <v>1662</v>
      </c>
    </row>
    <row r="324" spans="1:4" x14ac:dyDescent="0.35">
      <c r="A324" s="224" t="s">
        <v>1925</v>
      </c>
      <c r="B324" s="224" t="s">
        <v>1662</v>
      </c>
    </row>
    <row r="325" spans="1:4" x14ac:dyDescent="0.35">
      <c r="A325" s="224" t="s">
        <v>1926</v>
      </c>
      <c r="B325" s="224" t="s">
        <v>2042</v>
      </c>
      <c r="D325" s="225">
        <v>1</v>
      </c>
    </row>
    <row r="326" spans="1:4" x14ac:dyDescent="0.35">
      <c r="A326" s="224" t="s">
        <v>1927</v>
      </c>
      <c r="B326" s="224" t="s">
        <v>141</v>
      </c>
    </row>
    <row r="327" spans="1:4" x14ac:dyDescent="0.35">
      <c r="A327" s="224" t="s">
        <v>1928</v>
      </c>
      <c r="B327" s="224" t="s">
        <v>1662</v>
      </c>
    </row>
    <row r="328" spans="1:4" x14ac:dyDescent="0.35">
      <c r="A328" s="224" t="s">
        <v>1929</v>
      </c>
      <c r="B328" s="224" t="s">
        <v>1662</v>
      </c>
    </row>
    <row r="329" spans="1:4" x14ac:dyDescent="0.35">
      <c r="A329" s="224" t="s">
        <v>1930</v>
      </c>
      <c r="B329" s="224" t="s">
        <v>1662</v>
      </c>
    </row>
    <row r="330" spans="1:4" x14ac:dyDescent="0.35">
      <c r="A330" s="224" t="s">
        <v>1662</v>
      </c>
      <c r="B330" s="224" t="s">
        <v>2619</v>
      </c>
    </row>
    <row r="331" spans="1:4" x14ac:dyDescent="0.35">
      <c r="A331" s="224" t="s">
        <v>1931</v>
      </c>
      <c r="B331" s="224" t="s">
        <v>3142</v>
      </c>
      <c r="C331" s="225">
        <v>39509.954309436238</v>
      </c>
      <c r="D331" s="225">
        <v>15465.000000000009</v>
      </c>
    </row>
    <row r="332" spans="1:4" x14ac:dyDescent="0.35">
      <c r="A332" s="224" t="s">
        <v>1932</v>
      </c>
      <c r="B332" s="224" t="s">
        <v>3143</v>
      </c>
      <c r="C332" s="225">
        <v>16973.945613351356</v>
      </c>
      <c r="D332" s="225">
        <v>7276.9999999999964</v>
      </c>
    </row>
    <row r="333" spans="1:4" x14ac:dyDescent="0.35">
      <c r="A333" s="224" t="s">
        <v>1933</v>
      </c>
      <c r="B333" s="224" t="s">
        <v>3144</v>
      </c>
      <c r="C333" s="225">
        <v>53.127831289999996</v>
      </c>
      <c r="D333" s="225">
        <v>48.000000000000014</v>
      </c>
    </row>
    <row r="334" spans="1:4" x14ac:dyDescent="0.35">
      <c r="A334" s="224" t="s">
        <v>1934</v>
      </c>
      <c r="B334" s="224" t="s">
        <v>3145</v>
      </c>
      <c r="C334" s="225">
        <v>10.187447219999999</v>
      </c>
      <c r="D334" s="225">
        <v>41.999999999999993</v>
      </c>
    </row>
    <row r="335" spans="1:4" x14ac:dyDescent="0.35">
      <c r="A335" s="224" t="s">
        <v>1935</v>
      </c>
      <c r="B335" s="224" t="s">
        <v>3146</v>
      </c>
      <c r="C335" s="225">
        <v>7.0778805299999989</v>
      </c>
      <c r="D335" s="225">
        <v>11</v>
      </c>
    </row>
    <row r="336" spans="1:4" x14ac:dyDescent="0.35">
      <c r="A336" s="224" t="s">
        <v>1936</v>
      </c>
      <c r="B336" s="224" t="s">
        <v>3147</v>
      </c>
      <c r="C336" s="225">
        <v>3.9665778799999996</v>
      </c>
      <c r="D336" s="225">
        <v>3</v>
      </c>
    </row>
    <row r="337" spans="1:4" x14ac:dyDescent="0.35">
      <c r="A337" s="224" t="s">
        <v>1937</v>
      </c>
      <c r="B337" s="224" t="s">
        <v>3148</v>
      </c>
    </row>
    <row r="338" spans="1:4" x14ac:dyDescent="0.35">
      <c r="A338" s="224" t="s">
        <v>1938</v>
      </c>
      <c r="B338" s="224" t="s">
        <v>3149</v>
      </c>
    </row>
    <row r="339" spans="1:4" x14ac:dyDescent="0.35">
      <c r="A339" s="224" t="s">
        <v>1939</v>
      </c>
      <c r="B339" s="224" t="s">
        <v>3150</v>
      </c>
    </row>
    <row r="340" spans="1:4" x14ac:dyDescent="0.35">
      <c r="A340" s="224" t="s">
        <v>1940</v>
      </c>
      <c r="B340" s="224" t="s">
        <v>3151</v>
      </c>
    </row>
    <row r="341" spans="1:4" x14ac:dyDescent="0.35">
      <c r="A341" s="224" t="s">
        <v>2120</v>
      </c>
      <c r="B341" s="224" t="s">
        <v>3152</v>
      </c>
    </row>
    <row r="342" spans="1:4" x14ac:dyDescent="0.35">
      <c r="A342" s="224" t="s">
        <v>2145</v>
      </c>
      <c r="B342" s="224" t="s">
        <v>3153</v>
      </c>
    </row>
    <row r="343" spans="1:4" x14ac:dyDescent="0.35">
      <c r="A343" s="224" t="s">
        <v>2146</v>
      </c>
      <c r="B343" s="224" t="s">
        <v>3154</v>
      </c>
    </row>
    <row r="344" spans="1:4" x14ac:dyDescent="0.35">
      <c r="A344" s="224" t="s">
        <v>2147</v>
      </c>
      <c r="B344" s="224" t="s">
        <v>3155</v>
      </c>
    </row>
    <row r="345" spans="1:4" x14ac:dyDescent="0.35">
      <c r="A345" s="224" t="s">
        <v>2148</v>
      </c>
      <c r="B345" s="224" t="s">
        <v>1662</v>
      </c>
    </row>
    <row r="346" spans="1:4" x14ac:dyDescent="0.35">
      <c r="A346" s="224" t="s">
        <v>2149</v>
      </c>
      <c r="B346" s="224" t="s">
        <v>1662</v>
      </c>
    </row>
    <row r="347" spans="1:4" x14ac:dyDescent="0.35">
      <c r="A347" s="224" t="s">
        <v>2150</v>
      </c>
      <c r="B347" s="224" t="s">
        <v>1662</v>
      </c>
    </row>
    <row r="348" spans="1:4" x14ac:dyDescent="0.35">
      <c r="A348" s="224" t="s">
        <v>2151</v>
      </c>
      <c r="B348" s="224" t="s">
        <v>2042</v>
      </c>
      <c r="D348" s="225">
        <v>1</v>
      </c>
    </row>
    <row r="349" spans="1:4" x14ac:dyDescent="0.35">
      <c r="A349" s="224" t="s">
        <v>2152</v>
      </c>
      <c r="B349" s="224" t="s">
        <v>141</v>
      </c>
    </row>
    <row r="350" spans="1:4" x14ac:dyDescent="0.35">
      <c r="A350" s="224" t="s">
        <v>1941</v>
      </c>
      <c r="B350" s="224" t="s">
        <v>1662</v>
      </c>
    </row>
    <row r="351" spans="1:4" x14ac:dyDescent="0.35">
      <c r="A351" s="224" t="s">
        <v>2153</v>
      </c>
      <c r="B351" s="224" t="s">
        <v>1662</v>
      </c>
    </row>
    <row r="352" spans="1:4" x14ac:dyDescent="0.35">
      <c r="A352" s="224" t="s">
        <v>1662</v>
      </c>
      <c r="B352" s="224" t="s">
        <v>1662</v>
      </c>
    </row>
    <row r="353" spans="1:4" x14ac:dyDescent="0.35">
      <c r="A353" s="224" t="s">
        <v>1942</v>
      </c>
      <c r="B353" s="224" t="s">
        <v>1642</v>
      </c>
      <c r="C353" s="225">
        <v>2629.1859459757729</v>
      </c>
      <c r="D353" s="225">
        <v>949</v>
      </c>
    </row>
    <row r="354" spans="1:4" x14ac:dyDescent="0.35">
      <c r="A354" s="224" t="s">
        <v>1943</v>
      </c>
      <c r="B354" s="224" t="s">
        <v>1643</v>
      </c>
      <c r="C354" s="225">
        <v>1941.8658016292959</v>
      </c>
      <c r="D354" s="225">
        <v>548</v>
      </c>
    </row>
    <row r="355" spans="1:4" x14ac:dyDescent="0.35">
      <c r="A355" s="224" t="s">
        <v>1944</v>
      </c>
      <c r="B355" s="224" t="s">
        <v>2320</v>
      </c>
      <c r="C355" s="225">
        <v>1322.9783646120184</v>
      </c>
      <c r="D355" s="225">
        <v>431</v>
      </c>
    </row>
    <row r="356" spans="1:4" x14ac:dyDescent="0.35">
      <c r="A356" s="224" t="s">
        <v>1945</v>
      </c>
      <c r="B356" s="224" t="s">
        <v>1644</v>
      </c>
      <c r="C356" s="225">
        <v>1797.6806536515955</v>
      </c>
      <c r="D356" s="225">
        <v>632</v>
      </c>
    </row>
    <row r="357" spans="1:4" x14ac:dyDescent="0.35">
      <c r="A357" s="224" t="s">
        <v>1946</v>
      </c>
      <c r="B357" s="224" t="s">
        <v>1645</v>
      </c>
      <c r="C357" s="225">
        <v>1954.1664296911397</v>
      </c>
      <c r="D357" s="225">
        <v>1060</v>
      </c>
    </row>
    <row r="358" spans="1:4" x14ac:dyDescent="0.35">
      <c r="A358" s="224" t="s">
        <v>1947</v>
      </c>
      <c r="B358" s="224" t="s">
        <v>1646</v>
      </c>
      <c r="C358" s="225">
        <v>2164.2988274324243</v>
      </c>
      <c r="D358" s="225">
        <v>1206</v>
      </c>
    </row>
    <row r="359" spans="1:4" x14ac:dyDescent="0.35">
      <c r="A359" s="224" t="s">
        <v>2036</v>
      </c>
      <c r="B359" s="224" t="s">
        <v>1647</v>
      </c>
      <c r="C359" s="225">
        <v>1223.6135212873239</v>
      </c>
      <c r="D359" s="225">
        <v>501</v>
      </c>
    </row>
    <row r="360" spans="1:4" x14ac:dyDescent="0.35">
      <c r="A360" s="224" t="s">
        <v>2037</v>
      </c>
      <c r="B360" s="224" t="s">
        <v>1648</v>
      </c>
      <c r="C360" s="225">
        <v>3115.5594386699972</v>
      </c>
      <c r="D360" s="225">
        <v>987</v>
      </c>
    </row>
    <row r="361" spans="1:4" x14ac:dyDescent="0.35">
      <c r="A361" s="224" t="s">
        <v>2158</v>
      </c>
      <c r="B361" s="224" t="s">
        <v>2693</v>
      </c>
      <c r="C361" s="225">
        <v>7420.7036975330684</v>
      </c>
      <c r="D361" s="225">
        <v>3010</v>
      </c>
    </row>
    <row r="362" spans="1:4" x14ac:dyDescent="0.35">
      <c r="A362" s="224" t="s">
        <v>2159</v>
      </c>
      <c r="B362" s="224" t="s">
        <v>2696</v>
      </c>
      <c r="C362" s="225">
        <v>6255.8375115988156</v>
      </c>
      <c r="D362" s="225">
        <v>2602</v>
      </c>
    </row>
    <row r="363" spans="1:4" x14ac:dyDescent="0.35">
      <c r="A363" s="224" t="s">
        <v>2160</v>
      </c>
      <c r="B363" s="224" t="s">
        <v>2694</v>
      </c>
      <c r="C363" s="225">
        <v>15700.672056675587</v>
      </c>
      <c r="D363" s="225">
        <v>6185</v>
      </c>
    </row>
    <row r="364" spans="1:4" x14ac:dyDescent="0.35">
      <c r="A364" s="224" t="s">
        <v>2717</v>
      </c>
      <c r="B364" s="224" t="s">
        <v>2695</v>
      </c>
      <c r="C364" s="225">
        <v>11031.697410950614</v>
      </c>
      <c r="D364" s="225">
        <v>4735</v>
      </c>
    </row>
    <row r="365" spans="1:4" x14ac:dyDescent="0.35">
      <c r="A365" s="224" t="s">
        <v>2718</v>
      </c>
      <c r="B365" s="224" t="s">
        <v>2042</v>
      </c>
      <c r="D365" s="225">
        <v>1</v>
      </c>
    </row>
    <row r="366" spans="1:4" x14ac:dyDescent="0.35">
      <c r="A366" s="224" t="s">
        <v>2719</v>
      </c>
      <c r="B366" s="224" t="s">
        <v>141</v>
      </c>
    </row>
    <row r="367" spans="1:4" x14ac:dyDescent="0.35">
      <c r="A367" s="224" t="s">
        <v>1948</v>
      </c>
      <c r="B367" s="224" t="s">
        <v>1662</v>
      </c>
    </row>
    <row r="368" spans="1:4" x14ac:dyDescent="0.35">
      <c r="A368" s="224" t="s">
        <v>2722</v>
      </c>
      <c r="B368" s="224" t="s">
        <v>1662</v>
      </c>
    </row>
    <row r="369" spans="1:4" x14ac:dyDescent="0.35">
      <c r="A369" s="224" t="s">
        <v>2723</v>
      </c>
      <c r="B369" s="224" t="s">
        <v>1662</v>
      </c>
    </row>
    <row r="370" spans="1:4" x14ac:dyDescent="0.35">
      <c r="A370" s="224" t="s">
        <v>2724</v>
      </c>
      <c r="B370" s="224" t="s">
        <v>1662</v>
      </c>
    </row>
    <row r="371" spans="1:4" x14ac:dyDescent="0.35">
      <c r="A371" s="224" t="s">
        <v>2725</v>
      </c>
      <c r="B371" s="224" t="s">
        <v>1662</v>
      </c>
    </row>
    <row r="372" spans="1:4" x14ac:dyDescent="0.35">
      <c r="A372" s="224" t="s">
        <v>2726</v>
      </c>
      <c r="B372" s="224" t="s">
        <v>1662</v>
      </c>
    </row>
    <row r="373" spans="1:4" x14ac:dyDescent="0.35">
      <c r="A373" s="224" t="s">
        <v>2727</v>
      </c>
      <c r="B373" s="224" t="s">
        <v>1662</v>
      </c>
    </row>
    <row r="374" spans="1:4" x14ac:dyDescent="0.35">
      <c r="A374" s="224" t="s">
        <v>2728</v>
      </c>
      <c r="B374" s="224" t="s">
        <v>1662</v>
      </c>
    </row>
    <row r="375" spans="1:4" x14ac:dyDescent="0.35">
      <c r="A375" s="224" t="s">
        <v>2729</v>
      </c>
      <c r="B375" s="224" t="s">
        <v>1662</v>
      </c>
    </row>
    <row r="376" spans="1:4" x14ac:dyDescent="0.35">
      <c r="A376" s="224" t="s">
        <v>2730</v>
      </c>
      <c r="B376" s="224" t="s">
        <v>1662</v>
      </c>
    </row>
    <row r="377" spans="1:4" x14ac:dyDescent="0.35">
      <c r="A377" s="224" t="s">
        <v>1662</v>
      </c>
      <c r="B377" s="224" t="s">
        <v>2154</v>
      </c>
    </row>
    <row r="378" spans="1:4" x14ac:dyDescent="0.35">
      <c r="A378" s="224" t="s">
        <v>2038</v>
      </c>
      <c r="B378" s="224" t="s">
        <v>2030</v>
      </c>
      <c r="C378" s="225">
        <v>42100.80123550976</v>
      </c>
      <c r="D378" s="225">
        <v>17988</v>
      </c>
    </row>
    <row r="379" spans="1:4" x14ac:dyDescent="0.35">
      <c r="A379" s="224" t="s">
        <v>2039</v>
      </c>
      <c r="B379" s="224" t="s">
        <v>2031</v>
      </c>
      <c r="C379" s="225">
        <v>10144.419827458016</v>
      </c>
      <c r="D379" s="225">
        <v>4390</v>
      </c>
    </row>
    <row r="380" spans="1:4" x14ac:dyDescent="0.35">
      <c r="A380" s="224" t="s">
        <v>2040</v>
      </c>
      <c r="B380" s="224" t="s">
        <v>2032</v>
      </c>
    </row>
    <row r="381" spans="1:4" x14ac:dyDescent="0.35">
      <c r="A381" s="224" t="s">
        <v>2041</v>
      </c>
      <c r="B381" s="224" t="s">
        <v>2033</v>
      </c>
    </row>
    <row r="382" spans="1:4" x14ac:dyDescent="0.35">
      <c r="A382" s="224" t="s">
        <v>2043</v>
      </c>
      <c r="B382" s="224" t="s">
        <v>2034</v>
      </c>
      <c r="C382" s="225">
        <v>4313.0385967401226</v>
      </c>
      <c r="D382" s="225">
        <v>469</v>
      </c>
    </row>
    <row r="383" spans="1:4" x14ac:dyDescent="0.35">
      <c r="A383" s="224" t="s">
        <v>2155</v>
      </c>
      <c r="B383" s="224" t="s">
        <v>2035</v>
      </c>
    </row>
    <row r="384" spans="1:4" x14ac:dyDescent="0.35">
      <c r="A384" s="224" t="s">
        <v>2156</v>
      </c>
      <c r="B384" s="224" t="s">
        <v>1650</v>
      </c>
    </row>
    <row r="385" spans="1:6" x14ac:dyDescent="0.35">
      <c r="A385" s="224" t="s">
        <v>2157</v>
      </c>
      <c r="B385" s="224" t="s">
        <v>141</v>
      </c>
    </row>
    <row r="386" spans="1:6" x14ac:dyDescent="0.35">
      <c r="A386" s="224" t="s">
        <v>2044</v>
      </c>
      <c r="B386" s="224" t="s">
        <v>1662</v>
      </c>
    </row>
    <row r="387" spans="1:6" x14ac:dyDescent="0.35">
      <c r="A387" s="224" t="s">
        <v>1662</v>
      </c>
      <c r="B387" s="224" t="s">
        <v>2295</v>
      </c>
    </row>
    <row r="388" spans="1:6" x14ac:dyDescent="0.35">
      <c r="A388" s="224" t="s">
        <v>2138</v>
      </c>
      <c r="B388" s="224" t="s">
        <v>2296</v>
      </c>
      <c r="C388" s="225">
        <v>26732.369467626228</v>
      </c>
      <c r="D388" s="225">
        <v>10920</v>
      </c>
    </row>
    <row r="389" spans="1:6" x14ac:dyDescent="0.35">
      <c r="A389" s="224" t="s">
        <v>2139</v>
      </c>
      <c r="B389" s="224" t="s">
        <v>2225</v>
      </c>
      <c r="C389" s="225">
        <v>29825.890192081348</v>
      </c>
      <c r="D389" s="225">
        <v>11926</v>
      </c>
    </row>
    <row r="390" spans="1:6" x14ac:dyDescent="0.35">
      <c r="A390" s="224" t="s">
        <v>2140</v>
      </c>
      <c r="B390" s="224" t="s">
        <v>1650</v>
      </c>
    </row>
    <row r="391" spans="1:6" x14ac:dyDescent="0.35">
      <c r="A391" s="224" t="s">
        <v>2141</v>
      </c>
      <c r="B391" s="224" t="s">
        <v>2042</v>
      </c>
      <c r="D391" s="225">
        <v>1</v>
      </c>
    </row>
    <row r="392" spans="1:6" x14ac:dyDescent="0.35">
      <c r="A392" s="224" t="s">
        <v>2142</v>
      </c>
      <c r="B392" s="224" t="s">
        <v>141</v>
      </c>
    </row>
    <row r="393" spans="1:6" x14ac:dyDescent="0.35">
      <c r="A393" s="224" t="s">
        <v>2143</v>
      </c>
      <c r="B393" s="224" t="s">
        <v>1662</v>
      </c>
    </row>
    <row r="394" spans="1:6" x14ac:dyDescent="0.35">
      <c r="A394" s="224" t="s">
        <v>1662</v>
      </c>
      <c r="B394" s="224" t="s">
        <v>3104</v>
      </c>
    </row>
    <row r="395" spans="1:6" x14ac:dyDescent="0.35">
      <c r="A395" s="224" t="s">
        <v>2342</v>
      </c>
      <c r="B395" s="224" t="s">
        <v>2030</v>
      </c>
      <c r="C395" s="225">
        <v>12722.2761775002</v>
      </c>
      <c r="D395" s="225">
        <v>7092.6804448629637</v>
      </c>
      <c r="F395" s="225">
        <v>4.6117571100473587</v>
      </c>
    </row>
    <row r="396" spans="1:6" x14ac:dyDescent="0.35">
      <c r="A396" s="224" t="s">
        <v>2343</v>
      </c>
      <c r="B396" s="224" t="s">
        <v>2031</v>
      </c>
      <c r="C396" s="225">
        <v>2184.1508380938185</v>
      </c>
      <c r="D396" s="225">
        <v>1052.9759530560927</v>
      </c>
      <c r="F396" s="225">
        <v>4.8425144671601865</v>
      </c>
    </row>
    <row r="397" spans="1:6" x14ac:dyDescent="0.35">
      <c r="A397" s="224" t="s">
        <v>2344</v>
      </c>
      <c r="B397" s="224" t="s">
        <v>2032</v>
      </c>
    </row>
    <row r="398" spans="1:6" x14ac:dyDescent="0.35">
      <c r="A398" s="224" t="s">
        <v>2345</v>
      </c>
      <c r="B398" s="224" t="s">
        <v>2033</v>
      </c>
    </row>
    <row r="399" spans="1:6" x14ac:dyDescent="0.35">
      <c r="A399" s="224" t="s">
        <v>2346</v>
      </c>
      <c r="B399" s="224" t="s">
        <v>2034</v>
      </c>
      <c r="C399" s="225">
        <v>4236.8359051524185</v>
      </c>
      <c r="D399" s="225">
        <v>1515.1737243741034</v>
      </c>
      <c r="F399" s="225">
        <v>5.9636753228847859</v>
      </c>
    </row>
    <row r="400" spans="1:6" x14ac:dyDescent="0.35">
      <c r="A400" s="224" t="s">
        <v>2347</v>
      </c>
      <c r="B400" s="224" t="s">
        <v>2035</v>
      </c>
    </row>
    <row r="401" spans="1:6" x14ac:dyDescent="0.35">
      <c r="A401" s="224" t="s">
        <v>2348</v>
      </c>
      <c r="B401" s="224" t="s">
        <v>1650</v>
      </c>
    </row>
    <row r="402" spans="1:6" x14ac:dyDescent="0.35">
      <c r="A402" s="224" t="s">
        <v>2349</v>
      </c>
      <c r="B402" s="224" t="s">
        <v>2042</v>
      </c>
    </row>
    <row r="403" spans="1:6" x14ac:dyDescent="0.35">
      <c r="A403" s="224" t="s">
        <v>2350</v>
      </c>
      <c r="B403" s="224" t="s">
        <v>141</v>
      </c>
    </row>
    <row r="404" spans="1:6" x14ac:dyDescent="0.35">
      <c r="A404" s="224" t="s">
        <v>2351</v>
      </c>
      <c r="B404" s="224" t="s">
        <v>2682</v>
      </c>
      <c r="F404" s="225">
        <v>4.5066514082992049</v>
      </c>
    </row>
    <row r="405" spans="1:6" x14ac:dyDescent="0.35">
      <c r="A405" s="224" t="s">
        <v>2352</v>
      </c>
      <c r="B405" s="224" t="s">
        <v>1662</v>
      </c>
    </row>
    <row r="406" spans="1:6" x14ac:dyDescent="0.35">
      <c r="A406" s="224" t="s">
        <v>2353</v>
      </c>
      <c r="B406" s="224" t="s">
        <v>1662</v>
      </c>
    </row>
    <row r="407" spans="1:6" x14ac:dyDescent="0.35">
      <c r="A407" s="224" t="s">
        <v>2354</v>
      </c>
      <c r="B407" s="224" t="s">
        <v>1662</v>
      </c>
    </row>
    <row r="408" spans="1:6" x14ac:dyDescent="0.35">
      <c r="A408" s="224" t="s">
        <v>2355</v>
      </c>
      <c r="B408" s="224" t="s">
        <v>1662</v>
      </c>
    </row>
    <row r="409" spans="1:6" x14ac:dyDescent="0.35">
      <c r="A409" s="224" t="s">
        <v>2356</v>
      </c>
      <c r="B409" s="224" t="s">
        <v>1662</v>
      </c>
    </row>
    <row r="410" spans="1:6" x14ac:dyDescent="0.35">
      <c r="A410" s="224" t="s">
        <v>2357</v>
      </c>
      <c r="B410" s="224" t="s">
        <v>1662</v>
      </c>
    </row>
    <row r="411" spans="1:6" x14ac:dyDescent="0.35">
      <c r="A411" s="224" t="s">
        <v>2358</v>
      </c>
      <c r="B411" s="224" t="s">
        <v>1662</v>
      </c>
    </row>
    <row r="412" spans="1:6" x14ac:dyDescent="0.35">
      <c r="A412" s="224" t="s">
        <v>2359</v>
      </c>
      <c r="B412" s="224" t="s">
        <v>1662</v>
      </c>
    </row>
    <row r="413" spans="1:6" x14ac:dyDescent="0.35">
      <c r="A413" s="224" t="s">
        <v>2360</v>
      </c>
      <c r="B413" s="224" t="s">
        <v>1662</v>
      </c>
    </row>
    <row r="414" spans="1:6" x14ac:dyDescent="0.35">
      <c r="A414" s="224" t="s">
        <v>2361</v>
      </c>
      <c r="B414" s="224" t="s">
        <v>1662</v>
      </c>
    </row>
    <row r="415" spans="1:6" x14ac:dyDescent="0.35">
      <c r="A415" s="224" t="s">
        <v>2362</v>
      </c>
      <c r="B415" s="224" t="s">
        <v>1662</v>
      </c>
    </row>
    <row r="416" spans="1:6" x14ac:dyDescent="0.35">
      <c r="A416" s="224" t="s">
        <v>2363</v>
      </c>
      <c r="B416" s="224" t="s">
        <v>1662</v>
      </c>
    </row>
    <row r="417" spans="1:2" x14ac:dyDescent="0.35">
      <c r="A417" s="224" t="s">
        <v>2364</v>
      </c>
      <c r="B417" s="224" t="s">
        <v>1662</v>
      </c>
    </row>
    <row r="418" spans="1:2" x14ac:dyDescent="0.35">
      <c r="A418" s="224" t="s">
        <v>2365</v>
      </c>
      <c r="B418" s="224" t="s">
        <v>1662</v>
      </c>
    </row>
    <row r="419" spans="1:2" x14ac:dyDescent="0.35">
      <c r="A419" s="224" t="s">
        <v>2366</v>
      </c>
      <c r="B419" s="224" t="s">
        <v>1662</v>
      </c>
    </row>
    <row r="420" spans="1:2" x14ac:dyDescent="0.35">
      <c r="A420" s="224" t="s">
        <v>2367</v>
      </c>
      <c r="B420" s="224" t="s">
        <v>1662</v>
      </c>
    </row>
    <row r="421" spans="1:2" x14ac:dyDescent="0.35">
      <c r="A421" s="224" t="s">
        <v>2368</v>
      </c>
      <c r="B421" s="224" t="s">
        <v>1662</v>
      </c>
    </row>
    <row r="422" spans="1:2" x14ac:dyDescent="0.35">
      <c r="A422" s="224" t="s">
        <v>2369</v>
      </c>
      <c r="B422" s="224" t="s">
        <v>1662</v>
      </c>
    </row>
    <row r="423" spans="1:2" x14ac:dyDescent="0.35">
      <c r="A423" s="224" t="s">
        <v>2370</v>
      </c>
      <c r="B423" s="224" t="s">
        <v>1662</v>
      </c>
    </row>
    <row r="424" spans="1:2" x14ac:dyDescent="0.35">
      <c r="A424" s="224" t="s">
        <v>2371</v>
      </c>
      <c r="B424" s="224" t="s">
        <v>1662</v>
      </c>
    </row>
    <row r="425" spans="1:2" x14ac:dyDescent="0.35">
      <c r="A425" s="224" t="s">
        <v>2372</v>
      </c>
      <c r="B425" s="224" t="s">
        <v>1662</v>
      </c>
    </row>
    <row r="426" spans="1:2" x14ac:dyDescent="0.35">
      <c r="A426" s="224" t="s">
        <v>2373</v>
      </c>
      <c r="B426" s="224" t="s">
        <v>1662</v>
      </c>
    </row>
    <row r="427" spans="1:2" x14ac:dyDescent="0.35">
      <c r="A427" s="224" t="s">
        <v>2374</v>
      </c>
      <c r="B427" s="224" t="s">
        <v>1662</v>
      </c>
    </row>
    <row r="428" spans="1:2" x14ac:dyDescent="0.35">
      <c r="A428" s="224" t="s">
        <v>2375</v>
      </c>
      <c r="B428" s="224" t="s">
        <v>1662</v>
      </c>
    </row>
    <row r="429" spans="1:2" x14ac:dyDescent="0.35">
      <c r="A429" s="224" t="s">
        <v>2376</v>
      </c>
      <c r="B429" s="224" t="s">
        <v>1662</v>
      </c>
    </row>
    <row r="430" spans="1:2" x14ac:dyDescent="0.35">
      <c r="A430" s="224" t="s">
        <v>2377</v>
      </c>
      <c r="B430" s="224" t="s">
        <v>1662</v>
      </c>
    </row>
    <row r="431" spans="1:2" x14ac:dyDescent="0.35">
      <c r="A431" s="224" t="s">
        <v>2378</v>
      </c>
      <c r="B431" s="224" t="s">
        <v>1662</v>
      </c>
    </row>
    <row r="432" spans="1:2" x14ac:dyDescent="0.35">
      <c r="A432" s="224" t="s">
        <v>2379</v>
      </c>
      <c r="B432" s="224" t="s">
        <v>1662</v>
      </c>
    </row>
    <row r="433" spans="1:4" x14ac:dyDescent="0.35">
      <c r="A433" s="224" t="s">
        <v>2380</v>
      </c>
      <c r="B433" s="224" t="s">
        <v>1662</v>
      </c>
    </row>
    <row r="434" spans="1:4" x14ac:dyDescent="0.35">
      <c r="A434" s="224" t="s">
        <v>2381</v>
      </c>
      <c r="B434" s="224" t="s">
        <v>1662</v>
      </c>
    </row>
    <row r="435" spans="1:4" x14ac:dyDescent="0.35">
      <c r="A435" s="224" t="s">
        <v>2382</v>
      </c>
      <c r="B435" s="224" t="s">
        <v>1662</v>
      </c>
    </row>
    <row r="436" spans="1:4" x14ac:dyDescent="0.35">
      <c r="A436" s="224" t="s">
        <v>2383</v>
      </c>
      <c r="B436" s="224" t="s">
        <v>1662</v>
      </c>
    </row>
    <row r="437" spans="1:4" x14ac:dyDescent="0.35">
      <c r="A437" s="224" t="s">
        <v>2384</v>
      </c>
      <c r="B437" s="224" t="s">
        <v>1662</v>
      </c>
    </row>
    <row r="438" spans="1:4" x14ac:dyDescent="0.35">
      <c r="A438" s="224" t="s">
        <v>2385</v>
      </c>
      <c r="B438" s="224" t="s">
        <v>1662</v>
      </c>
    </row>
    <row r="439" spans="1:4" x14ac:dyDescent="0.35">
      <c r="A439" s="224" t="s">
        <v>2386</v>
      </c>
      <c r="B439" s="224" t="s">
        <v>1662</v>
      </c>
    </row>
    <row r="440" spans="1:4" x14ac:dyDescent="0.35">
      <c r="A440" s="224" t="s">
        <v>2387</v>
      </c>
      <c r="B440" s="224" t="s">
        <v>1662</v>
      </c>
    </row>
    <row r="441" spans="1:4" x14ac:dyDescent="0.35">
      <c r="A441" s="224" t="s">
        <v>2388</v>
      </c>
      <c r="B441" s="224" t="s">
        <v>1662</v>
      </c>
    </row>
    <row r="442" spans="1:4" x14ac:dyDescent="0.35">
      <c r="A442" s="224" t="s">
        <v>2389</v>
      </c>
      <c r="B442" s="224" t="s">
        <v>1662</v>
      </c>
    </row>
    <row r="443" spans="1:4" x14ac:dyDescent="0.35">
      <c r="A443" s="224" t="s">
        <v>1662</v>
      </c>
      <c r="B443" s="224" t="s">
        <v>3204</v>
      </c>
    </row>
    <row r="444" spans="1:4" x14ac:dyDescent="0.35">
      <c r="A444" s="224" t="s">
        <v>1662</v>
      </c>
      <c r="B444" s="224" t="s">
        <v>2321</v>
      </c>
    </row>
    <row r="445" spans="1:4" x14ac:dyDescent="0.35">
      <c r="A445" s="224" t="s">
        <v>1949</v>
      </c>
      <c r="B445" s="224" t="s">
        <v>655</v>
      </c>
      <c r="C445" s="225">
        <v>27730</v>
      </c>
      <c r="D445" s="225">
        <v>343</v>
      </c>
    </row>
    <row r="446" spans="1:4" x14ac:dyDescent="0.35">
      <c r="A446" s="224" t="s">
        <v>1662</v>
      </c>
      <c r="B446" s="224" t="s">
        <v>1662</v>
      </c>
    </row>
    <row r="447" spans="1:4" x14ac:dyDescent="0.35">
      <c r="A447" s="224" t="s">
        <v>1662</v>
      </c>
      <c r="B447" s="224" t="s">
        <v>656</v>
      </c>
    </row>
    <row r="448" spans="1:4" x14ac:dyDescent="0.35">
      <c r="A448" s="224" t="s">
        <v>1950</v>
      </c>
      <c r="B448" s="224" t="s">
        <v>3122</v>
      </c>
      <c r="C448" s="225">
        <v>118.31496656965169</v>
      </c>
      <c r="D448" s="225">
        <v>85</v>
      </c>
    </row>
    <row r="449" spans="1:4" x14ac:dyDescent="0.35">
      <c r="A449" s="224" t="s">
        <v>1951</v>
      </c>
      <c r="B449" s="224" t="s">
        <v>3123</v>
      </c>
      <c r="C449" s="225">
        <v>279.28874208564639</v>
      </c>
      <c r="D449" s="225">
        <v>72</v>
      </c>
    </row>
    <row r="450" spans="1:4" x14ac:dyDescent="0.35">
      <c r="A450" s="224" t="s">
        <v>1952</v>
      </c>
      <c r="B450" s="224" t="s">
        <v>3124</v>
      </c>
      <c r="C450" s="225">
        <v>1139.5965966678848</v>
      </c>
      <c r="D450" s="225">
        <v>102</v>
      </c>
    </row>
    <row r="451" spans="1:4" x14ac:dyDescent="0.35">
      <c r="A451" s="224" t="s">
        <v>1953</v>
      </c>
      <c r="B451" s="224" t="s">
        <v>3125</v>
      </c>
      <c r="C451" s="225">
        <v>1246.3833748491743</v>
      </c>
      <c r="D451" s="225">
        <v>39</v>
      </c>
    </row>
    <row r="452" spans="1:4" x14ac:dyDescent="0.35">
      <c r="A452" s="224" t="s">
        <v>1954</v>
      </c>
      <c r="B452" s="224" t="s">
        <v>3125</v>
      </c>
      <c r="C452" s="225">
        <v>1855.3662456236787</v>
      </c>
      <c r="D452" s="225">
        <v>25</v>
      </c>
    </row>
    <row r="453" spans="1:4" x14ac:dyDescent="0.35">
      <c r="A453" s="224" t="s">
        <v>1955</v>
      </c>
      <c r="B453" s="224" t="s">
        <v>3126</v>
      </c>
      <c r="C453" s="225">
        <v>4872.3764225900004</v>
      </c>
      <c r="D453" s="225">
        <v>20</v>
      </c>
    </row>
    <row r="454" spans="1:4" x14ac:dyDescent="0.35">
      <c r="A454" s="224" t="s">
        <v>1956</v>
      </c>
      <c r="B454" s="224" t="s">
        <v>1662</v>
      </c>
    </row>
    <row r="455" spans="1:4" x14ac:dyDescent="0.35">
      <c r="A455" s="224" t="s">
        <v>1957</v>
      </c>
      <c r="B455" s="224" t="s">
        <v>1662</v>
      </c>
    </row>
    <row r="456" spans="1:4" x14ac:dyDescent="0.35">
      <c r="A456" s="224" t="s">
        <v>1958</v>
      </c>
      <c r="B456" s="224" t="s">
        <v>1662</v>
      </c>
    </row>
    <row r="457" spans="1:4" x14ac:dyDescent="0.35">
      <c r="A457" s="224" t="s">
        <v>2390</v>
      </c>
      <c r="B457" s="224" t="s">
        <v>1662</v>
      </c>
    </row>
    <row r="458" spans="1:4" x14ac:dyDescent="0.35">
      <c r="A458" s="224" t="s">
        <v>2391</v>
      </c>
      <c r="B458" s="224" t="s">
        <v>1662</v>
      </c>
    </row>
    <row r="459" spans="1:4" x14ac:dyDescent="0.35">
      <c r="A459" s="224" t="s">
        <v>2392</v>
      </c>
      <c r="B459" s="224" t="s">
        <v>1662</v>
      </c>
    </row>
    <row r="460" spans="1:4" x14ac:dyDescent="0.35">
      <c r="A460" s="224" t="s">
        <v>2393</v>
      </c>
      <c r="B460" s="224" t="s">
        <v>1662</v>
      </c>
    </row>
    <row r="461" spans="1:4" x14ac:dyDescent="0.35">
      <c r="A461" s="224" t="s">
        <v>2394</v>
      </c>
      <c r="B461" s="224" t="s">
        <v>1662</v>
      </c>
    </row>
    <row r="462" spans="1:4" x14ac:dyDescent="0.35">
      <c r="A462" s="224" t="s">
        <v>2395</v>
      </c>
      <c r="B462" s="224" t="s">
        <v>1662</v>
      </c>
    </row>
    <row r="463" spans="1:4" x14ac:dyDescent="0.35">
      <c r="A463" s="224" t="s">
        <v>2396</v>
      </c>
      <c r="B463" s="224" t="s">
        <v>1662</v>
      </c>
    </row>
    <row r="464" spans="1:4" x14ac:dyDescent="0.35">
      <c r="A464" s="224" t="s">
        <v>2397</v>
      </c>
      <c r="B464" s="224" t="s">
        <v>1662</v>
      </c>
    </row>
    <row r="465" spans="1:10" x14ac:dyDescent="0.35">
      <c r="A465" s="224" t="s">
        <v>2398</v>
      </c>
      <c r="B465" s="224" t="s">
        <v>1662</v>
      </c>
    </row>
    <row r="466" spans="1:10" x14ac:dyDescent="0.35">
      <c r="A466" s="224" t="s">
        <v>2399</v>
      </c>
      <c r="B466" s="224" t="s">
        <v>1662</v>
      </c>
    </row>
    <row r="467" spans="1:10" x14ac:dyDescent="0.35">
      <c r="A467" s="224" t="s">
        <v>2400</v>
      </c>
      <c r="B467" s="224" t="s">
        <v>1662</v>
      </c>
    </row>
    <row r="468" spans="1:10" x14ac:dyDescent="0.35">
      <c r="A468" s="224" t="s">
        <v>2401</v>
      </c>
      <c r="B468" s="224" t="s">
        <v>1662</v>
      </c>
    </row>
    <row r="469" spans="1:10" x14ac:dyDescent="0.35">
      <c r="A469" s="224" t="s">
        <v>2402</v>
      </c>
      <c r="B469" s="224" t="s">
        <v>1662</v>
      </c>
    </row>
    <row r="470" spans="1:10" x14ac:dyDescent="0.35">
      <c r="A470" s="224" t="s">
        <v>2403</v>
      </c>
      <c r="B470" s="224" t="s">
        <v>1662</v>
      </c>
    </row>
    <row r="471" spans="1:10" x14ac:dyDescent="0.35">
      <c r="A471" s="224" t="s">
        <v>2404</v>
      </c>
      <c r="B471" s="224" t="s">
        <v>1662</v>
      </c>
    </row>
    <row r="472" spans="1:10" x14ac:dyDescent="0.35">
      <c r="A472" s="224" t="s">
        <v>2405</v>
      </c>
      <c r="B472" s="224" t="s">
        <v>141</v>
      </c>
    </row>
    <row r="473" spans="1:10" x14ac:dyDescent="0.35">
      <c r="A473" s="224" t="s">
        <v>1662</v>
      </c>
      <c r="B473" s="224" t="s">
        <v>3195</v>
      </c>
    </row>
    <row r="474" spans="1:10" x14ac:dyDescent="0.35">
      <c r="A474" s="224" t="s">
        <v>1960</v>
      </c>
      <c r="B474" s="224" t="s">
        <v>684</v>
      </c>
      <c r="C474" s="225">
        <v>0.40980028548880204</v>
      </c>
      <c r="D474" s="225">
        <v>343</v>
      </c>
    </row>
    <row r="475" spans="1:10" x14ac:dyDescent="0.35">
      <c r="A475" s="224" t="s">
        <v>1662</v>
      </c>
      <c r="B475" s="224" t="s">
        <v>1662</v>
      </c>
    </row>
    <row r="476" spans="1:10" x14ac:dyDescent="0.35">
      <c r="A476" s="224" t="s">
        <v>1662</v>
      </c>
      <c r="B476" s="224" t="s">
        <v>685</v>
      </c>
    </row>
    <row r="477" spans="1:10" x14ac:dyDescent="0.35">
      <c r="A477" s="224" t="s">
        <v>1961</v>
      </c>
      <c r="B477" s="224" t="s">
        <v>687</v>
      </c>
      <c r="C477" s="225">
        <v>7421</v>
      </c>
      <c r="J477" s="224" t="s">
        <v>3159</v>
      </c>
    </row>
    <row r="478" spans="1:10" x14ac:dyDescent="0.35">
      <c r="A478" s="224" t="s">
        <v>1962</v>
      </c>
      <c r="B478" s="224" t="s">
        <v>689</v>
      </c>
      <c r="C478" s="225">
        <v>1226</v>
      </c>
      <c r="J478" s="224" t="s">
        <v>3159</v>
      </c>
    </row>
    <row r="479" spans="1:10" x14ac:dyDescent="0.35">
      <c r="A479" s="224" t="s">
        <v>1963</v>
      </c>
      <c r="B479" s="224" t="s">
        <v>691</v>
      </c>
      <c r="C479" s="225">
        <v>672</v>
      </c>
      <c r="J479" s="224" t="s">
        <v>3159</v>
      </c>
    </row>
    <row r="480" spans="1:10" x14ac:dyDescent="0.35">
      <c r="A480" s="224" t="s">
        <v>1964</v>
      </c>
      <c r="B480" s="224" t="s">
        <v>693</v>
      </c>
      <c r="C480" s="225">
        <v>167</v>
      </c>
      <c r="J480" s="224" t="s">
        <v>3159</v>
      </c>
    </row>
    <row r="481" spans="1:10" x14ac:dyDescent="0.35">
      <c r="A481" s="224" t="s">
        <v>1965</v>
      </c>
      <c r="B481" s="224" t="s">
        <v>695</v>
      </c>
      <c r="C481" s="225">
        <v>24</v>
      </c>
      <c r="J481" s="224" t="s">
        <v>3159</v>
      </c>
    </row>
    <row r="482" spans="1:10" x14ac:dyDescent="0.35">
      <c r="A482" s="224" t="s">
        <v>1966</v>
      </c>
      <c r="B482" s="224" t="s">
        <v>697</v>
      </c>
      <c r="J482" s="224" t="s">
        <v>3159</v>
      </c>
    </row>
    <row r="483" spans="1:10" x14ac:dyDescent="0.35">
      <c r="A483" s="224" t="s">
        <v>1967</v>
      </c>
      <c r="B483" s="224" t="s">
        <v>699</v>
      </c>
      <c r="J483" s="224" t="s">
        <v>3159</v>
      </c>
    </row>
    <row r="484" spans="1:10" x14ac:dyDescent="0.35">
      <c r="A484" s="224" t="s">
        <v>1968</v>
      </c>
      <c r="B484" s="224" t="s">
        <v>701</v>
      </c>
      <c r="C484" s="225">
        <v>0</v>
      </c>
      <c r="J484" s="224" t="s">
        <v>3159</v>
      </c>
    </row>
    <row r="485" spans="1:10" x14ac:dyDescent="0.35">
      <c r="A485" s="224" t="s">
        <v>1969</v>
      </c>
      <c r="B485" s="224" t="s">
        <v>141</v>
      </c>
    </row>
    <row r="486" spans="1:10" x14ac:dyDescent="0.35">
      <c r="A486" s="224" t="s">
        <v>1970</v>
      </c>
      <c r="B486" s="224" t="s">
        <v>704</v>
      </c>
    </row>
    <row r="487" spans="1:10" x14ac:dyDescent="0.35">
      <c r="A487" s="224" t="s">
        <v>1971</v>
      </c>
      <c r="B487" s="224" t="s">
        <v>706</v>
      </c>
    </row>
    <row r="488" spans="1:10" x14ac:dyDescent="0.35">
      <c r="A488" s="224" t="s">
        <v>1972</v>
      </c>
      <c r="B488" s="224" t="s">
        <v>708</v>
      </c>
    </row>
    <row r="489" spans="1:10" x14ac:dyDescent="0.35">
      <c r="A489" s="224" t="s">
        <v>2045</v>
      </c>
      <c r="B489" s="224" t="s">
        <v>710</v>
      </c>
    </row>
    <row r="490" spans="1:10" x14ac:dyDescent="0.35">
      <c r="A490" s="224" t="s">
        <v>2046</v>
      </c>
      <c r="B490" s="224" t="s">
        <v>712</v>
      </c>
    </row>
    <row r="491" spans="1:10" x14ac:dyDescent="0.35">
      <c r="A491" s="224" t="s">
        <v>2047</v>
      </c>
      <c r="B491" s="224" t="s">
        <v>714</v>
      </c>
    </row>
    <row r="492" spans="1:10" x14ac:dyDescent="0.35">
      <c r="A492" s="224" t="s">
        <v>2048</v>
      </c>
      <c r="B492" s="224" t="s">
        <v>1662</v>
      </c>
    </row>
    <row r="493" spans="1:10" x14ac:dyDescent="0.35">
      <c r="A493" s="224" t="s">
        <v>2049</v>
      </c>
      <c r="B493" s="224" t="s">
        <v>1662</v>
      </c>
    </row>
    <row r="494" spans="1:10" x14ac:dyDescent="0.35">
      <c r="A494" s="224" t="s">
        <v>2050</v>
      </c>
      <c r="B494" s="224" t="s">
        <v>1662</v>
      </c>
    </row>
    <row r="495" spans="1:10" x14ac:dyDescent="0.35">
      <c r="A495" s="224" t="s">
        <v>1662</v>
      </c>
      <c r="B495" s="224" t="s">
        <v>2406</v>
      </c>
    </row>
    <row r="496" spans="1:10" x14ac:dyDescent="0.35">
      <c r="A496" s="224" t="s">
        <v>1973</v>
      </c>
      <c r="B496" s="224" t="s">
        <v>684</v>
      </c>
      <c r="C496" s="225">
        <v>0.40980028548880204</v>
      </c>
      <c r="D496" s="225">
        <v>343</v>
      </c>
    </row>
    <row r="497" spans="1:3" x14ac:dyDescent="0.35">
      <c r="A497" s="224" t="s">
        <v>1662</v>
      </c>
      <c r="B497" s="224" t="s">
        <v>1662</v>
      </c>
    </row>
    <row r="498" spans="1:3" x14ac:dyDescent="0.35">
      <c r="A498" s="224" t="s">
        <v>1662</v>
      </c>
      <c r="B498" s="224" t="s">
        <v>685</v>
      </c>
    </row>
    <row r="499" spans="1:3" x14ac:dyDescent="0.35">
      <c r="A499" s="224" t="s">
        <v>1974</v>
      </c>
      <c r="B499" s="224" t="s">
        <v>687</v>
      </c>
      <c r="C499" s="225">
        <v>7421</v>
      </c>
    </row>
    <row r="500" spans="1:3" x14ac:dyDescent="0.35">
      <c r="A500" s="224" t="s">
        <v>1975</v>
      </c>
      <c r="B500" s="224" t="s">
        <v>689</v>
      </c>
      <c r="C500" s="225">
        <v>1226</v>
      </c>
    </row>
    <row r="501" spans="1:3" x14ac:dyDescent="0.35">
      <c r="A501" s="224" t="s">
        <v>1976</v>
      </c>
      <c r="B501" s="224" t="s">
        <v>691</v>
      </c>
      <c r="C501" s="225">
        <v>672</v>
      </c>
    </row>
    <row r="502" spans="1:3" x14ac:dyDescent="0.35">
      <c r="A502" s="224" t="s">
        <v>1977</v>
      </c>
      <c r="B502" s="224" t="s">
        <v>693</v>
      </c>
      <c r="C502" s="225">
        <v>167</v>
      </c>
    </row>
    <row r="503" spans="1:3" x14ac:dyDescent="0.35">
      <c r="A503" s="224" t="s">
        <v>1978</v>
      </c>
      <c r="B503" s="224" t="s">
        <v>695</v>
      </c>
      <c r="C503" s="225">
        <v>24</v>
      </c>
    </row>
    <row r="504" spans="1:3" x14ac:dyDescent="0.35">
      <c r="A504" s="224" t="s">
        <v>1979</v>
      </c>
      <c r="B504" s="224" t="s">
        <v>697</v>
      </c>
    </row>
    <row r="505" spans="1:3" x14ac:dyDescent="0.35">
      <c r="A505" s="224" t="s">
        <v>1980</v>
      </c>
      <c r="B505" s="224" t="s">
        <v>699</v>
      </c>
    </row>
    <row r="506" spans="1:3" x14ac:dyDescent="0.35">
      <c r="A506" s="224" t="s">
        <v>1981</v>
      </c>
      <c r="B506" s="224" t="s">
        <v>701</v>
      </c>
      <c r="C506" s="225">
        <v>0</v>
      </c>
    </row>
    <row r="507" spans="1:3" x14ac:dyDescent="0.35">
      <c r="A507" s="224" t="s">
        <v>1982</v>
      </c>
      <c r="B507" s="224" t="s">
        <v>141</v>
      </c>
    </row>
    <row r="508" spans="1:3" x14ac:dyDescent="0.35">
      <c r="A508" s="224" t="s">
        <v>2051</v>
      </c>
      <c r="B508" s="224" t="s">
        <v>704</v>
      </c>
    </row>
    <row r="509" spans="1:3" x14ac:dyDescent="0.35">
      <c r="A509" s="224" t="s">
        <v>2052</v>
      </c>
      <c r="B509" s="224" t="s">
        <v>706</v>
      </c>
    </row>
    <row r="510" spans="1:3" x14ac:dyDescent="0.35">
      <c r="A510" s="224" t="s">
        <v>2053</v>
      </c>
      <c r="B510" s="224" t="s">
        <v>708</v>
      </c>
    </row>
    <row r="511" spans="1:3" x14ac:dyDescent="0.35">
      <c r="A511" s="224" t="s">
        <v>2228</v>
      </c>
      <c r="B511" s="224" t="s">
        <v>710</v>
      </c>
    </row>
    <row r="512" spans="1:3" x14ac:dyDescent="0.35">
      <c r="A512" s="224" t="s">
        <v>2229</v>
      </c>
      <c r="B512" s="224" t="s">
        <v>712</v>
      </c>
    </row>
    <row r="513" spans="1:3" x14ac:dyDescent="0.35">
      <c r="A513" s="224" t="s">
        <v>2230</v>
      </c>
      <c r="B513" s="224" t="s">
        <v>714</v>
      </c>
    </row>
    <row r="514" spans="1:3" x14ac:dyDescent="0.35">
      <c r="A514" s="224" t="s">
        <v>2231</v>
      </c>
      <c r="B514" s="224" t="s">
        <v>1662</v>
      </c>
    </row>
    <row r="515" spans="1:3" x14ac:dyDescent="0.35">
      <c r="A515" s="224" t="s">
        <v>2232</v>
      </c>
      <c r="B515" s="224" t="s">
        <v>1662</v>
      </c>
    </row>
    <row r="516" spans="1:3" x14ac:dyDescent="0.35">
      <c r="A516" s="224" t="s">
        <v>2233</v>
      </c>
      <c r="B516" s="224" t="s">
        <v>1662</v>
      </c>
    </row>
    <row r="517" spans="1:3" x14ac:dyDescent="0.35">
      <c r="A517" s="224" t="s">
        <v>1662</v>
      </c>
      <c r="B517" s="224" t="s">
        <v>2407</v>
      </c>
    </row>
    <row r="518" spans="1:3" x14ac:dyDescent="0.35">
      <c r="A518" s="224" t="s">
        <v>2054</v>
      </c>
      <c r="B518" s="224" t="s">
        <v>771</v>
      </c>
    </row>
    <row r="519" spans="1:3" x14ac:dyDescent="0.35">
      <c r="A519" s="224" t="s">
        <v>2055</v>
      </c>
      <c r="B519" s="224" t="s">
        <v>772</v>
      </c>
      <c r="C519" s="225">
        <v>0.59996131164278721</v>
      </c>
    </row>
    <row r="520" spans="1:3" x14ac:dyDescent="0.35">
      <c r="A520" s="224" t="s">
        <v>2056</v>
      </c>
      <c r="B520" s="224" t="s">
        <v>773</v>
      </c>
      <c r="C520" s="225">
        <v>0.3748098512945115</v>
      </c>
    </row>
    <row r="521" spans="1:3" x14ac:dyDescent="0.35">
      <c r="A521" s="224" t="s">
        <v>2057</v>
      </c>
      <c r="B521" s="224" t="s">
        <v>774</v>
      </c>
      <c r="C521" s="225">
        <v>2.5228837061233432E-2</v>
      </c>
    </row>
    <row r="522" spans="1:3" x14ac:dyDescent="0.35">
      <c r="A522" s="224" t="s">
        <v>2058</v>
      </c>
      <c r="B522" s="224" t="s">
        <v>775</v>
      </c>
    </row>
    <row r="523" spans="1:3" x14ac:dyDescent="0.35">
      <c r="A523" s="224" t="s">
        <v>2059</v>
      </c>
      <c r="B523" s="224" t="s">
        <v>776</v>
      </c>
    </row>
    <row r="524" spans="1:3" x14ac:dyDescent="0.35">
      <c r="A524" s="224" t="s">
        <v>2060</v>
      </c>
      <c r="B524" s="224" t="s">
        <v>777</v>
      </c>
    </row>
    <row r="525" spans="1:3" x14ac:dyDescent="0.35">
      <c r="A525" s="224" t="s">
        <v>2061</v>
      </c>
      <c r="B525" s="224" t="s">
        <v>3196</v>
      </c>
    </row>
    <row r="526" spans="1:3" x14ac:dyDescent="0.35">
      <c r="A526" s="224" t="s">
        <v>2062</v>
      </c>
      <c r="B526" s="224" t="s">
        <v>3197</v>
      </c>
    </row>
    <row r="527" spans="1:3" x14ac:dyDescent="0.35">
      <c r="A527" s="224" t="s">
        <v>2063</v>
      </c>
      <c r="B527" s="224" t="s">
        <v>2219</v>
      </c>
    </row>
    <row r="528" spans="1:3" x14ac:dyDescent="0.35">
      <c r="A528" s="224" t="s">
        <v>2121</v>
      </c>
      <c r="B528" s="224" t="s">
        <v>778</v>
      </c>
    </row>
    <row r="529" spans="1:2" x14ac:dyDescent="0.35">
      <c r="A529" s="224" t="s">
        <v>2234</v>
      </c>
      <c r="B529" s="224" t="s">
        <v>3198</v>
      </c>
    </row>
    <row r="530" spans="1:2" x14ac:dyDescent="0.35">
      <c r="A530" s="224" t="s">
        <v>2235</v>
      </c>
      <c r="B530" s="224" t="s">
        <v>139</v>
      </c>
    </row>
    <row r="531" spans="1:2" x14ac:dyDescent="0.35">
      <c r="A531" s="224" t="s">
        <v>2236</v>
      </c>
      <c r="B531" s="224" t="s">
        <v>2220</v>
      </c>
    </row>
    <row r="532" spans="1:2" x14ac:dyDescent="0.35">
      <c r="A532" s="224" t="s">
        <v>2237</v>
      </c>
      <c r="B532" s="224" t="s">
        <v>1662</v>
      </c>
    </row>
    <row r="533" spans="1:2" x14ac:dyDescent="0.35">
      <c r="A533" s="224" t="s">
        <v>2238</v>
      </c>
      <c r="B533" s="224" t="s">
        <v>1662</v>
      </c>
    </row>
    <row r="534" spans="1:2" x14ac:dyDescent="0.35">
      <c r="A534" s="224" t="s">
        <v>2408</v>
      </c>
      <c r="B534" s="224" t="s">
        <v>1662</v>
      </c>
    </row>
    <row r="535" spans="1:2" x14ac:dyDescent="0.35">
      <c r="A535" s="224" t="s">
        <v>2409</v>
      </c>
      <c r="B535" s="224" t="s">
        <v>1662</v>
      </c>
    </row>
    <row r="536" spans="1:2" x14ac:dyDescent="0.35">
      <c r="A536" s="224" t="s">
        <v>2410</v>
      </c>
      <c r="B536" s="224" t="s">
        <v>1662</v>
      </c>
    </row>
    <row r="537" spans="1:2" x14ac:dyDescent="0.35">
      <c r="A537" s="224" t="s">
        <v>2411</v>
      </c>
      <c r="B537" s="224" t="s">
        <v>1662</v>
      </c>
    </row>
    <row r="538" spans="1:2" x14ac:dyDescent="0.35">
      <c r="A538" s="224" t="s">
        <v>2412</v>
      </c>
      <c r="B538" s="224" t="s">
        <v>1662</v>
      </c>
    </row>
    <row r="539" spans="1:2" x14ac:dyDescent="0.35">
      <c r="A539" s="224" t="s">
        <v>2413</v>
      </c>
      <c r="B539" s="224" t="s">
        <v>1662</v>
      </c>
    </row>
    <row r="540" spans="1:2" x14ac:dyDescent="0.35">
      <c r="A540" s="224" t="s">
        <v>2414</v>
      </c>
      <c r="B540" s="224" t="s">
        <v>1662</v>
      </c>
    </row>
    <row r="541" spans="1:2" x14ac:dyDescent="0.35">
      <c r="A541" s="224" t="s">
        <v>2415</v>
      </c>
      <c r="B541" s="224" t="s">
        <v>1662</v>
      </c>
    </row>
    <row r="542" spans="1:2" x14ac:dyDescent="0.35">
      <c r="A542" s="224" t="s">
        <v>2416</v>
      </c>
      <c r="B542" s="224" t="s">
        <v>1662</v>
      </c>
    </row>
    <row r="543" spans="1:2" x14ac:dyDescent="0.35">
      <c r="A543" s="224" t="s">
        <v>2417</v>
      </c>
      <c r="B543" s="224" t="s">
        <v>1662</v>
      </c>
    </row>
    <row r="544" spans="1:2" x14ac:dyDescent="0.35">
      <c r="A544" s="224" t="s">
        <v>2418</v>
      </c>
      <c r="B544" s="224" t="s">
        <v>1662</v>
      </c>
    </row>
    <row r="545" spans="1:4" x14ac:dyDescent="0.35">
      <c r="A545" s="224" t="s">
        <v>1662</v>
      </c>
      <c r="B545" s="224" t="s">
        <v>2419</v>
      </c>
    </row>
    <row r="546" spans="1:4" x14ac:dyDescent="0.35">
      <c r="A546" s="224" t="s">
        <v>2122</v>
      </c>
      <c r="B546" s="224" t="s">
        <v>3158</v>
      </c>
      <c r="C546" s="225">
        <v>7822.7567131257083</v>
      </c>
      <c r="D546" s="225">
        <v>236.00000000000009</v>
      </c>
    </row>
    <row r="547" spans="1:4" x14ac:dyDescent="0.35">
      <c r="A547" s="224" t="s">
        <v>2123</v>
      </c>
      <c r="B547" s="224" t="s">
        <v>3129</v>
      </c>
      <c r="C547" s="225">
        <v>1688.5696352603291</v>
      </c>
      <c r="D547" s="225">
        <v>149</v>
      </c>
    </row>
    <row r="548" spans="1:4" x14ac:dyDescent="0.35">
      <c r="A548" s="224" t="s">
        <v>2124</v>
      </c>
      <c r="B548" s="224" t="s">
        <v>3130</v>
      </c>
    </row>
    <row r="549" spans="1:4" x14ac:dyDescent="0.35">
      <c r="A549" s="224" t="s">
        <v>2125</v>
      </c>
      <c r="B549" s="224" t="s">
        <v>3131</v>
      </c>
    </row>
    <row r="550" spans="1:4" x14ac:dyDescent="0.35">
      <c r="A550" s="224" t="s">
        <v>2126</v>
      </c>
      <c r="B550" s="224" t="s">
        <v>3132</v>
      </c>
    </row>
    <row r="551" spans="1:4" x14ac:dyDescent="0.35">
      <c r="A551" s="224" t="s">
        <v>2239</v>
      </c>
      <c r="B551" s="224" t="s">
        <v>3133</v>
      </c>
    </row>
    <row r="552" spans="1:4" x14ac:dyDescent="0.35">
      <c r="A552" s="224" t="s">
        <v>2240</v>
      </c>
      <c r="B552" s="224" t="s">
        <v>3134</v>
      </c>
    </row>
    <row r="553" spans="1:4" x14ac:dyDescent="0.35">
      <c r="A553" s="224" t="s">
        <v>2241</v>
      </c>
      <c r="B553" s="224" t="s">
        <v>3135</v>
      </c>
    </row>
    <row r="554" spans="1:4" x14ac:dyDescent="0.35">
      <c r="A554" s="224" t="s">
        <v>2242</v>
      </c>
      <c r="B554" s="224" t="s">
        <v>3136</v>
      </c>
    </row>
    <row r="555" spans="1:4" x14ac:dyDescent="0.35">
      <c r="A555" s="224" t="s">
        <v>2243</v>
      </c>
      <c r="B555" s="224" t="s">
        <v>3137</v>
      </c>
    </row>
    <row r="556" spans="1:4" x14ac:dyDescent="0.35">
      <c r="A556" s="224" t="s">
        <v>2244</v>
      </c>
      <c r="B556" s="224" t="s">
        <v>3138</v>
      </c>
    </row>
    <row r="557" spans="1:4" x14ac:dyDescent="0.35">
      <c r="A557" s="224" t="s">
        <v>2245</v>
      </c>
      <c r="B557" s="224" t="s">
        <v>3139</v>
      </c>
    </row>
    <row r="558" spans="1:4" x14ac:dyDescent="0.35">
      <c r="A558" s="224" t="s">
        <v>2246</v>
      </c>
      <c r="B558" s="224" t="s">
        <v>3140</v>
      </c>
    </row>
    <row r="559" spans="1:4" x14ac:dyDescent="0.35">
      <c r="A559" s="224" t="s">
        <v>2247</v>
      </c>
      <c r="B559" s="224" t="s">
        <v>3141</v>
      </c>
    </row>
    <row r="560" spans="1:4" x14ac:dyDescent="0.35">
      <c r="A560" s="224" t="s">
        <v>2248</v>
      </c>
      <c r="B560" s="224" t="s">
        <v>1662</v>
      </c>
    </row>
    <row r="561" spans="1:4" x14ac:dyDescent="0.35">
      <c r="A561" s="224" t="s">
        <v>2249</v>
      </c>
      <c r="B561" s="224" t="s">
        <v>1662</v>
      </c>
    </row>
    <row r="562" spans="1:4" x14ac:dyDescent="0.35">
      <c r="A562" s="224" t="s">
        <v>2250</v>
      </c>
      <c r="B562" s="224" t="s">
        <v>1662</v>
      </c>
    </row>
    <row r="563" spans="1:4" x14ac:dyDescent="0.35">
      <c r="A563" s="224" t="s">
        <v>2251</v>
      </c>
      <c r="B563" s="224" t="s">
        <v>2042</v>
      </c>
    </row>
    <row r="564" spans="1:4" x14ac:dyDescent="0.35">
      <c r="A564" s="224" t="s">
        <v>2252</v>
      </c>
      <c r="B564" s="224" t="s">
        <v>141</v>
      </c>
    </row>
    <row r="565" spans="1:4" x14ac:dyDescent="0.35">
      <c r="A565" s="224" t="s">
        <v>2420</v>
      </c>
      <c r="B565" s="224" t="s">
        <v>1662</v>
      </c>
    </row>
    <row r="566" spans="1:4" x14ac:dyDescent="0.35">
      <c r="A566" s="224" t="s">
        <v>2421</v>
      </c>
      <c r="B566" s="224" t="s">
        <v>1662</v>
      </c>
    </row>
    <row r="567" spans="1:4" x14ac:dyDescent="0.35">
      <c r="A567" s="224" t="s">
        <v>2422</v>
      </c>
      <c r="B567" s="224" t="s">
        <v>1662</v>
      </c>
    </row>
    <row r="568" spans="1:4" x14ac:dyDescent="0.35">
      <c r="A568" s="224" t="s">
        <v>1662</v>
      </c>
      <c r="B568" s="224" t="s">
        <v>2423</v>
      </c>
    </row>
    <row r="569" spans="1:4" x14ac:dyDescent="0.35">
      <c r="A569" s="224" t="s">
        <v>2253</v>
      </c>
      <c r="B569" s="224" t="s">
        <v>3142</v>
      </c>
      <c r="C569" s="225">
        <v>7822.7567131257083</v>
      </c>
      <c r="D569" s="225">
        <v>236.00000000000009</v>
      </c>
    </row>
    <row r="570" spans="1:4" x14ac:dyDescent="0.35">
      <c r="A570" s="224" t="s">
        <v>2254</v>
      </c>
      <c r="B570" s="224" t="s">
        <v>3143</v>
      </c>
      <c r="C570" s="225">
        <v>1688.5696352603291</v>
      </c>
      <c r="D570" s="225">
        <v>149</v>
      </c>
    </row>
    <row r="571" spans="1:4" x14ac:dyDescent="0.35">
      <c r="A571" s="224" t="s">
        <v>2255</v>
      </c>
      <c r="B571" s="224" t="s">
        <v>3144</v>
      </c>
    </row>
    <row r="572" spans="1:4" x14ac:dyDescent="0.35">
      <c r="A572" s="224" t="s">
        <v>2256</v>
      </c>
      <c r="B572" s="224" t="s">
        <v>3145</v>
      </c>
    </row>
    <row r="573" spans="1:4" x14ac:dyDescent="0.35">
      <c r="A573" s="224" t="s">
        <v>2257</v>
      </c>
      <c r="B573" s="224" t="s">
        <v>3146</v>
      </c>
    </row>
    <row r="574" spans="1:4" x14ac:dyDescent="0.35">
      <c r="A574" s="224" t="s">
        <v>2258</v>
      </c>
      <c r="B574" s="224" t="s">
        <v>3147</v>
      </c>
    </row>
    <row r="575" spans="1:4" x14ac:dyDescent="0.35">
      <c r="A575" s="224" t="s">
        <v>2259</v>
      </c>
      <c r="B575" s="224" t="s">
        <v>3148</v>
      </c>
    </row>
    <row r="576" spans="1:4" x14ac:dyDescent="0.35">
      <c r="A576" s="224" t="s">
        <v>2260</v>
      </c>
      <c r="B576" s="224" t="s">
        <v>3149</v>
      </c>
    </row>
    <row r="577" spans="1:4" x14ac:dyDescent="0.35">
      <c r="A577" s="224" t="s">
        <v>2261</v>
      </c>
      <c r="B577" s="224" t="s">
        <v>3150</v>
      </c>
    </row>
    <row r="578" spans="1:4" x14ac:dyDescent="0.35">
      <c r="A578" s="224" t="s">
        <v>2262</v>
      </c>
      <c r="B578" s="224" t="s">
        <v>3151</v>
      </c>
    </row>
    <row r="579" spans="1:4" x14ac:dyDescent="0.35">
      <c r="A579" s="224" t="s">
        <v>2263</v>
      </c>
      <c r="B579" s="224" t="s">
        <v>3152</v>
      </c>
    </row>
    <row r="580" spans="1:4" x14ac:dyDescent="0.35">
      <c r="A580" s="224" t="s">
        <v>2424</v>
      </c>
      <c r="B580" s="224" t="s">
        <v>3153</v>
      </c>
    </row>
    <row r="581" spans="1:4" x14ac:dyDescent="0.35">
      <c r="A581" s="224" t="s">
        <v>2425</v>
      </c>
      <c r="B581" s="224" t="s">
        <v>3154</v>
      </c>
    </row>
    <row r="582" spans="1:4" x14ac:dyDescent="0.35">
      <c r="A582" s="224" t="s">
        <v>2426</v>
      </c>
      <c r="B582" s="224" t="s">
        <v>3155</v>
      </c>
    </row>
    <row r="583" spans="1:4" x14ac:dyDescent="0.35">
      <c r="A583" s="224" t="s">
        <v>2427</v>
      </c>
      <c r="B583" s="224" t="s">
        <v>1662</v>
      </c>
    </row>
    <row r="584" spans="1:4" x14ac:dyDescent="0.35">
      <c r="A584" s="224" t="s">
        <v>2428</v>
      </c>
      <c r="B584" s="224" t="s">
        <v>1662</v>
      </c>
    </row>
    <row r="585" spans="1:4" x14ac:dyDescent="0.35">
      <c r="A585" s="224" t="s">
        <v>2429</v>
      </c>
      <c r="B585" s="224" t="s">
        <v>1662</v>
      </c>
    </row>
    <row r="586" spans="1:4" x14ac:dyDescent="0.35">
      <c r="A586" s="224" t="s">
        <v>2430</v>
      </c>
      <c r="B586" s="224" t="s">
        <v>2042</v>
      </c>
    </row>
    <row r="587" spans="1:4" x14ac:dyDescent="0.35">
      <c r="A587" s="224" t="s">
        <v>2431</v>
      </c>
      <c r="B587" s="224" t="s">
        <v>141</v>
      </c>
    </row>
    <row r="588" spans="1:4" x14ac:dyDescent="0.35">
      <c r="A588" s="224" t="s">
        <v>1662</v>
      </c>
      <c r="B588" s="224" t="s">
        <v>1662</v>
      </c>
    </row>
    <row r="589" spans="1:4" x14ac:dyDescent="0.35">
      <c r="A589" s="224" t="s">
        <v>2264</v>
      </c>
      <c r="B589" s="224" t="s">
        <v>1642</v>
      </c>
      <c r="C589" s="225">
        <v>236.03658828186889</v>
      </c>
      <c r="D589" s="225">
        <v>56</v>
      </c>
    </row>
    <row r="590" spans="1:4" x14ac:dyDescent="0.35">
      <c r="A590" s="224" t="s">
        <v>2265</v>
      </c>
      <c r="B590" s="224" t="s">
        <v>1643</v>
      </c>
      <c r="C590" s="225">
        <v>371.82416597070431</v>
      </c>
      <c r="D590" s="225">
        <v>22</v>
      </c>
    </row>
    <row r="591" spans="1:4" x14ac:dyDescent="0.35">
      <c r="A591" s="224" t="s">
        <v>2266</v>
      </c>
      <c r="B591" s="224" t="s">
        <v>2320</v>
      </c>
      <c r="C591" s="225">
        <v>633.93893307344149</v>
      </c>
      <c r="D591" s="225">
        <v>16</v>
      </c>
    </row>
    <row r="592" spans="1:4" x14ac:dyDescent="0.35">
      <c r="A592" s="224" t="s">
        <v>2267</v>
      </c>
      <c r="B592" s="224" t="s">
        <v>1644</v>
      </c>
      <c r="C592" s="225">
        <v>173.75767201840597</v>
      </c>
      <c r="D592" s="225">
        <v>15</v>
      </c>
    </row>
    <row r="593" spans="1:4" x14ac:dyDescent="0.35">
      <c r="A593" s="224" t="s">
        <v>2268</v>
      </c>
      <c r="B593" s="224" t="s">
        <v>1645</v>
      </c>
      <c r="C593" s="225">
        <v>725.4808604550077</v>
      </c>
      <c r="D593" s="225">
        <v>28</v>
      </c>
    </row>
    <row r="594" spans="1:4" x14ac:dyDescent="0.35">
      <c r="A594" s="224" t="s">
        <v>2432</v>
      </c>
      <c r="B594" s="224" t="s">
        <v>1646</v>
      </c>
      <c r="C594" s="225">
        <v>283.07455772793031</v>
      </c>
      <c r="D594" s="225">
        <v>23</v>
      </c>
    </row>
    <row r="595" spans="1:4" x14ac:dyDescent="0.35">
      <c r="A595" s="224" t="s">
        <v>2433</v>
      </c>
      <c r="B595" s="224" t="s">
        <v>1647</v>
      </c>
      <c r="C595" s="225">
        <v>723.25350493349868</v>
      </c>
      <c r="D595" s="225">
        <v>19</v>
      </c>
    </row>
    <row r="596" spans="1:4" x14ac:dyDescent="0.35">
      <c r="A596" s="224" t="s">
        <v>2434</v>
      </c>
      <c r="B596" s="224" t="s">
        <v>1648</v>
      </c>
      <c r="C596" s="225">
        <v>169.24776203288098</v>
      </c>
      <c r="D596" s="225">
        <v>14</v>
      </c>
    </row>
    <row r="597" spans="1:4" x14ac:dyDescent="0.35">
      <c r="A597" s="224" t="s">
        <v>2435</v>
      </c>
      <c r="B597" s="224" t="s">
        <v>2693</v>
      </c>
      <c r="C597" s="225">
        <v>857.85317928692973</v>
      </c>
      <c r="D597" s="225">
        <v>43</v>
      </c>
    </row>
    <row r="598" spans="1:4" x14ac:dyDescent="0.35">
      <c r="A598" s="224" t="s">
        <v>2436</v>
      </c>
      <c r="B598" s="224" t="s">
        <v>2696</v>
      </c>
      <c r="C598" s="225">
        <v>495.51065375019522</v>
      </c>
      <c r="D598" s="225">
        <v>38</v>
      </c>
    </row>
    <row r="599" spans="1:4" x14ac:dyDescent="0.35">
      <c r="A599" s="224" t="s">
        <v>2437</v>
      </c>
      <c r="B599" s="224" t="s">
        <v>2694</v>
      </c>
      <c r="C599" s="225">
        <v>2409.7471640744352</v>
      </c>
      <c r="D599" s="225">
        <v>43</v>
      </c>
    </row>
    <row r="600" spans="1:4" x14ac:dyDescent="0.35">
      <c r="A600" s="224" t="s">
        <v>2731</v>
      </c>
      <c r="B600" s="224" t="s">
        <v>2695</v>
      </c>
      <c r="C600" s="225">
        <v>2421.8654567207395</v>
      </c>
      <c r="D600" s="225">
        <v>67</v>
      </c>
    </row>
    <row r="601" spans="1:4" x14ac:dyDescent="0.35">
      <c r="A601" s="224" t="s">
        <v>2732</v>
      </c>
      <c r="B601" s="224" t="s">
        <v>2042</v>
      </c>
      <c r="C601" s="225">
        <v>9.7358500599999989</v>
      </c>
      <c r="D601" s="225">
        <v>1</v>
      </c>
    </row>
    <row r="602" spans="1:4" x14ac:dyDescent="0.35">
      <c r="A602" s="224" t="s">
        <v>2733</v>
      </c>
      <c r="B602" s="224" t="s">
        <v>141</v>
      </c>
    </row>
    <row r="603" spans="1:4" x14ac:dyDescent="0.35">
      <c r="A603" s="224" t="s">
        <v>2734</v>
      </c>
      <c r="B603" s="224" t="s">
        <v>1662</v>
      </c>
    </row>
    <row r="604" spans="1:4" x14ac:dyDescent="0.35">
      <c r="A604" s="224" t="s">
        <v>2735</v>
      </c>
      <c r="B604" s="224" t="s">
        <v>1662</v>
      </c>
    </row>
    <row r="605" spans="1:4" x14ac:dyDescent="0.35">
      <c r="A605" s="224" t="s">
        <v>2736</v>
      </c>
      <c r="B605" s="224" t="s">
        <v>1662</v>
      </c>
    </row>
    <row r="606" spans="1:4" x14ac:dyDescent="0.35">
      <c r="A606" s="224" t="s">
        <v>2737</v>
      </c>
      <c r="B606" s="224" t="s">
        <v>1662</v>
      </c>
    </row>
    <row r="607" spans="1:4" x14ac:dyDescent="0.35">
      <c r="A607" s="224" t="s">
        <v>2738</v>
      </c>
      <c r="B607" s="224" t="s">
        <v>1662</v>
      </c>
    </row>
    <row r="608" spans="1:4" x14ac:dyDescent="0.35">
      <c r="A608" s="224" t="s">
        <v>2739</v>
      </c>
      <c r="B608" s="224" t="s">
        <v>1662</v>
      </c>
    </row>
    <row r="609" spans="1:6" x14ac:dyDescent="0.35">
      <c r="A609" s="224" t="s">
        <v>2740</v>
      </c>
      <c r="B609" s="224" t="s">
        <v>1662</v>
      </c>
    </row>
    <row r="610" spans="1:6" x14ac:dyDescent="0.35">
      <c r="A610" s="224" t="s">
        <v>2741</v>
      </c>
      <c r="B610" s="224" t="s">
        <v>1662</v>
      </c>
    </row>
    <row r="611" spans="1:6" x14ac:dyDescent="0.35">
      <c r="A611" s="224" t="s">
        <v>2742</v>
      </c>
      <c r="B611" s="224" t="s">
        <v>1662</v>
      </c>
    </row>
    <row r="612" spans="1:6" x14ac:dyDescent="0.35">
      <c r="A612" s="224" t="s">
        <v>2743</v>
      </c>
      <c r="B612" s="224" t="s">
        <v>1662</v>
      </c>
    </row>
    <row r="613" spans="1:6" x14ac:dyDescent="0.35">
      <c r="A613" s="224" t="s">
        <v>1662</v>
      </c>
      <c r="B613" s="224" t="s">
        <v>2443</v>
      </c>
    </row>
    <row r="614" spans="1:6" x14ac:dyDescent="0.35">
      <c r="A614" s="224" t="s">
        <v>2438</v>
      </c>
      <c r="B614" s="224" t="s">
        <v>2270</v>
      </c>
      <c r="C614" s="225">
        <v>4831.6126207951747</v>
      </c>
      <c r="D614" s="225">
        <v>110</v>
      </c>
    </row>
    <row r="615" spans="1:6" x14ac:dyDescent="0.35">
      <c r="A615" s="224" t="s">
        <v>2439</v>
      </c>
      <c r="B615" s="224" t="s">
        <v>2269</v>
      </c>
      <c r="C615" s="225">
        <v>4669.9778775308596</v>
      </c>
      <c r="D615" s="225">
        <v>274</v>
      </c>
    </row>
    <row r="616" spans="1:6" x14ac:dyDescent="0.35">
      <c r="A616" s="224" t="s">
        <v>2440</v>
      </c>
      <c r="B616" s="224" t="s">
        <v>1650</v>
      </c>
    </row>
    <row r="617" spans="1:6" x14ac:dyDescent="0.35">
      <c r="A617" s="224" t="s">
        <v>2441</v>
      </c>
      <c r="B617" s="224" t="s">
        <v>2042</v>
      </c>
      <c r="C617" s="225">
        <v>9.7358500599999989</v>
      </c>
      <c r="D617" s="225">
        <v>1</v>
      </c>
    </row>
    <row r="618" spans="1:6" x14ac:dyDescent="0.35">
      <c r="A618" s="224" t="s">
        <v>2442</v>
      </c>
      <c r="B618" s="224" t="s">
        <v>141</v>
      </c>
    </row>
    <row r="619" spans="1:6" x14ac:dyDescent="0.35">
      <c r="A619" s="224" t="s">
        <v>1662</v>
      </c>
      <c r="B619" s="224" t="s">
        <v>1662</v>
      </c>
    </row>
    <row r="620" spans="1:6" x14ac:dyDescent="0.35">
      <c r="A620" s="224" t="s">
        <v>1662</v>
      </c>
      <c r="B620" s="224" t="s">
        <v>3105</v>
      </c>
    </row>
    <row r="621" spans="1:6" x14ac:dyDescent="0.35">
      <c r="A621" s="224" t="s">
        <v>2445</v>
      </c>
      <c r="B621" s="224" t="s">
        <v>771</v>
      </c>
    </row>
    <row r="622" spans="1:6" x14ac:dyDescent="0.35">
      <c r="A622" s="224" t="s">
        <v>2446</v>
      </c>
      <c r="B622" s="224" t="s">
        <v>772</v>
      </c>
      <c r="C622" s="225">
        <v>6243.2686575154803</v>
      </c>
      <c r="D622" s="225">
        <v>2670.9373082847951</v>
      </c>
      <c r="F622" s="225">
        <v>6.5808171285169026</v>
      </c>
    </row>
    <row r="623" spans="1:6" x14ac:dyDescent="0.35">
      <c r="A623" s="224" t="s">
        <v>2447</v>
      </c>
      <c r="B623" s="224" t="s">
        <v>773</v>
      </c>
    </row>
    <row r="624" spans="1:6" x14ac:dyDescent="0.35">
      <c r="A624" s="224" t="s">
        <v>2448</v>
      </c>
      <c r="B624" s="224" t="s">
        <v>774</v>
      </c>
    </row>
    <row r="625" spans="1:6" x14ac:dyDescent="0.35">
      <c r="A625" s="224" t="s">
        <v>2449</v>
      </c>
      <c r="B625" s="224" t="s">
        <v>775</v>
      </c>
    </row>
    <row r="626" spans="1:6" x14ac:dyDescent="0.35">
      <c r="A626" s="224" t="s">
        <v>2450</v>
      </c>
      <c r="B626" s="224" t="s">
        <v>776</v>
      </c>
    </row>
    <row r="627" spans="1:6" x14ac:dyDescent="0.35">
      <c r="A627" s="224" t="s">
        <v>2451</v>
      </c>
      <c r="B627" s="224" t="s">
        <v>777</v>
      </c>
    </row>
    <row r="628" spans="1:6" x14ac:dyDescent="0.35">
      <c r="A628" s="224" t="s">
        <v>2452</v>
      </c>
      <c r="B628" s="224" t="s">
        <v>3196</v>
      </c>
    </row>
    <row r="629" spans="1:6" x14ac:dyDescent="0.35">
      <c r="A629" s="224" t="s">
        <v>2453</v>
      </c>
      <c r="B629" s="224" t="s">
        <v>3197</v>
      </c>
    </row>
    <row r="630" spans="1:6" x14ac:dyDescent="0.35">
      <c r="A630" s="224" t="s">
        <v>2454</v>
      </c>
      <c r="B630" s="224" t="s">
        <v>2219</v>
      </c>
    </row>
    <row r="631" spans="1:6" x14ac:dyDescent="0.35">
      <c r="A631" s="224" t="s">
        <v>2455</v>
      </c>
      <c r="B631" s="224" t="s">
        <v>778</v>
      </c>
    </row>
    <row r="632" spans="1:6" x14ac:dyDescent="0.35">
      <c r="A632" s="224" t="s">
        <v>2456</v>
      </c>
      <c r="B632" s="224" t="s">
        <v>3198</v>
      </c>
    </row>
    <row r="633" spans="1:6" x14ac:dyDescent="0.35">
      <c r="A633" s="224" t="s">
        <v>2457</v>
      </c>
      <c r="B633" s="224" t="s">
        <v>139</v>
      </c>
    </row>
    <row r="634" spans="1:6" x14ac:dyDescent="0.35">
      <c r="A634" s="224" t="s">
        <v>2458</v>
      </c>
      <c r="B634" s="224" t="s">
        <v>2042</v>
      </c>
    </row>
    <row r="635" spans="1:6" x14ac:dyDescent="0.35">
      <c r="A635" s="224" t="s">
        <v>2459</v>
      </c>
      <c r="B635" s="224" t="s">
        <v>141</v>
      </c>
    </row>
    <row r="636" spans="1:6" x14ac:dyDescent="0.35">
      <c r="A636" s="224" t="s">
        <v>2460</v>
      </c>
      <c r="B636" s="224" t="s">
        <v>2682</v>
      </c>
      <c r="F636" s="225">
        <v>5.0466461009850079</v>
      </c>
    </row>
    <row r="637" spans="1:6" x14ac:dyDescent="0.35">
      <c r="A637" s="224" t="s">
        <v>2461</v>
      </c>
      <c r="B637" s="224" t="s">
        <v>1662</v>
      </c>
    </row>
    <row r="638" spans="1:6" x14ac:dyDescent="0.35">
      <c r="A638" s="224" t="s">
        <v>2462</v>
      </c>
      <c r="B638" s="224" t="s">
        <v>1662</v>
      </c>
    </row>
    <row r="639" spans="1:6" x14ac:dyDescent="0.35">
      <c r="A639" s="224" t="s">
        <v>2463</v>
      </c>
      <c r="B639" s="224" t="s">
        <v>1662</v>
      </c>
    </row>
    <row r="640" spans="1:6" x14ac:dyDescent="0.35">
      <c r="A640" s="224" t="s">
        <v>1662</v>
      </c>
      <c r="B640" s="224" t="s">
        <v>1662</v>
      </c>
    </row>
    <row r="641" spans="1:2" x14ac:dyDescent="0.35">
      <c r="A641" s="224" t="s">
        <v>1662</v>
      </c>
      <c r="B641" s="224" t="s">
        <v>1662</v>
      </c>
    </row>
  </sheetData>
  <pageMargins left="0.7" right="0.7" top="0.75" bottom="0.75" header="0.3" footer="0.3"/>
  <pageSetup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C53FD7A-F41F-4EF0-96CA-77EF9FF7EAFF}">
  <sheetPr>
    <tabColor rgb="FF243386"/>
  </sheetPr>
  <dimension ref="A1:N219"/>
  <sheetViews>
    <sheetView zoomScale="80" zoomScaleNormal="80" workbookViewId="0"/>
  </sheetViews>
  <sheetFormatPr defaultColWidth="8.81640625" defaultRowHeight="14.5" outlineLevelRow="1" x14ac:dyDescent="0.35"/>
  <cols>
    <col min="1" max="1" width="12.1796875" style="51" customWidth="1"/>
    <col min="2" max="2" width="60.7265625" style="51" customWidth="1"/>
    <col min="3" max="4" width="40.7265625" style="51" customWidth="1"/>
    <col min="5" max="5" width="7.26953125" style="51" customWidth="1"/>
    <col min="6" max="6" width="42.81640625" style="51" customWidth="1"/>
    <col min="7" max="7" width="40.7265625" style="49" customWidth="1"/>
    <col min="8" max="8" width="7.26953125" style="51" customWidth="1"/>
    <col min="9" max="9" width="71.81640625" style="51" customWidth="1"/>
    <col min="10" max="11" width="47.7265625" style="51" customWidth="1"/>
    <col min="12" max="12" width="7.26953125" style="51" customWidth="1"/>
    <col min="13" max="13" width="25.7265625" style="51" customWidth="1"/>
    <col min="14" max="14" width="25.7265625" style="49" customWidth="1"/>
    <col min="15" max="16384" width="8.81640625" style="81"/>
  </cols>
  <sheetData>
    <row r="1" spans="1:14" ht="31" x14ac:dyDescent="0.35">
      <c r="A1" s="48" t="s">
        <v>2781</v>
      </c>
      <c r="B1" s="48"/>
      <c r="C1" s="49"/>
      <c r="D1" s="49"/>
      <c r="E1" s="49"/>
      <c r="F1" s="216" t="s">
        <v>3004</v>
      </c>
      <c r="H1" s="49"/>
      <c r="I1" s="48"/>
      <c r="J1" s="49"/>
      <c r="K1" s="49"/>
      <c r="L1" s="49"/>
      <c r="M1" s="49"/>
    </row>
    <row r="2" spans="1:14" ht="15" thickBot="1" x14ac:dyDescent="0.4">
      <c r="A2" s="49"/>
      <c r="B2" s="49"/>
      <c r="C2" s="49"/>
      <c r="D2" s="49"/>
      <c r="E2" s="49"/>
      <c r="F2" s="49"/>
      <c r="H2"/>
      <c r="L2" s="49"/>
      <c r="M2" s="49"/>
    </row>
    <row r="3" spans="1:14" ht="19" thickBot="1" x14ac:dyDescent="0.4">
      <c r="A3" s="52"/>
      <c r="B3" s="53" t="s">
        <v>71</v>
      </c>
      <c r="C3" s="54" t="s">
        <v>72</v>
      </c>
      <c r="D3" s="52"/>
      <c r="E3" s="52"/>
      <c r="F3" s="52"/>
      <c r="G3" s="52"/>
      <c r="H3"/>
      <c r="L3" s="49"/>
      <c r="M3" s="49"/>
    </row>
    <row r="4" spans="1:14" ht="15" thickBot="1" x14ac:dyDescent="0.4">
      <c r="H4"/>
      <c r="L4" s="49"/>
      <c r="M4" s="49"/>
    </row>
    <row r="5" spans="1:14" ht="18.5" x14ac:dyDescent="0.35">
      <c r="B5" s="209" t="s">
        <v>2782</v>
      </c>
      <c r="C5" s="55"/>
      <c r="E5" s="57"/>
      <c r="F5" s="57"/>
      <c r="H5"/>
      <c r="L5" s="49"/>
      <c r="M5" s="49"/>
    </row>
    <row r="6" spans="1:14" ht="18.5" x14ac:dyDescent="0.35">
      <c r="B6" s="210" t="s">
        <v>2783</v>
      </c>
      <c r="C6" s="55"/>
      <c r="E6" s="57"/>
      <c r="F6" s="57"/>
      <c r="H6"/>
      <c r="L6" s="49"/>
      <c r="M6" s="49"/>
    </row>
    <row r="7" spans="1:14" ht="15" thickBot="1" x14ac:dyDescent="0.4">
      <c r="B7" s="211" t="s">
        <v>3000</v>
      </c>
      <c r="H7"/>
      <c r="L7" s="49"/>
      <c r="M7" s="49"/>
    </row>
    <row r="8" spans="1:14" s="96" customFormat="1" x14ac:dyDescent="0.35">
      <c r="A8" s="51"/>
      <c r="B8" s="75"/>
      <c r="C8" s="51"/>
      <c r="D8" s="51"/>
      <c r="E8" s="51"/>
      <c r="F8" s="51"/>
      <c r="G8" s="49"/>
      <c r="H8"/>
      <c r="I8" s="51"/>
      <c r="J8" s="51"/>
      <c r="K8" s="51"/>
      <c r="L8" s="49"/>
      <c r="M8" s="49"/>
      <c r="N8" s="49"/>
    </row>
    <row r="9" spans="1:14" s="96" customFormat="1" ht="18.75" customHeight="1" x14ac:dyDescent="0.35">
      <c r="A9" s="62"/>
      <c r="B9" s="504" t="s">
        <v>2784</v>
      </c>
      <c r="C9" s="504"/>
      <c r="D9" s="62"/>
      <c r="E9" s="62"/>
      <c r="F9" s="62"/>
      <c r="G9" s="62"/>
      <c r="H9"/>
      <c r="I9" s="51"/>
      <c r="J9" s="51"/>
      <c r="K9" s="51"/>
      <c r="L9" s="49"/>
      <c r="M9" s="49"/>
      <c r="N9" s="49"/>
    </row>
    <row r="10" spans="1:14" s="96" customFormat="1" ht="18.75" customHeight="1" x14ac:dyDescent="0.35">
      <c r="A10" s="70"/>
      <c r="B10" s="70" t="s">
        <v>1656</v>
      </c>
      <c r="C10" s="70" t="s">
        <v>110</v>
      </c>
      <c r="D10" s="70" t="s">
        <v>1657</v>
      </c>
      <c r="E10" s="70"/>
      <c r="F10" s="70" t="s">
        <v>2788</v>
      </c>
      <c r="G10" s="70" t="s">
        <v>2789</v>
      </c>
      <c r="H10"/>
      <c r="I10" s="51"/>
      <c r="J10" s="51"/>
      <c r="K10" s="51"/>
      <c r="L10" s="49"/>
      <c r="M10" s="49"/>
      <c r="N10" s="49"/>
    </row>
    <row r="11" spans="1:14" s="96" customFormat="1" x14ac:dyDescent="0.35">
      <c r="A11" s="51" t="s">
        <v>2790</v>
      </c>
      <c r="B11" s="1" t="s">
        <v>2785</v>
      </c>
      <c r="C11" s="178" t="s">
        <v>82</v>
      </c>
      <c r="D11" s="179" t="s">
        <v>82</v>
      </c>
      <c r="E11"/>
      <c r="F11" s="140" t="str">
        <f>IF(OR('B2. HTT Public Sector Assets'!$C$37=0,C11="[For completion]"),"",C11/'B2. HTT Public Sector Assets'!$C$37)</f>
        <v/>
      </c>
      <c r="G11" s="140" t="str">
        <f>IF(OR('B2. HTT Public Sector Assets'!$C$10=0,D11="[For completion]"),"",D11/'B2. HTT Public Sector Assets'!$C$10)</f>
        <v/>
      </c>
      <c r="H11"/>
      <c r="I11" s="51"/>
      <c r="J11" s="51"/>
      <c r="K11" s="51"/>
      <c r="L11" s="49"/>
      <c r="M11" s="49"/>
      <c r="N11" s="49"/>
    </row>
    <row r="12" spans="1:14" s="96" customFormat="1" x14ac:dyDescent="0.35">
      <c r="A12" s="51" t="s">
        <v>2791</v>
      </c>
      <c r="B12" s="80" t="s">
        <v>2958</v>
      </c>
      <c r="C12" s="178" t="s">
        <v>82</v>
      </c>
      <c r="D12" s="179" t="s">
        <v>82</v>
      </c>
      <c r="E12"/>
      <c r="F12" s="140"/>
      <c r="G12" s="140"/>
      <c r="H12"/>
      <c r="I12" s="51"/>
      <c r="J12" s="51"/>
      <c r="K12" s="51"/>
      <c r="L12" s="49"/>
      <c r="M12" s="49"/>
      <c r="N12" s="49"/>
    </row>
    <row r="13" spans="1:14" s="96" customFormat="1" x14ac:dyDescent="0.35">
      <c r="A13" s="51" t="s">
        <v>2792</v>
      </c>
      <c r="B13" s="80" t="s">
        <v>2959</v>
      </c>
      <c r="C13" s="178" t="s">
        <v>82</v>
      </c>
      <c r="D13" s="179" t="s">
        <v>82</v>
      </c>
      <c r="E13"/>
      <c r="F13" s="140"/>
      <c r="G13" s="140"/>
      <c r="H13"/>
      <c r="I13" s="51"/>
      <c r="J13" s="51"/>
      <c r="K13" s="51"/>
      <c r="L13" s="49"/>
      <c r="M13" s="49"/>
      <c r="N13" s="49"/>
    </row>
    <row r="14" spans="1:14" s="96" customFormat="1" x14ac:dyDescent="0.35">
      <c r="A14" s="51" t="s">
        <v>2793</v>
      </c>
      <c r="B14" s="80" t="s">
        <v>2960</v>
      </c>
      <c r="C14" s="178" t="s">
        <v>82</v>
      </c>
      <c r="D14" s="179" t="s">
        <v>82</v>
      </c>
      <c r="E14"/>
      <c r="F14" s="140"/>
      <c r="G14" s="140"/>
      <c r="H14"/>
      <c r="I14" s="51"/>
      <c r="J14" s="51"/>
      <c r="K14" s="51"/>
      <c r="L14" s="49"/>
      <c r="M14" s="49"/>
      <c r="N14" s="49"/>
    </row>
    <row r="15" spans="1:14" s="96" customFormat="1" x14ac:dyDescent="0.35">
      <c r="A15" s="51"/>
      <c r="B15" s="80" t="s">
        <v>2967</v>
      </c>
      <c r="C15" s="178" t="s">
        <v>82</v>
      </c>
      <c r="D15" s="179" t="s">
        <v>82</v>
      </c>
      <c r="E15"/>
      <c r="F15" s="140"/>
      <c r="G15" s="140"/>
      <c r="H15"/>
      <c r="I15" s="51"/>
      <c r="J15" s="51"/>
      <c r="K15" s="51"/>
      <c r="L15" s="49"/>
      <c r="M15" s="49"/>
      <c r="N15" s="49"/>
    </row>
    <row r="16" spans="1:14" s="96" customFormat="1" x14ac:dyDescent="0.35">
      <c r="A16" s="51" t="s">
        <v>2961</v>
      </c>
      <c r="B16" s="68" t="s">
        <v>2786</v>
      </c>
      <c r="C16" s="178" t="s">
        <v>82</v>
      </c>
      <c r="D16" s="179" t="s">
        <v>82</v>
      </c>
      <c r="E16"/>
      <c r="F16" s="140" t="str">
        <f>IF(OR('B2. HTT Public Sector Assets'!$C$37=0,C16="[For completion]"),"",C16/'B2. HTT Public Sector Assets'!$C$37)</f>
        <v/>
      </c>
      <c r="G16" s="140" t="str">
        <f>IF(OR('B2. HTT Public Sector Assets'!$C$10=0,D16="[For completion]"),"",D16/'B2. HTT Public Sector Assets'!$C$10)</f>
        <v/>
      </c>
      <c r="H16"/>
      <c r="I16" s="51"/>
      <c r="J16" s="51"/>
      <c r="K16" s="51"/>
      <c r="L16" s="49"/>
      <c r="M16" s="49"/>
      <c r="N16" s="49"/>
    </row>
    <row r="17" spans="1:14" s="96" customFormat="1" x14ac:dyDescent="0.35">
      <c r="A17" s="51" t="s">
        <v>2962</v>
      </c>
      <c r="B17" s="80" t="s">
        <v>2958</v>
      </c>
      <c r="C17" s="178" t="s">
        <v>82</v>
      </c>
      <c r="D17" s="179" t="s">
        <v>82</v>
      </c>
      <c r="E17"/>
      <c r="F17" s="140"/>
      <c r="G17" s="140"/>
      <c r="H17"/>
      <c r="I17" s="51"/>
      <c r="J17" s="51"/>
      <c r="K17" s="51"/>
      <c r="L17" s="49"/>
      <c r="M17" s="49"/>
      <c r="N17" s="49"/>
    </row>
    <row r="18" spans="1:14" s="96" customFormat="1" x14ac:dyDescent="0.35">
      <c r="A18" s="51" t="s">
        <v>2963</v>
      </c>
      <c r="B18" s="80" t="s">
        <v>2959</v>
      </c>
      <c r="C18" s="178" t="s">
        <v>82</v>
      </c>
      <c r="D18" s="179" t="s">
        <v>82</v>
      </c>
      <c r="E18"/>
      <c r="F18" s="140"/>
      <c r="G18" s="140"/>
      <c r="H18"/>
      <c r="I18" s="51"/>
      <c r="J18" s="51"/>
      <c r="K18" s="51"/>
      <c r="L18" s="49"/>
      <c r="M18" s="49"/>
      <c r="N18" s="49"/>
    </row>
    <row r="19" spans="1:14" s="96" customFormat="1" x14ac:dyDescent="0.35">
      <c r="A19" s="51" t="s">
        <v>2964</v>
      </c>
      <c r="B19" s="80" t="s">
        <v>2960</v>
      </c>
      <c r="C19" s="178" t="s">
        <v>82</v>
      </c>
      <c r="D19" s="179" t="s">
        <v>82</v>
      </c>
      <c r="E19"/>
      <c r="F19" s="140"/>
      <c r="G19" s="140"/>
      <c r="H19"/>
      <c r="I19" s="51"/>
      <c r="J19" s="51"/>
      <c r="K19" s="51"/>
      <c r="L19" s="49"/>
      <c r="M19" s="49"/>
      <c r="N19" s="49"/>
    </row>
    <row r="20" spans="1:14" s="96" customFormat="1" x14ac:dyDescent="0.35">
      <c r="A20" s="51"/>
      <c r="B20" s="80" t="s">
        <v>2967</v>
      </c>
      <c r="C20" s="178" t="s">
        <v>82</v>
      </c>
      <c r="D20" s="179" t="s">
        <v>82</v>
      </c>
      <c r="E20"/>
      <c r="F20" s="140"/>
      <c r="G20" s="140"/>
      <c r="H20"/>
      <c r="I20" s="51"/>
      <c r="J20" s="51"/>
      <c r="K20" s="51"/>
      <c r="L20" s="49"/>
      <c r="M20" s="49"/>
      <c r="N20" s="49"/>
    </row>
    <row r="21" spans="1:14" s="96" customFormat="1" x14ac:dyDescent="0.35">
      <c r="A21" s="51" t="s">
        <v>2965</v>
      </c>
      <c r="B21" s="68" t="s">
        <v>1666</v>
      </c>
      <c r="C21" s="178" t="s">
        <v>82</v>
      </c>
      <c r="D21" s="179" t="s">
        <v>82</v>
      </c>
      <c r="E21"/>
      <c r="F21" s="140" t="str">
        <f>IF(OR('B2. HTT Public Sector Assets'!$C$37=0,C21="[For completion]"),"",C21/'B2. HTT Public Sector Assets'!$C$37)</f>
        <v/>
      </c>
      <c r="G21" s="140" t="str">
        <f>IF(OR('B2. HTT Public Sector Assets'!$C$10=0,D21="[For completion]"),"",D21/'B2. HTT Public Sector Assets'!$C$10)</f>
        <v/>
      </c>
      <c r="H21"/>
      <c r="I21" s="51"/>
      <c r="J21" s="51"/>
      <c r="K21" s="51"/>
      <c r="L21" s="49"/>
      <c r="M21" s="49"/>
      <c r="N21" s="49"/>
    </row>
    <row r="22" spans="1:14" s="96" customFormat="1" x14ac:dyDescent="0.35">
      <c r="A22" s="51" t="s">
        <v>2966</v>
      </c>
      <c r="B22" s="68" t="s">
        <v>2787</v>
      </c>
      <c r="C22" s="135">
        <f>SUM(C11,C16,C21)</f>
        <v>0</v>
      </c>
      <c r="D22" s="76">
        <f>SUM(D11,D16,D21)</f>
        <v>0</v>
      </c>
      <c r="E22"/>
      <c r="F22" s="140">
        <f>SUM(F11:F21)</f>
        <v>0</v>
      </c>
      <c r="G22" s="140">
        <f>SUM(G11:G21)</f>
        <v>0</v>
      </c>
      <c r="H22"/>
      <c r="I22" s="51"/>
      <c r="J22" s="51"/>
      <c r="K22" s="51"/>
      <c r="L22" s="49"/>
      <c r="M22" s="49"/>
      <c r="N22" s="49"/>
    </row>
    <row r="23" spans="1:14" s="96" customFormat="1" x14ac:dyDescent="0.35">
      <c r="A23" s="68" t="s">
        <v>2794</v>
      </c>
      <c r="B23" s="182" t="s">
        <v>143</v>
      </c>
      <c r="C23" s="135"/>
      <c r="D23" s="76"/>
      <c r="E23"/>
      <c r="F23" s="140"/>
      <c r="G23" s="140"/>
      <c r="H23"/>
      <c r="I23" s="51"/>
      <c r="J23" s="51"/>
      <c r="K23" s="51"/>
      <c r="L23" s="49"/>
      <c r="M23" s="49"/>
      <c r="N23" s="49"/>
    </row>
    <row r="24" spans="1:14" s="96" customFormat="1" x14ac:dyDescent="0.35">
      <c r="A24" s="68" t="s">
        <v>2795</v>
      </c>
      <c r="B24" s="182" t="s">
        <v>143</v>
      </c>
      <c r="C24" s="135"/>
      <c r="D24" s="76"/>
      <c r="E24"/>
      <c r="F24" s="140"/>
      <c r="G24" s="140"/>
      <c r="H24"/>
      <c r="I24" s="51"/>
      <c r="J24" s="51"/>
      <c r="K24" s="51"/>
      <c r="L24" s="49"/>
      <c r="M24" s="49"/>
      <c r="N24" s="49"/>
    </row>
    <row r="25" spans="1:14" s="96" customFormat="1" x14ac:dyDescent="0.35">
      <c r="A25" s="68" t="s">
        <v>2796</v>
      </c>
      <c r="B25" s="182" t="s">
        <v>143</v>
      </c>
      <c r="C25" s="135"/>
      <c r="D25" s="76"/>
      <c r="E25"/>
      <c r="F25" s="140"/>
      <c r="G25" s="140"/>
      <c r="H25"/>
      <c r="I25" s="51"/>
      <c r="J25" s="51"/>
      <c r="K25" s="51"/>
      <c r="L25" s="49"/>
      <c r="M25" s="49"/>
      <c r="N25" s="49"/>
    </row>
    <row r="26" spans="1:14" s="96" customFormat="1" x14ac:dyDescent="0.35">
      <c r="A26" s="68" t="s">
        <v>2797</v>
      </c>
      <c r="B26" s="182" t="s">
        <v>143</v>
      </c>
      <c r="C26" s="135"/>
      <c r="D26" s="76"/>
      <c r="E26"/>
      <c r="F26" s="140"/>
      <c r="G26" s="140"/>
      <c r="H26"/>
      <c r="I26" s="51"/>
      <c r="J26" s="51"/>
      <c r="K26" s="51"/>
      <c r="L26" s="49"/>
      <c r="M26" s="49"/>
      <c r="N26" s="49"/>
    </row>
    <row r="27" spans="1:14" s="96" customFormat="1" x14ac:dyDescent="0.35">
      <c r="A27" s="68" t="s">
        <v>2798</v>
      </c>
      <c r="B27" s="182" t="s">
        <v>143</v>
      </c>
      <c r="C27" s="135"/>
      <c r="D27" s="76"/>
      <c r="E27"/>
      <c r="F27" s="140"/>
      <c r="G27" s="140"/>
      <c r="H27"/>
      <c r="I27" s="51"/>
      <c r="J27" s="51"/>
      <c r="K27" s="51"/>
      <c r="L27" s="49"/>
      <c r="M27" s="49"/>
      <c r="N27" s="49"/>
    </row>
    <row r="28" spans="1:14" s="96" customFormat="1" x14ac:dyDescent="0.35">
      <c r="A28" s="68"/>
      <c r="B28" s="182"/>
      <c r="C28" s="135"/>
      <c r="D28" s="76"/>
      <c r="E28"/>
      <c r="F28" s="140"/>
      <c r="G28" s="140"/>
      <c r="H28"/>
      <c r="I28" s="51"/>
      <c r="J28" s="51"/>
      <c r="K28" s="51"/>
      <c r="L28" s="49"/>
      <c r="M28" s="49"/>
      <c r="N28" s="49"/>
    </row>
    <row r="29" spans="1:14" s="96" customFormat="1" x14ac:dyDescent="0.35">
      <c r="A29" s="68"/>
      <c r="B29" s="182"/>
      <c r="C29" s="135"/>
      <c r="D29" s="76"/>
      <c r="E29"/>
      <c r="F29" s="140"/>
      <c r="G29" s="140"/>
      <c r="H29"/>
      <c r="I29" s="51"/>
      <c r="J29" s="51"/>
      <c r="K29" s="51"/>
      <c r="L29" s="49"/>
      <c r="M29" s="49"/>
      <c r="N29" s="49"/>
    </row>
    <row r="30" spans="1:14" s="96" customFormat="1" ht="15" customHeight="1" x14ac:dyDescent="0.35">
      <c r="A30" s="70"/>
      <c r="B30" s="70" t="s">
        <v>2983</v>
      </c>
      <c r="C30" s="70" t="s">
        <v>110</v>
      </c>
      <c r="D30" s="70" t="s">
        <v>1657</v>
      </c>
      <c r="E30" s="70"/>
      <c r="F30" s="70" t="s">
        <v>2788</v>
      </c>
      <c r="G30" s="70" t="s">
        <v>2789</v>
      </c>
      <c r="H30"/>
      <c r="I30" s="51"/>
      <c r="J30" s="51"/>
      <c r="K30" s="51"/>
      <c r="L30" s="49"/>
      <c r="M30" s="49"/>
      <c r="N30" s="49"/>
    </row>
    <row r="31" spans="1:14" s="96" customFormat="1" x14ac:dyDescent="0.35">
      <c r="A31" s="51" t="s">
        <v>2984</v>
      </c>
      <c r="B31" s="135" t="s">
        <v>2968</v>
      </c>
      <c r="C31" s="178" t="s">
        <v>82</v>
      </c>
      <c r="D31" s="179" t="s">
        <v>82</v>
      </c>
      <c r="E31"/>
      <c r="F31" s="140" t="str">
        <f>IF(OR('B2. HTT Public Sector Assets'!$C$37=0,C31="[For completion]"),"",C31/'B2. HTT Public Sector Assets'!$C$37)</f>
        <v/>
      </c>
      <c r="G31" s="140" t="str">
        <f>IF(OR('B2. HTT Public Sector Assets'!$C$10=0,D31="[For completion]"),"",D31/'B2. HTT Public Sector Assets'!$C$10)</f>
        <v/>
      </c>
      <c r="H31"/>
      <c r="I31" s="51"/>
      <c r="J31" s="51"/>
      <c r="K31" s="51"/>
      <c r="L31" s="49"/>
      <c r="M31" s="49"/>
      <c r="N31" s="49"/>
    </row>
    <row r="32" spans="1:14" s="96" customFormat="1" x14ac:dyDescent="0.35">
      <c r="A32" s="51" t="s">
        <v>2985</v>
      </c>
      <c r="B32" s="135" t="s">
        <v>2969</v>
      </c>
      <c r="C32" s="178" t="s">
        <v>82</v>
      </c>
      <c r="D32" s="179" t="s">
        <v>82</v>
      </c>
      <c r="E32"/>
      <c r="F32" s="140" t="str">
        <f>IF(OR('B2. HTT Public Sector Assets'!$C$37=0,C32="[For completion]"),"",C32/'B2. HTT Public Sector Assets'!$C$37)</f>
        <v/>
      </c>
      <c r="G32" s="140" t="str">
        <f>IF(OR('B2. HTT Public Sector Assets'!$C$10=0,D32="[For completion]"),"",D32/'B2. HTT Public Sector Assets'!$C$10)</f>
        <v/>
      </c>
      <c r="H32"/>
      <c r="I32" s="51"/>
      <c r="J32" s="51"/>
      <c r="K32" s="51"/>
      <c r="L32" s="49"/>
      <c r="M32" s="49"/>
      <c r="N32" s="49"/>
    </row>
    <row r="33" spans="1:14" s="96" customFormat="1" x14ac:dyDescent="0.35">
      <c r="A33" s="51" t="s">
        <v>2986</v>
      </c>
      <c r="B33" s="135" t="s">
        <v>2970</v>
      </c>
      <c r="C33" s="178" t="s">
        <v>82</v>
      </c>
      <c r="D33" s="179" t="s">
        <v>82</v>
      </c>
      <c r="E33"/>
      <c r="F33" s="140" t="str">
        <f>IF(OR('B2. HTT Public Sector Assets'!$C$37=0,C33="[For completion]"),"",C33/'B2. HTT Public Sector Assets'!$C$37)</f>
        <v/>
      </c>
      <c r="G33" s="140" t="str">
        <f>IF(OR('B2. HTT Public Sector Assets'!$C$10=0,D33="[For completion]"),"",D33/'B2. HTT Public Sector Assets'!$C$10)</f>
        <v/>
      </c>
      <c r="H33"/>
      <c r="I33" s="51"/>
      <c r="J33" s="51"/>
      <c r="K33" s="51"/>
      <c r="L33" s="49"/>
      <c r="M33" s="49"/>
      <c r="N33" s="49"/>
    </row>
    <row r="34" spans="1:14" s="96" customFormat="1" ht="29" x14ac:dyDescent="0.35">
      <c r="A34" s="51" t="s">
        <v>2987</v>
      </c>
      <c r="B34" s="135" t="s">
        <v>2971</v>
      </c>
      <c r="C34" s="178" t="s">
        <v>82</v>
      </c>
      <c r="D34" s="179" t="s">
        <v>82</v>
      </c>
      <c r="E34"/>
      <c r="F34" s="140" t="str">
        <f>IF(OR('B2. HTT Public Sector Assets'!$C$37=0,C34="[For completion]"),"",C34/'B2. HTT Public Sector Assets'!$C$37)</f>
        <v/>
      </c>
      <c r="G34" s="140" t="str">
        <f>IF(OR('B2. HTT Public Sector Assets'!$C$10=0,D34="[For completion]"),"",D34/'B2. HTT Public Sector Assets'!$C$10)</f>
        <v/>
      </c>
      <c r="H34"/>
      <c r="I34" s="51"/>
      <c r="J34" s="51"/>
      <c r="K34" s="51"/>
      <c r="L34" s="49"/>
      <c r="M34" s="49"/>
      <c r="N34" s="49"/>
    </row>
    <row r="35" spans="1:14" s="96" customFormat="1" x14ac:dyDescent="0.35">
      <c r="A35" s="51" t="s">
        <v>2988</v>
      </c>
      <c r="B35" s="135" t="s">
        <v>2972</v>
      </c>
      <c r="C35" s="178" t="s">
        <v>82</v>
      </c>
      <c r="D35" s="179" t="s">
        <v>82</v>
      </c>
      <c r="E35"/>
      <c r="F35" s="140" t="str">
        <f>IF(OR('B2. HTT Public Sector Assets'!$C$37=0,C35="[For completion]"),"",C35/'B2. HTT Public Sector Assets'!$C$37)</f>
        <v/>
      </c>
      <c r="G35" s="140" t="str">
        <f>IF(OR('B2. HTT Public Sector Assets'!$C$10=0,D35="[For completion]"),"",D35/'B2. HTT Public Sector Assets'!$C$10)</f>
        <v/>
      </c>
      <c r="H35"/>
      <c r="I35" s="51"/>
      <c r="J35" s="51"/>
      <c r="K35" s="51"/>
      <c r="L35" s="49"/>
      <c r="M35" s="49"/>
      <c r="N35" s="49"/>
    </row>
    <row r="36" spans="1:14" s="96" customFormat="1" x14ac:dyDescent="0.35">
      <c r="A36" s="51" t="s">
        <v>2989</v>
      </c>
      <c r="B36" s="135" t="s">
        <v>2973</v>
      </c>
      <c r="C36" s="178" t="s">
        <v>82</v>
      </c>
      <c r="D36" s="179" t="s">
        <v>82</v>
      </c>
      <c r="E36"/>
      <c r="F36" s="140" t="str">
        <f>IF(OR('B2. HTT Public Sector Assets'!$C$37=0,C36="[For completion]"),"",C36/'B2. HTT Public Sector Assets'!$C$37)</f>
        <v/>
      </c>
      <c r="G36" s="140" t="str">
        <f>IF(OR('B2. HTT Public Sector Assets'!$C$10=0,D36="[For completion]"),"",D36/'B2. HTT Public Sector Assets'!$C$10)</f>
        <v/>
      </c>
      <c r="H36"/>
      <c r="I36" s="51"/>
      <c r="J36" s="51"/>
      <c r="K36" s="51"/>
      <c r="L36" s="49"/>
      <c r="M36" s="49"/>
      <c r="N36" s="49"/>
    </row>
    <row r="37" spans="1:14" s="96" customFormat="1" x14ac:dyDescent="0.35">
      <c r="A37" s="51" t="s">
        <v>2990</v>
      </c>
      <c r="B37" s="135" t="s">
        <v>2974</v>
      </c>
      <c r="C37" s="178" t="s">
        <v>82</v>
      </c>
      <c r="D37" s="179" t="s">
        <v>82</v>
      </c>
      <c r="E37"/>
      <c r="F37" s="140" t="str">
        <f>IF(OR('B2. HTT Public Sector Assets'!$C$37=0,C37="[For completion]"),"",C37/'B2. HTT Public Sector Assets'!$C$37)</f>
        <v/>
      </c>
      <c r="G37" s="140" t="str">
        <f>IF(OR('B2. HTT Public Sector Assets'!$C$10=0,D37="[For completion]"),"",D37/'B2. HTT Public Sector Assets'!$C$10)</f>
        <v/>
      </c>
      <c r="H37"/>
      <c r="I37" s="51"/>
      <c r="J37" s="51"/>
      <c r="K37" s="51"/>
      <c r="L37" s="49"/>
      <c r="M37" s="49"/>
      <c r="N37" s="49"/>
    </row>
    <row r="38" spans="1:14" s="96" customFormat="1" x14ac:dyDescent="0.35">
      <c r="A38" s="51" t="s">
        <v>2991</v>
      </c>
      <c r="B38" s="135" t="s">
        <v>2975</v>
      </c>
      <c r="C38" s="178" t="s">
        <v>82</v>
      </c>
      <c r="D38" s="179" t="s">
        <v>82</v>
      </c>
      <c r="E38"/>
      <c r="F38" s="140" t="str">
        <f>IF(OR('B2. HTT Public Sector Assets'!$C$37=0,C38="[For completion]"),"",C38/'B2. HTT Public Sector Assets'!$C$37)</f>
        <v/>
      </c>
      <c r="G38" s="140" t="str">
        <f>IF(OR('B2. HTT Public Sector Assets'!$C$10=0,D38="[For completion]"),"",D38/'B2. HTT Public Sector Assets'!$C$10)</f>
        <v/>
      </c>
      <c r="H38"/>
      <c r="I38" s="51"/>
      <c r="J38" s="51"/>
      <c r="K38" s="51"/>
      <c r="L38" s="49"/>
      <c r="M38" s="49"/>
      <c r="N38" s="49"/>
    </row>
    <row r="39" spans="1:14" s="96" customFormat="1" ht="29" x14ac:dyDescent="0.35">
      <c r="A39" s="51" t="s">
        <v>2992</v>
      </c>
      <c r="B39" s="135" t="s">
        <v>2976</v>
      </c>
      <c r="C39" s="178" t="s">
        <v>82</v>
      </c>
      <c r="D39" s="179" t="s">
        <v>82</v>
      </c>
      <c r="E39"/>
      <c r="F39" s="140" t="str">
        <f>IF(OR('B2. HTT Public Sector Assets'!$C$37=0,C39="[For completion]"),"",C39/'B2. HTT Public Sector Assets'!$C$37)</f>
        <v/>
      </c>
      <c r="G39" s="140" t="str">
        <f>IF(OR('B2. HTT Public Sector Assets'!$C$10=0,D39="[For completion]"),"",D39/'B2. HTT Public Sector Assets'!$C$10)</f>
        <v/>
      </c>
      <c r="H39"/>
      <c r="I39" s="51"/>
      <c r="J39" s="51"/>
      <c r="K39" s="51"/>
      <c r="L39" s="49"/>
      <c r="M39" s="49"/>
      <c r="N39" s="49"/>
    </row>
    <row r="40" spans="1:14" s="96" customFormat="1" x14ac:dyDescent="0.35">
      <c r="A40" s="51" t="s">
        <v>2993</v>
      </c>
      <c r="B40" s="135" t="s">
        <v>2977</v>
      </c>
      <c r="C40" s="178" t="s">
        <v>82</v>
      </c>
      <c r="D40" s="179" t="s">
        <v>82</v>
      </c>
      <c r="E40"/>
      <c r="F40" s="140" t="str">
        <f>IF(OR('B2. HTT Public Sector Assets'!$C$37=0,C40="[For completion]"),"",C40/'B2. HTT Public Sector Assets'!$C$37)</f>
        <v/>
      </c>
      <c r="G40" s="140" t="str">
        <f>IF(OR('B2. HTT Public Sector Assets'!$C$10=0,D40="[For completion]"),"",D40/'B2. HTT Public Sector Assets'!$C$10)</f>
        <v/>
      </c>
      <c r="H40"/>
      <c r="I40" s="51"/>
      <c r="J40" s="51"/>
      <c r="K40" s="51"/>
      <c r="L40" s="49"/>
      <c r="M40" s="49"/>
      <c r="N40" s="49"/>
    </row>
    <row r="41" spans="1:14" s="96" customFormat="1" x14ac:dyDescent="0.35">
      <c r="A41" s="51" t="s">
        <v>2994</v>
      </c>
      <c r="B41" s="135" t="s">
        <v>2978</v>
      </c>
      <c r="C41" s="178" t="s">
        <v>82</v>
      </c>
      <c r="D41" s="179" t="s">
        <v>82</v>
      </c>
      <c r="E41"/>
      <c r="F41" s="140" t="str">
        <f>IF(OR('B2. HTT Public Sector Assets'!$C$37=0,C41="[For completion]"),"",C41/'B2. HTT Public Sector Assets'!$C$37)</f>
        <v/>
      </c>
      <c r="G41" s="140" t="str">
        <f>IF(OR('B2. HTT Public Sector Assets'!$C$10=0,D41="[For completion]"),"",D41/'B2. HTT Public Sector Assets'!$C$10)</f>
        <v/>
      </c>
      <c r="H41"/>
      <c r="I41" s="51"/>
      <c r="J41" s="51"/>
      <c r="K41" s="51"/>
      <c r="L41" s="49"/>
      <c r="M41" s="49"/>
      <c r="N41" s="49"/>
    </row>
    <row r="42" spans="1:14" s="96" customFormat="1" x14ac:dyDescent="0.35">
      <c r="A42" s="51" t="s">
        <v>2995</v>
      </c>
      <c r="B42" s="135" t="s">
        <v>2979</v>
      </c>
      <c r="C42" s="178" t="s">
        <v>82</v>
      </c>
      <c r="D42" s="179" t="s">
        <v>82</v>
      </c>
      <c r="E42"/>
      <c r="F42" s="140" t="str">
        <f>IF(OR('B2. HTT Public Sector Assets'!$C$37=0,C42="[For completion]"),"",C42/'B2. HTT Public Sector Assets'!$C$37)</f>
        <v/>
      </c>
      <c r="G42" s="140" t="str">
        <f>IF(OR('B2. HTT Public Sector Assets'!$C$10=0,D42="[For completion]"),"",D42/'B2. HTT Public Sector Assets'!$C$10)</f>
        <v/>
      </c>
      <c r="H42"/>
      <c r="I42" s="51"/>
      <c r="J42" s="51"/>
      <c r="K42" s="51"/>
      <c r="L42" s="49"/>
      <c r="M42" s="49"/>
      <c r="N42" s="49"/>
    </row>
    <row r="43" spans="1:14" s="96" customFormat="1" x14ac:dyDescent="0.35">
      <c r="A43" s="51" t="s">
        <v>2996</v>
      </c>
      <c r="B43" s="180" t="s">
        <v>2980</v>
      </c>
      <c r="C43" s="178" t="s">
        <v>82</v>
      </c>
      <c r="D43" s="179" t="s">
        <v>82</v>
      </c>
      <c r="E43"/>
      <c r="F43" s="140" t="str">
        <f>IF(OR('B2. HTT Public Sector Assets'!$C$37=0,C43="[For completion]"),"",C43/'B2. HTT Public Sector Assets'!$C$37)</f>
        <v/>
      </c>
      <c r="G43" s="140" t="str">
        <f>IF(OR('B2. HTT Public Sector Assets'!$C$10=0,D43="[For completion]"),"",D43/'B2. HTT Public Sector Assets'!$C$10)</f>
        <v/>
      </c>
      <c r="H43"/>
      <c r="I43" s="51"/>
      <c r="J43" s="51"/>
      <c r="K43" s="51"/>
      <c r="L43" s="49"/>
      <c r="M43" s="49"/>
      <c r="N43" s="49"/>
    </row>
    <row r="44" spans="1:14" s="96" customFormat="1" x14ac:dyDescent="0.35">
      <c r="A44" s="51" t="s">
        <v>2997</v>
      </c>
      <c r="B44" s="180" t="s">
        <v>2981</v>
      </c>
      <c r="C44" s="178" t="s">
        <v>82</v>
      </c>
      <c r="D44" s="179" t="s">
        <v>82</v>
      </c>
      <c r="E44"/>
      <c r="F44" s="140" t="str">
        <f>IF(OR('B2. HTT Public Sector Assets'!$C$37=0,C44="[For completion]"),"",C44/'B2. HTT Public Sector Assets'!$C$37)</f>
        <v/>
      </c>
      <c r="G44" s="140" t="str">
        <f>IF(OR('B2. HTT Public Sector Assets'!$C$10=0,D44="[For completion]"),"",D44/'B2. HTT Public Sector Assets'!$C$10)</f>
        <v/>
      </c>
      <c r="H44"/>
      <c r="I44" s="51"/>
      <c r="J44" s="51"/>
      <c r="K44" s="51"/>
      <c r="L44" s="49"/>
      <c r="M44" s="49"/>
      <c r="N44" s="49"/>
    </row>
    <row r="45" spans="1:14" s="96" customFormat="1" x14ac:dyDescent="0.35">
      <c r="A45" s="51" t="s">
        <v>2998</v>
      </c>
      <c r="B45" s="180" t="s">
        <v>2982</v>
      </c>
      <c r="C45" s="178" t="s">
        <v>82</v>
      </c>
      <c r="D45" s="179" t="s">
        <v>82</v>
      </c>
      <c r="E45"/>
      <c r="F45" s="140" t="str">
        <f>IF(OR('B2. HTT Public Sector Assets'!$C$37=0,C45="[For completion]"),"",C45/'B2. HTT Public Sector Assets'!$C$37)</f>
        <v/>
      </c>
      <c r="G45" s="140" t="str">
        <f>IF(OR('B2. HTT Public Sector Assets'!$C$10=0,D45="[For completion]"),"",D45/'B2. HTT Public Sector Assets'!$C$10)</f>
        <v/>
      </c>
      <c r="H45"/>
      <c r="I45" s="51"/>
      <c r="J45" s="51"/>
      <c r="K45" s="51"/>
      <c r="L45" s="49"/>
      <c r="M45" s="49"/>
      <c r="N45" s="49"/>
    </row>
    <row r="46" spans="1:14" s="96" customFormat="1" x14ac:dyDescent="0.35">
      <c r="A46" s="51" t="s">
        <v>2999</v>
      </c>
      <c r="B46" s="68" t="s">
        <v>2787</v>
      </c>
      <c r="C46" s="135">
        <f>SUM(C31,C36,C40)</f>
        <v>0</v>
      </c>
      <c r="D46" s="76">
        <f>SUM(D31,D36,D40)</f>
        <v>0</v>
      </c>
      <c r="E46"/>
      <c r="F46" s="140">
        <f>SUM(F31:F40)</f>
        <v>0</v>
      </c>
      <c r="G46" s="140">
        <f>SUM(G31:G40)</f>
        <v>0</v>
      </c>
      <c r="H46"/>
      <c r="I46" s="51"/>
      <c r="J46" s="51"/>
      <c r="K46" s="51"/>
      <c r="L46" s="49"/>
      <c r="M46" s="49"/>
      <c r="N46" s="49"/>
    </row>
    <row r="47" spans="1:14" s="96" customFormat="1" x14ac:dyDescent="0.35">
      <c r="A47" s="180"/>
      <c r="B47" s="180"/>
      <c r="C47" s="180"/>
      <c r="D47" s="180"/>
      <c r="E47"/>
      <c r="F47" s="68"/>
      <c r="G47" s="68"/>
      <c r="H47"/>
      <c r="I47" s="51"/>
      <c r="J47" s="51"/>
      <c r="K47" s="51"/>
      <c r="L47" s="49"/>
      <c r="M47" s="49"/>
      <c r="N47" s="49"/>
    </row>
    <row r="48" spans="1:14" ht="18.5" x14ac:dyDescent="0.35">
      <c r="A48" s="62"/>
      <c r="B48" s="62" t="s">
        <v>3000</v>
      </c>
      <c r="C48" s="63"/>
      <c r="D48" s="63"/>
      <c r="E48" s="63"/>
      <c r="F48" s="63"/>
      <c r="G48" s="64"/>
      <c r="H48"/>
      <c r="I48" s="68"/>
      <c r="J48" s="57"/>
      <c r="K48" s="57"/>
      <c r="L48" s="57"/>
      <c r="M48" s="57"/>
    </row>
    <row r="49" spans="1:14" ht="15" customHeight="1" x14ac:dyDescent="0.35">
      <c r="A49" s="70"/>
      <c r="B49" s="71" t="s">
        <v>782</v>
      </c>
      <c r="C49" s="70"/>
      <c r="D49" s="70"/>
      <c r="E49" s="70"/>
      <c r="F49" s="73"/>
      <c r="G49" s="73"/>
      <c r="H49"/>
      <c r="I49" s="68"/>
      <c r="J49" s="65"/>
      <c r="K49" s="65"/>
      <c r="L49" s="65"/>
      <c r="M49" s="84"/>
      <c r="N49" s="84"/>
    </row>
    <row r="50" spans="1:14" x14ac:dyDescent="0.35">
      <c r="A50" s="51" t="s">
        <v>2799</v>
      </c>
      <c r="B50" s="51" t="s">
        <v>784</v>
      </c>
      <c r="C50" s="134" t="s">
        <v>82</v>
      </c>
      <c r="E50" s="68"/>
      <c r="F50" s="68"/>
      <c r="H50"/>
      <c r="I50" s="68"/>
      <c r="L50" s="68"/>
      <c r="M50" s="68"/>
    </row>
    <row r="51" spans="1:14" outlineLevel="1" x14ac:dyDescent="0.35">
      <c r="A51" s="51" t="s">
        <v>2800</v>
      </c>
      <c r="B51" s="80" t="s">
        <v>475</v>
      </c>
      <c r="C51" s="134"/>
      <c r="E51" s="68"/>
      <c r="F51" s="68"/>
      <c r="H51"/>
      <c r="I51" s="68"/>
      <c r="L51" s="68"/>
      <c r="M51" s="68"/>
    </row>
    <row r="52" spans="1:14" outlineLevel="1" x14ac:dyDescent="0.35">
      <c r="A52" s="51" t="s">
        <v>2801</v>
      </c>
      <c r="B52" s="80" t="s">
        <v>477</v>
      </c>
      <c r="C52" s="134"/>
      <c r="E52" s="68"/>
      <c r="F52" s="68"/>
      <c r="H52"/>
      <c r="I52" s="68"/>
      <c r="L52" s="68"/>
      <c r="M52" s="68"/>
    </row>
    <row r="53" spans="1:14" outlineLevel="1" x14ac:dyDescent="0.35">
      <c r="A53" s="51" t="s">
        <v>2802</v>
      </c>
      <c r="E53" s="68"/>
      <c r="F53" s="68"/>
      <c r="H53"/>
      <c r="I53" s="68"/>
      <c r="L53" s="68"/>
      <c r="M53" s="68"/>
    </row>
    <row r="54" spans="1:14" outlineLevel="1" x14ac:dyDescent="0.35">
      <c r="A54" s="51" t="s">
        <v>2803</v>
      </c>
      <c r="E54" s="68"/>
      <c r="F54" s="68"/>
      <c r="H54"/>
      <c r="I54" s="68"/>
      <c r="L54" s="68"/>
      <c r="M54" s="68"/>
    </row>
    <row r="55" spans="1:14" outlineLevel="1" x14ac:dyDescent="0.35">
      <c r="A55" s="51" t="s">
        <v>2804</v>
      </c>
      <c r="E55" s="68"/>
      <c r="F55" s="68"/>
      <c r="H55"/>
      <c r="I55" s="68"/>
      <c r="L55" s="68"/>
      <c r="M55" s="68"/>
    </row>
    <row r="56" spans="1:14" outlineLevel="1" x14ac:dyDescent="0.35">
      <c r="A56" s="51" t="s">
        <v>2805</v>
      </c>
      <c r="E56" s="68"/>
      <c r="F56" s="68"/>
      <c r="H56"/>
      <c r="I56" s="68"/>
      <c r="L56" s="68"/>
      <c r="M56" s="68"/>
    </row>
    <row r="57" spans="1:14" outlineLevel="1" x14ac:dyDescent="0.35">
      <c r="A57" s="51" t="s">
        <v>2806</v>
      </c>
      <c r="E57" s="68"/>
      <c r="F57" s="68"/>
      <c r="H57"/>
      <c r="I57" s="68"/>
      <c r="L57" s="68"/>
      <c r="M57" s="68"/>
    </row>
    <row r="58" spans="1:14" x14ac:dyDescent="0.35">
      <c r="A58" s="70"/>
      <c r="B58" s="70" t="s">
        <v>792</v>
      </c>
      <c r="C58" s="70" t="s">
        <v>651</v>
      </c>
      <c r="D58" s="70" t="s">
        <v>793</v>
      </c>
      <c r="E58" s="70"/>
      <c r="F58" s="70" t="s">
        <v>794</v>
      </c>
      <c r="G58" s="70" t="s">
        <v>795</v>
      </c>
      <c r="H58"/>
      <c r="I58" s="95"/>
      <c r="J58" s="65"/>
      <c r="K58" s="65"/>
      <c r="L58" s="57"/>
      <c r="M58" s="65"/>
      <c r="N58" s="65"/>
    </row>
    <row r="59" spans="1:14" x14ac:dyDescent="0.35">
      <c r="A59" s="51" t="s">
        <v>2807</v>
      </c>
      <c r="B59" s="51" t="s">
        <v>797</v>
      </c>
      <c r="C59" s="133" t="s">
        <v>82</v>
      </c>
      <c r="D59" s="65"/>
      <c r="E59" s="65"/>
      <c r="F59" s="84"/>
      <c r="G59" s="84"/>
      <c r="H59"/>
      <c r="I59" s="68"/>
      <c r="L59" s="65"/>
      <c r="M59" s="84"/>
      <c r="N59" s="84"/>
    </row>
    <row r="60" spans="1:14" x14ac:dyDescent="0.35">
      <c r="A60" s="65"/>
      <c r="B60" s="95"/>
      <c r="C60" s="65"/>
      <c r="D60" s="65"/>
      <c r="E60" s="65"/>
      <c r="F60" s="84"/>
      <c r="G60" s="84"/>
      <c r="H60"/>
      <c r="I60" s="95"/>
      <c r="J60" s="65"/>
      <c r="K60" s="65"/>
      <c r="L60" s="65"/>
      <c r="M60" s="84"/>
      <c r="N60" s="84"/>
    </row>
    <row r="61" spans="1:14" x14ac:dyDescent="0.35">
      <c r="B61" s="51" t="s">
        <v>656</v>
      </c>
      <c r="C61" s="65"/>
      <c r="D61" s="65"/>
      <c r="E61" s="65"/>
      <c r="F61" s="84"/>
      <c r="G61" s="84"/>
      <c r="H61"/>
      <c r="I61" s="68"/>
      <c r="J61" s="65"/>
      <c r="K61" s="65"/>
      <c r="L61" s="65"/>
      <c r="M61" s="84"/>
      <c r="N61" s="84"/>
    </row>
    <row r="62" spans="1:14" x14ac:dyDescent="0.35">
      <c r="A62" s="51" t="s">
        <v>2808</v>
      </c>
      <c r="B62" s="68" t="s">
        <v>574</v>
      </c>
      <c r="C62" s="133" t="s">
        <v>82</v>
      </c>
      <c r="D62" s="134" t="s">
        <v>82</v>
      </c>
      <c r="E62" s="68"/>
      <c r="F62" s="140" t="str">
        <f>IF($C$77=0,"",IF(C62="[for completion]","",C62/$C$77))</f>
        <v/>
      </c>
      <c r="G62" s="140" t="str">
        <f>IF($D$77=0,"",IF(D62="[for completion]","",D62/$D$77))</f>
        <v/>
      </c>
      <c r="H62"/>
      <c r="I62" s="68"/>
      <c r="L62" s="68"/>
      <c r="M62" s="77"/>
      <c r="N62" s="77"/>
    </row>
    <row r="63" spans="1:14" x14ac:dyDescent="0.35">
      <c r="A63" s="51" t="s">
        <v>2809</v>
      </c>
      <c r="B63" s="68" t="s">
        <v>574</v>
      </c>
      <c r="C63" s="133" t="s">
        <v>82</v>
      </c>
      <c r="D63" s="134" t="s">
        <v>82</v>
      </c>
      <c r="E63" s="68"/>
      <c r="F63" s="140" t="str">
        <f t="shared" ref="F63:F76" si="0">IF($C$77=0,"",IF(C63="[for completion]","",C63/$C$77))</f>
        <v/>
      </c>
      <c r="G63" s="140" t="str">
        <f t="shared" ref="G63:G76" si="1">IF($D$77=0,"",IF(D63="[for completion]","",D63/$D$77))</f>
        <v/>
      </c>
      <c r="H63"/>
      <c r="I63" s="68"/>
      <c r="L63" s="68"/>
      <c r="M63" s="77"/>
      <c r="N63" s="77"/>
    </row>
    <row r="64" spans="1:14" x14ac:dyDescent="0.35">
      <c r="A64" s="51" t="s">
        <v>2810</v>
      </c>
      <c r="B64" s="68" t="s">
        <v>574</v>
      </c>
      <c r="C64" s="133" t="s">
        <v>82</v>
      </c>
      <c r="D64" s="134" t="s">
        <v>82</v>
      </c>
      <c r="F64" s="140" t="str">
        <f t="shared" si="0"/>
        <v/>
      </c>
      <c r="G64" s="140" t="str">
        <f t="shared" si="1"/>
        <v/>
      </c>
      <c r="H64"/>
      <c r="I64" s="68"/>
      <c r="M64" s="77"/>
      <c r="N64" s="77"/>
    </row>
    <row r="65" spans="1:14" x14ac:dyDescent="0.35">
      <c r="A65" s="51" t="s">
        <v>2811</v>
      </c>
      <c r="B65" s="68" t="s">
        <v>574</v>
      </c>
      <c r="C65" s="133" t="s">
        <v>82</v>
      </c>
      <c r="D65" s="134" t="s">
        <v>82</v>
      </c>
      <c r="E65" s="88"/>
      <c r="F65" s="140" t="str">
        <f t="shared" si="0"/>
        <v/>
      </c>
      <c r="G65" s="140" t="str">
        <f t="shared" si="1"/>
        <v/>
      </c>
      <c r="H65"/>
      <c r="I65" s="68"/>
      <c r="L65" s="88"/>
      <c r="M65" s="77"/>
      <c r="N65" s="77"/>
    </row>
    <row r="66" spans="1:14" x14ac:dyDescent="0.35">
      <c r="A66" s="51" t="s">
        <v>2812</v>
      </c>
      <c r="B66" s="68" t="s">
        <v>574</v>
      </c>
      <c r="C66" s="133" t="s">
        <v>82</v>
      </c>
      <c r="D66" s="134" t="s">
        <v>82</v>
      </c>
      <c r="E66" s="88"/>
      <c r="F66" s="140" t="str">
        <f t="shared" si="0"/>
        <v/>
      </c>
      <c r="G66" s="140" t="str">
        <f t="shared" si="1"/>
        <v/>
      </c>
      <c r="H66"/>
      <c r="I66" s="68"/>
      <c r="L66" s="88"/>
      <c r="M66" s="77"/>
      <c r="N66" s="77"/>
    </row>
    <row r="67" spans="1:14" x14ac:dyDescent="0.35">
      <c r="A67" s="51" t="s">
        <v>2813</v>
      </c>
      <c r="B67" s="68" t="s">
        <v>574</v>
      </c>
      <c r="C67" s="133" t="s">
        <v>82</v>
      </c>
      <c r="D67" s="134" t="s">
        <v>82</v>
      </c>
      <c r="E67" s="88"/>
      <c r="F67" s="140" t="str">
        <f t="shared" si="0"/>
        <v/>
      </c>
      <c r="G67" s="140" t="str">
        <f t="shared" si="1"/>
        <v/>
      </c>
      <c r="H67"/>
      <c r="I67" s="68"/>
      <c r="L67" s="88"/>
      <c r="M67" s="77"/>
      <c r="N67" s="77"/>
    </row>
    <row r="68" spans="1:14" x14ac:dyDescent="0.35">
      <c r="A68" s="51" t="s">
        <v>2814</v>
      </c>
      <c r="B68" s="68" t="s">
        <v>574</v>
      </c>
      <c r="C68" s="133" t="s">
        <v>82</v>
      </c>
      <c r="D68" s="134" t="s">
        <v>82</v>
      </c>
      <c r="E68" s="88"/>
      <c r="F68" s="140" t="str">
        <f t="shared" si="0"/>
        <v/>
      </c>
      <c r="G68" s="140" t="str">
        <f t="shared" si="1"/>
        <v/>
      </c>
      <c r="H68"/>
      <c r="I68" s="68"/>
      <c r="L68" s="88"/>
      <c r="M68" s="77"/>
      <c r="N68" s="77"/>
    </row>
    <row r="69" spans="1:14" x14ac:dyDescent="0.35">
      <c r="A69" s="51" t="s">
        <v>2815</v>
      </c>
      <c r="B69" s="68" t="s">
        <v>574</v>
      </c>
      <c r="C69" s="133" t="s">
        <v>82</v>
      </c>
      <c r="D69" s="134" t="s">
        <v>82</v>
      </c>
      <c r="E69" s="88"/>
      <c r="F69" s="140" t="str">
        <f t="shared" si="0"/>
        <v/>
      </c>
      <c r="G69" s="140" t="str">
        <f t="shared" si="1"/>
        <v/>
      </c>
      <c r="H69"/>
      <c r="I69" s="68"/>
      <c r="L69" s="88"/>
      <c r="M69" s="77"/>
      <c r="N69" s="77"/>
    </row>
    <row r="70" spans="1:14" x14ac:dyDescent="0.35">
      <c r="A70" s="51" t="s">
        <v>2816</v>
      </c>
      <c r="B70" s="68" t="s">
        <v>574</v>
      </c>
      <c r="C70" s="133" t="s">
        <v>82</v>
      </c>
      <c r="D70" s="134" t="s">
        <v>82</v>
      </c>
      <c r="E70" s="88"/>
      <c r="F70" s="140" t="str">
        <f t="shared" si="0"/>
        <v/>
      </c>
      <c r="G70" s="140" t="str">
        <f t="shared" si="1"/>
        <v/>
      </c>
      <c r="H70"/>
      <c r="I70" s="68"/>
      <c r="L70" s="88"/>
      <c r="M70" s="77"/>
      <c r="N70" s="77"/>
    </row>
    <row r="71" spans="1:14" x14ac:dyDescent="0.35">
      <c r="A71" s="51" t="s">
        <v>2817</v>
      </c>
      <c r="B71" s="68" t="s">
        <v>574</v>
      </c>
      <c r="C71" s="133" t="s">
        <v>82</v>
      </c>
      <c r="D71" s="134" t="s">
        <v>82</v>
      </c>
      <c r="E71" s="88"/>
      <c r="F71" s="140" t="str">
        <f t="shared" si="0"/>
        <v/>
      </c>
      <c r="G71" s="140" t="str">
        <f t="shared" si="1"/>
        <v/>
      </c>
      <c r="H71"/>
      <c r="I71" s="68"/>
      <c r="L71" s="88"/>
      <c r="M71" s="77"/>
      <c r="N71" s="77"/>
    </row>
    <row r="72" spans="1:14" x14ac:dyDescent="0.35">
      <c r="A72" s="51" t="s">
        <v>2818</v>
      </c>
      <c r="B72" s="68" t="s">
        <v>574</v>
      </c>
      <c r="C72" s="133" t="s">
        <v>82</v>
      </c>
      <c r="D72" s="134" t="s">
        <v>82</v>
      </c>
      <c r="E72" s="88"/>
      <c r="F72" s="140" t="str">
        <f t="shared" si="0"/>
        <v/>
      </c>
      <c r="G72" s="140" t="str">
        <f t="shared" si="1"/>
        <v/>
      </c>
      <c r="H72"/>
      <c r="I72" s="68"/>
      <c r="L72" s="88"/>
      <c r="M72" s="77"/>
      <c r="N72" s="77"/>
    </row>
    <row r="73" spans="1:14" x14ac:dyDescent="0.35">
      <c r="A73" s="51" t="s">
        <v>2819</v>
      </c>
      <c r="B73" s="68" t="s">
        <v>574</v>
      </c>
      <c r="C73" s="133" t="s">
        <v>82</v>
      </c>
      <c r="D73" s="134" t="s">
        <v>82</v>
      </c>
      <c r="E73" s="88"/>
      <c r="F73" s="140" t="str">
        <f t="shared" si="0"/>
        <v/>
      </c>
      <c r="G73" s="140" t="str">
        <f t="shared" si="1"/>
        <v/>
      </c>
      <c r="H73"/>
      <c r="I73" s="68"/>
      <c r="L73" s="88"/>
      <c r="M73" s="77"/>
      <c r="N73" s="77"/>
    </row>
    <row r="74" spans="1:14" x14ac:dyDescent="0.35">
      <c r="A74" s="51" t="s">
        <v>2820</v>
      </c>
      <c r="B74" s="68" t="s">
        <v>574</v>
      </c>
      <c r="C74" s="133" t="s">
        <v>82</v>
      </c>
      <c r="D74" s="134" t="s">
        <v>82</v>
      </c>
      <c r="E74" s="88"/>
      <c r="F74" s="140" t="str">
        <f t="shared" si="0"/>
        <v/>
      </c>
      <c r="G74" s="140" t="str">
        <f t="shared" si="1"/>
        <v/>
      </c>
      <c r="H74"/>
      <c r="I74" s="68"/>
      <c r="L74" s="88"/>
      <c r="M74" s="77"/>
      <c r="N74" s="77"/>
    </row>
    <row r="75" spans="1:14" x14ac:dyDescent="0.35">
      <c r="A75" s="51" t="s">
        <v>2821</v>
      </c>
      <c r="B75" s="68" t="s">
        <v>574</v>
      </c>
      <c r="C75" s="133" t="s">
        <v>82</v>
      </c>
      <c r="D75" s="134" t="s">
        <v>82</v>
      </c>
      <c r="E75" s="88"/>
      <c r="F75" s="140" t="str">
        <f t="shared" si="0"/>
        <v/>
      </c>
      <c r="G75" s="140" t="str">
        <f t="shared" si="1"/>
        <v/>
      </c>
      <c r="H75"/>
      <c r="I75" s="68"/>
      <c r="L75" s="88"/>
      <c r="M75" s="77"/>
      <c r="N75" s="77"/>
    </row>
    <row r="76" spans="1:14" x14ac:dyDescent="0.35">
      <c r="A76" s="51" t="s">
        <v>2822</v>
      </c>
      <c r="B76" s="68" t="s">
        <v>574</v>
      </c>
      <c r="C76" s="133" t="s">
        <v>82</v>
      </c>
      <c r="D76" s="134" t="s">
        <v>82</v>
      </c>
      <c r="E76" s="88"/>
      <c r="F76" s="140" t="str">
        <f t="shared" si="0"/>
        <v/>
      </c>
      <c r="G76" s="140" t="str">
        <f t="shared" si="1"/>
        <v/>
      </c>
      <c r="H76"/>
      <c r="I76" s="68"/>
      <c r="L76" s="88"/>
      <c r="M76" s="77"/>
      <c r="N76" s="77"/>
    </row>
    <row r="77" spans="1:14" x14ac:dyDescent="0.35">
      <c r="A77" s="51" t="s">
        <v>2823</v>
      </c>
      <c r="B77" s="78" t="s">
        <v>141</v>
      </c>
      <c r="C77" s="135">
        <f>SUM(C62:C76)</f>
        <v>0</v>
      </c>
      <c r="D77" s="76">
        <f>SUM(D62:D76)</f>
        <v>0</v>
      </c>
      <c r="E77" s="88"/>
      <c r="F77" s="141">
        <f>SUM(F62:F76)</f>
        <v>0</v>
      </c>
      <c r="G77" s="141">
        <f>SUM(G62:G76)</f>
        <v>0</v>
      </c>
      <c r="H77"/>
      <c r="I77" s="78"/>
      <c r="J77" s="68"/>
      <c r="K77" s="68"/>
      <c r="L77" s="88"/>
      <c r="M77" s="79"/>
      <c r="N77" s="79"/>
    </row>
    <row r="78" spans="1:14" x14ac:dyDescent="0.35">
      <c r="A78" s="70"/>
      <c r="B78" s="71" t="s">
        <v>814</v>
      </c>
      <c r="C78" s="70" t="s">
        <v>110</v>
      </c>
      <c r="D78" s="70"/>
      <c r="E78" s="72"/>
      <c r="F78" s="70" t="s">
        <v>794</v>
      </c>
      <c r="G78" s="70"/>
      <c r="H78"/>
      <c r="I78" s="95"/>
      <c r="J78" s="65"/>
      <c r="K78" s="65"/>
      <c r="L78" s="57"/>
      <c r="M78" s="65"/>
      <c r="N78" s="65"/>
    </row>
    <row r="79" spans="1:14" x14ac:dyDescent="0.35">
      <c r="A79" s="51" t="s">
        <v>2824</v>
      </c>
      <c r="B79" s="68" t="s">
        <v>816</v>
      </c>
      <c r="C79" s="133" t="s">
        <v>82</v>
      </c>
      <c r="E79" s="97"/>
      <c r="F79" s="140" t="str">
        <f>IF($C$82=0,"",IF(C79="[for completion]","",C79/$C$82))</f>
        <v/>
      </c>
      <c r="G79" s="76"/>
      <c r="H79"/>
      <c r="I79" s="68"/>
      <c r="L79" s="97"/>
      <c r="M79" s="77"/>
      <c r="N79" s="76"/>
    </row>
    <row r="80" spans="1:14" x14ac:dyDescent="0.35">
      <c r="A80" s="51" t="s">
        <v>2825</v>
      </c>
      <c r="B80" s="68" t="s">
        <v>818</v>
      </c>
      <c r="C80" s="133" t="s">
        <v>82</v>
      </c>
      <c r="E80" s="97"/>
      <c r="F80" s="140" t="str">
        <f>IF($C$82=0,"",IF(C80="[for completion]","",C80/$C$82))</f>
        <v/>
      </c>
      <c r="G80" s="76"/>
      <c r="H80"/>
      <c r="I80" s="68"/>
      <c r="L80" s="97"/>
      <c r="M80" s="77"/>
      <c r="N80" s="76"/>
    </row>
    <row r="81" spans="1:14" x14ac:dyDescent="0.35">
      <c r="A81" s="51" t="s">
        <v>2826</v>
      </c>
      <c r="B81" s="68" t="s">
        <v>139</v>
      </c>
      <c r="C81" s="133" t="s">
        <v>82</v>
      </c>
      <c r="E81" s="88"/>
      <c r="F81" s="140" t="str">
        <f>IF($C$82=0,"",IF(C81="[for completion]","",C81/$C$82))</f>
        <v/>
      </c>
      <c r="G81" s="76"/>
      <c r="H81"/>
      <c r="I81" s="68"/>
      <c r="L81" s="88"/>
      <c r="M81" s="77"/>
      <c r="N81" s="76"/>
    </row>
    <row r="82" spans="1:14" x14ac:dyDescent="0.35">
      <c r="A82" s="51" t="s">
        <v>2827</v>
      </c>
      <c r="B82" s="78" t="s">
        <v>141</v>
      </c>
      <c r="C82" s="135">
        <f>SUM(C79:C81)</f>
        <v>0</v>
      </c>
      <c r="D82" s="68"/>
      <c r="E82" s="88"/>
      <c r="F82" s="141">
        <f>SUM(F79:F81)</f>
        <v>0</v>
      </c>
      <c r="G82" s="76"/>
      <c r="H82"/>
      <c r="I82" s="68"/>
      <c r="L82" s="88"/>
      <c r="M82" s="77"/>
      <c r="N82" s="76"/>
    </row>
    <row r="83" spans="1:14" outlineLevel="1" x14ac:dyDescent="0.35">
      <c r="A83" s="51" t="s">
        <v>2828</v>
      </c>
      <c r="B83" s="78"/>
      <c r="C83" s="68"/>
      <c r="D83" s="68"/>
      <c r="E83" s="88"/>
      <c r="F83" s="79"/>
      <c r="G83" s="76"/>
      <c r="H83"/>
      <c r="I83" s="68"/>
      <c r="L83" s="88"/>
      <c r="M83" s="77"/>
      <c r="N83" s="76"/>
    </row>
    <row r="84" spans="1:14" outlineLevel="1" x14ac:dyDescent="0.35">
      <c r="A84" s="51" t="s">
        <v>2829</v>
      </c>
      <c r="B84" s="78"/>
      <c r="C84" s="68"/>
      <c r="D84" s="68"/>
      <c r="E84" s="88"/>
      <c r="F84" s="79"/>
      <c r="G84" s="76"/>
      <c r="H84"/>
      <c r="I84" s="68"/>
      <c r="L84" s="88"/>
      <c r="M84" s="77"/>
      <c r="N84" s="76"/>
    </row>
    <row r="85" spans="1:14" outlineLevel="1" x14ac:dyDescent="0.35">
      <c r="A85" s="51" t="s">
        <v>2830</v>
      </c>
      <c r="B85" s="68"/>
      <c r="E85" s="88"/>
      <c r="F85" s="77"/>
      <c r="G85" s="76"/>
      <c r="H85"/>
      <c r="I85" s="68"/>
      <c r="L85" s="88"/>
      <c r="M85" s="77"/>
      <c r="N85" s="76"/>
    </row>
    <row r="86" spans="1:14" outlineLevel="1" x14ac:dyDescent="0.35">
      <c r="A86" s="51" t="s">
        <v>2831</v>
      </c>
      <c r="B86" s="68"/>
      <c r="E86" s="88"/>
      <c r="F86" s="77"/>
      <c r="G86" s="76"/>
      <c r="H86"/>
      <c r="I86" s="68"/>
      <c r="L86" s="88"/>
      <c r="M86" s="77"/>
      <c r="N86" s="76"/>
    </row>
    <row r="87" spans="1:14" outlineLevel="1" x14ac:dyDescent="0.35">
      <c r="A87" s="51" t="s">
        <v>2832</v>
      </c>
      <c r="B87" s="68"/>
      <c r="E87" s="88"/>
      <c r="F87" s="77"/>
      <c r="G87" s="76"/>
      <c r="H87"/>
      <c r="I87" s="68"/>
      <c r="L87" s="88"/>
      <c r="M87" s="77"/>
      <c r="N87" s="76"/>
    </row>
    <row r="88" spans="1:14" ht="15" customHeight="1" x14ac:dyDescent="0.35">
      <c r="A88" s="70"/>
      <c r="B88" s="71" t="s">
        <v>491</v>
      </c>
      <c r="C88" s="70" t="s">
        <v>794</v>
      </c>
      <c r="D88" s="70"/>
      <c r="E88" s="72"/>
      <c r="F88" s="73"/>
      <c r="G88" s="73"/>
      <c r="H88"/>
      <c r="I88" s="95"/>
      <c r="J88" s="65"/>
      <c r="K88" s="65"/>
      <c r="L88" s="57"/>
      <c r="M88" s="84"/>
      <c r="N88" s="84"/>
    </row>
    <row r="89" spans="1:14" x14ac:dyDescent="0.35">
      <c r="A89" s="51" t="s">
        <v>2833</v>
      </c>
      <c r="B89" s="94" t="s">
        <v>493</v>
      </c>
      <c r="C89" s="130">
        <f>SUM(C90:C116)</f>
        <v>0</v>
      </c>
      <c r="G89" s="51"/>
      <c r="H89"/>
      <c r="I89" s="57"/>
      <c r="N89" s="51"/>
    </row>
    <row r="90" spans="1:14" x14ac:dyDescent="0.35">
      <c r="A90" s="51" t="s">
        <v>2834</v>
      </c>
      <c r="B90" s="51" t="s">
        <v>495</v>
      </c>
      <c r="C90" s="130" t="s">
        <v>82</v>
      </c>
      <c r="G90" s="51"/>
      <c r="H90"/>
      <c r="N90" s="51"/>
    </row>
    <row r="91" spans="1:14" x14ac:dyDescent="0.35">
      <c r="A91" s="51" t="s">
        <v>2835</v>
      </c>
      <c r="B91" s="51" t="s">
        <v>497</v>
      </c>
      <c r="C91" s="130" t="s">
        <v>82</v>
      </c>
      <c r="G91" s="51"/>
      <c r="H91"/>
      <c r="N91" s="51"/>
    </row>
    <row r="92" spans="1:14" x14ac:dyDescent="0.35">
      <c r="A92" s="51" t="s">
        <v>2836</v>
      </c>
      <c r="B92" s="51" t="s">
        <v>499</v>
      </c>
      <c r="C92" s="130" t="s">
        <v>82</v>
      </c>
      <c r="G92" s="51"/>
      <c r="H92"/>
      <c r="N92" s="51"/>
    </row>
    <row r="93" spans="1:14" x14ac:dyDescent="0.35">
      <c r="A93" s="51" t="s">
        <v>2837</v>
      </c>
      <c r="B93" s="51" t="s">
        <v>501</v>
      </c>
      <c r="C93" s="130" t="s">
        <v>82</v>
      </c>
      <c r="G93" s="51"/>
      <c r="H93"/>
      <c r="N93" s="51"/>
    </row>
    <row r="94" spans="1:14" x14ac:dyDescent="0.35">
      <c r="A94" s="51" t="s">
        <v>2838</v>
      </c>
      <c r="B94" s="51" t="s">
        <v>503</v>
      </c>
      <c r="C94" s="130" t="s">
        <v>82</v>
      </c>
      <c r="G94" s="51"/>
      <c r="H94"/>
      <c r="N94" s="51"/>
    </row>
    <row r="95" spans="1:14" x14ac:dyDescent="0.35">
      <c r="A95" s="51" t="s">
        <v>2839</v>
      </c>
      <c r="B95" s="51" t="s">
        <v>2300</v>
      </c>
      <c r="C95" s="130" t="s">
        <v>82</v>
      </c>
      <c r="G95" s="51"/>
      <c r="H95"/>
      <c r="N95" s="51"/>
    </row>
    <row r="96" spans="1:14" x14ac:dyDescent="0.35">
      <c r="A96" s="51" t="s">
        <v>2840</v>
      </c>
      <c r="B96" s="51" t="s">
        <v>506</v>
      </c>
      <c r="C96" s="130" t="s">
        <v>82</v>
      </c>
      <c r="G96" s="51"/>
      <c r="H96"/>
      <c r="N96" s="51"/>
    </row>
    <row r="97" spans="1:14" x14ac:dyDescent="0.35">
      <c r="A97" s="51" t="s">
        <v>2841</v>
      </c>
      <c r="B97" s="51" t="s">
        <v>508</v>
      </c>
      <c r="C97" s="130" t="s">
        <v>82</v>
      </c>
      <c r="G97" s="51"/>
      <c r="H97"/>
      <c r="N97" s="51"/>
    </row>
    <row r="98" spans="1:14" x14ac:dyDescent="0.35">
      <c r="A98" s="51" t="s">
        <v>2842</v>
      </c>
      <c r="B98" s="51" t="s">
        <v>510</v>
      </c>
      <c r="C98" s="130" t="s">
        <v>82</v>
      </c>
      <c r="G98" s="51"/>
      <c r="H98"/>
      <c r="N98" s="51"/>
    </row>
    <row r="99" spans="1:14" x14ac:dyDescent="0.35">
      <c r="A99" s="51" t="s">
        <v>2843</v>
      </c>
      <c r="B99" s="51" t="s">
        <v>512</v>
      </c>
      <c r="C99" s="130" t="s">
        <v>82</v>
      </c>
      <c r="G99" s="51"/>
      <c r="H99"/>
      <c r="N99" s="51"/>
    </row>
    <row r="100" spans="1:14" x14ac:dyDescent="0.35">
      <c r="A100" s="51" t="s">
        <v>2844</v>
      </c>
      <c r="B100" s="51" t="s">
        <v>514</v>
      </c>
      <c r="C100" s="130" t="s">
        <v>82</v>
      </c>
      <c r="G100" s="51"/>
      <c r="H100"/>
      <c r="N100" s="51"/>
    </row>
    <row r="101" spans="1:14" x14ac:dyDescent="0.35">
      <c r="A101" s="51" t="s">
        <v>2845</v>
      </c>
      <c r="B101" s="51" t="s">
        <v>516</v>
      </c>
      <c r="C101" s="130" t="s">
        <v>82</v>
      </c>
      <c r="G101" s="51"/>
      <c r="H101"/>
      <c r="N101" s="51"/>
    </row>
    <row r="102" spans="1:14" x14ac:dyDescent="0.35">
      <c r="A102" s="51" t="s">
        <v>2846</v>
      </c>
      <c r="B102" s="51" t="s">
        <v>518</v>
      </c>
      <c r="C102" s="130" t="s">
        <v>82</v>
      </c>
      <c r="G102" s="51"/>
      <c r="H102"/>
      <c r="N102" s="51"/>
    </row>
    <row r="103" spans="1:14" x14ac:dyDescent="0.35">
      <c r="A103" s="51" t="s">
        <v>2847</v>
      </c>
      <c r="B103" s="51" t="s">
        <v>520</v>
      </c>
      <c r="C103" s="130" t="s">
        <v>82</v>
      </c>
      <c r="G103" s="51"/>
      <c r="H103"/>
      <c r="N103" s="51"/>
    </row>
    <row r="104" spans="1:14" x14ac:dyDescent="0.35">
      <c r="A104" s="51" t="s">
        <v>2848</v>
      </c>
      <c r="B104" s="51" t="s">
        <v>522</v>
      </c>
      <c r="C104" s="130" t="s">
        <v>82</v>
      </c>
      <c r="G104" s="51"/>
      <c r="H104"/>
      <c r="N104" s="51"/>
    </row>
    <row r="105" spans="1:14" x14ac:dyDescent="0.35">
      <c r="A105" s="51" t="s">
        <v>2849</v>
      </c>
      <c r="B105" s="51" t="s">
        <v>3</v>
      </c>
      <c r="C105" s="130" t="s">
        <v>82</v>
      </c>
      <c r="G105" s="51"/>
      <c r="H105"/>
      <c r="N105" s="51"/>
    </row>
    <row r="106" spans="1:14" x14ac:dyDescent="0.35">
      <c r="A106" s="51" t="s">
        <v>2850</v>
      </c>
      <c r="B106" s="51" t="s">
        <v>525</v>
      </c>
      <c r="C106" s="130" t="s">
        <v>82</v>
      </c>
      <c r="G106" s="51"/>
      <c r="H106"/>
      <c r="N106" s="51"/>
    </row>
    <row r="107" spans="1:14" x14ac:dyDescent="0.35">
      <c r="A107" s="51" t="s">
        <v>2851</v>
      </c>
      <c r="B107" s="51" t="s">
        <v>527</v>
      </c>
      <c r="C107" s="130" t="s">
        <v>82</v>
      </c>
      <c r="G107" s="51"/>
      <c r="H107"/>
      <c r="N107" s="51"/>
    </row>
    <row r="108" spans="1:14" x14ac:dyDescent="0.35">
      <c r="A108" s="51" t="s">
        <v>2852</v>
      </c>
      <c r="B108" s="51" t="s">
        <v>529</v>
      </c>
      <c r="C108" s="130" t="s">
        <v>82</v>
      </c>
      <c r="G108" s="51"/>
      <c r="H108"/>
      <c r="N108" s="51"/>
    </row>
    <row r="109" spans="1:14" x14ac:dyDescent="0.35">
      <c r="A109" s="51" t="s">
        <v>2853</v>
      </c>
      <c r="B109" s="51" t="s">
        <v>531</v>
      </c>
      <c r="C109" s="130" t="s">
        <v>82</v>
      </c>
      <c r="G109" s="51"/>
      <c r="H109"/>
      <c r="N109" s="51"/>
    </row>
    <row r="110" spans="1:14" x14ac:dyDescent="0.35">
      <c r="A110" s="51" t="s">
        <v>2854</v>
      </c>
      <c r="B110" s="51" t="s">
        <v>533</v>
      </c>
      <c r="C110" s="130" t="s">
        <v>82</v>
      </c>
      <c r="G110" s="51"/>
      <c r="H110"/>
      <c r="N110" s="51"/>
    </row>
    <row r="111" spans="1:14" x14ac:dyDescent="0.35">
      <c r="A111" s="51" t="s">
        <v>2855</v>
      </c>
      <c r="B111" s="51" t="s">
        <v>535</v>
      </c>
      <c r="C111" s="130" t="s">
        <v>82</v>
      </c>
      <c r="G111" s="51"/>
      <c r="H111"/>
      <c r="N111" s="51"/>
    </row>
    <row r="112" spans="1:14" x14ac:dyDescent="0.35">
      <c r="A112" s="51" t="s">
        <v>2856</v>
      </c>
      <c r="B112" s="51" t="s">
        <v>537</v>
      </c>
      <c r="C112" s="130" t="s">
        <v>82</v>
      </c>
      <c r="G112" s="51"/>
      <c r="H112"/>
      <c r="N112" s="51"/>
    </row>
    <row r="113" spans="1:14" x14ac:dyDescent="0.35">
      <c r="A113" s="51" t="s">
        <v>2857</v>
      </c>
      <c r="B113" s="51" t="s">
        <v>539</v>
      </c>
      <c r="C113" s="130" t="s">
        <v>82</v>
      </c>
      <c r="G113" s="51"/>
      <c r="H113"/>
      <c r="N113" s="51"/>
    </row>
    <row r="114" spans="1:14" x14ac:dyDescent="0.35">
      <c r="A114" s="51" t="s">
        <v>2858</v>
      </c>
      <c r="B114" s="51" t="s">
        <v>541</v>
      </c>
      <c r="C114" s="130" t="s">
        <v>82</v>
      </c>
      <c r="G114" s="51"/>
      <c r="H114"/>
      <c r="N114" s="51"/>
    </row>
    <row r="115" spans="1:14" x14ac:dyDescent="0.35">
      <c r="A115" s="51" t="s">
        <v>2859</v>
      </c>
      <c r="B115" s="51" t="s">
        <v>543</v>
      </c>
      <c r="C115" s="130" t="s">
        <v>82</v>
      </c>
      <c r="G115" s="51"/>
      <c r="H115"/>
      <c r="N115" s="51"/>
    </row>
    <row r="116" spans="1:14" x14ac:dyDescent="0.35">
      <c r="A116" s="51" t="s">
        <v>2860</v>
      </c>
      <c r="B116" s="51" t="s">
        <v>6</v>
      </c>
      <c r="C116" s="130" t="s">
        <v>82</v>
      </c>
      <c r="G116" s="51"/>
      <c r="H116"/>
      <c r="N116" s="51"/>
    </row>
    <row r="117" spans="1:14" x14ac:dyDescent="0.35">
      <c r="A117" s="51" t="s">
        <v>2861</v>
      </c>
      <c r="B117" s="94" t="s">
        <v>309</v>
      </c>
      <c r="C117" s="130">
        <f>SUM(C118:C120)</f>
        <v>0</v>
      </c>
      <c r="G117" s="51"/>
      <c r="H117"/>
      <c r="I117" s="57"/>
      <c r="N117" s="51"/>
    </row>
    <row r="118" spans="1:14" x14ac:dyDescent="0.35">
      <c r="A118" s="51" t="s">
        <v>2862</v>
      </c>
      <c r="B118" s="51" t="s">
        <v>549</v>
      </c>
      <c r="C118" s="130" t="s">
        <v>82</v>
      </c>
      <c r="G118" s="51"/>
      <c r="H118"/>
      <c r="N118" s="51"/>
    </row>
    <row r="119" spans="1:14" x14ac:dyDescent="0.35">
      <c r="A119" s="51" t="s">
        <v>2863</v>
      </c>
      <c r="B119" s="51" t="s">
        <v>551</v>
      </c>
      <c r="C119" s="130" t="s">
        <v>82</v>
      </c>
      <c r="G119" s="51"/>
      <c r="H119"/>
      <c r="N119" s="51"/>
    </row>
    <row r="120" spans="1:14" x14ac:dyDescent="0.35">
      <c r="A120" s="51" t="s">
        <v>2864</v>
      </c>
      <c r="B120" s="51" t="s">
        <v>2</v>
      </c>
      <c r="C120" s="130" t="s">
        <v>82</v>
      </c>
      <c r="G120" s="51"/>
      <c r="H120"/>
      <c r="N120" s="51"/>
    </row>
    <row r="121" spans="1:14" x14ac:dyDescent="0.35">
      <c r="A121" s="51" t="s">
        <v>2865</v>
      </c>
      <c r="B121" s="94" t="s">
        <v>139</v>
      </c>
      <c r="C121" s="130">
        <f>SUM(C122:C132)</f>
        <v>0</v>
      </c>
      <c r="G121" s="51"/>
      <c r="H121"/>
      <c r="I121" s="57"/>
      <c r="N121" s="51"/>
    </row>
    <row r="122" spans="1:14" x14ac:dyDescent="0.35">
      <c r="A122" s="51" t="s">
        <v>2866</v>
      </c>
      <c r="B122" s="68" t="s">
        <v>311</v>
      </c>
      <c r="C122" s="130" t="s">
        <v>82</v>
      </c>
      <c r="G122" s="51"/>
      <c r="H122"/>
      <c r="I122" s="68"/>
      <c r="N122" s="51"/>
    </row>
    <row r="123" spans="1:14" x14ac:dyDescent="0.35">
      <c r="A123" s="51" t="s">
        <v>2867</v>
      </c>
      <c r="B123" s="51" t="s">
        <v>546</v>
      </c>
      <c r="C123" s="130" t="s">
        <v>82</v>
      </c>
      <c r="G123" s="51"/>
      <c r="H123"/>
      <c r="I123" s="68"/>
      <c r="N123" s="51"/>
    </row>
    <row r="124" spans="1:14" x14ac:dyDescent="0.35">
      <c r="A124" s="51" t="s">
        <v>2868</v>
      </c>
      <c r="B124" s="68" t="s">
        <v>313</v>
      </c>
      <c r="C124" s="130" t="s">
        <v>82</v>
      </c>
      <c r="G124" s="51"/>
      <c r="H124"/>
      <c r="I124" s="68"/>
      <c r="N124" s="51"/>
    </row>
    <row r="125" spans="1:14" x14ac:dyDescent="0.35">
      <c r="A125" s="51" t="s">
        <v>2869</v>
      </c>
      <c r="B125" s="68" t="s">
        <v>315</v>
      </c>
      <c r="C125" s="130" t="s">
        <v>82</v>
      </c>
      <c r="G125" s="51"/>
      <c r="H125"/>
      <c r="I125" s="68"/>
      <c r="N125" s="51"/>
    </row>
    <row r="126" spans="1:14" x14ac:dyDescent="0.35">
      <c r="A126" s="51" t="s">
        <v>2870</v>
      </c>
      <c r="B126" s="68" t="s">
        <v>12</v>
      </c>
      <c r="C126" s="130" t="s">
        <v>82</v>
      </c>
      <c r="G126" s="51"/>
      <c r="H126"/>
      <c r="I126" s="68"/>
      <c r="N126" s="51"/>
    </row>
    <row r="127" spans="1:14" x14ac:dyDescent="0.35">
      <c r="A127" s="51" t="s">
        <v>2871</v>
      </c>
      <c r="B127" s="68" t="s">
        <v>318</v>
      </c>
      <c r="C127" s="130" t="s">
        <v>82</v>
      </c>
      <c r="G127" s="51"/>
      <c r="H127"/>
      <c r="I127" s="68"/>
      <c r="N127" s="51"/>
    </row>
    <row r="128" spans="1:14" x14ac:dyDescent="0.35">
      <c r="A128" s="51" t="s">
        <v>2872</v>
      </c>
      <c r="B128" s="68" t="s">
        <v>320</v>
      </c>
      <c r="C128" s="130" t="s">
        <v>82</v>
      </c>
      <c r="G128" s="51"/>
      <c r="H128"/>
      <c r="I128" s="68"/>
      <c r="N128" s="51"/>
    </row>
    <row r="129" spans="1:14" x14ac:dyDescent="0.35">
      <c r="A129" s="51" t="s">
        <v>2873</v>
      </c>
      <c r="B129" s="68" t="s">
        <v>322</v>
      </c>
      <c r="C129" s="130" t="s">
        <v>82</v>
      </c>
      <c r="G129" s="51"/>
      <c r="H129"/>
      <c r="I129" s="68"/>
      <c r="N129" s="51"/>
    </row>
    <row r="130" spans="1:14" x14ac:dyDescent="0.35">
      <c r="A130" s="51" t="s">
        <v>2874</v>
      </c>
      <c r="B130" s="68" t="s">
        <v>324</v>
      </c>
      <c r="C130" s="130" t="s">
        <v>82</v>
      </c>
      <c r="G130" s="51"/>
      <c r="H130"/>
      <c r="I130" s="68"/>
      <c r="N130" s="51"/>
    </row>
    <row r="131" spans="1:14" x14ac:dyDescent="0.35">
      <c r="A131" s="51" t="s">
        <v>2875</v>
      </c>
      <c r="B131" s="68" t="s">
        <v>326</v>
      </c>
      <c r="C131" s="130" t="s">
        <v>82</v>
      </c>
      <c r="G131" s="51"/>
      <c r="H131"/>
      <c r="I131" s="68"/>
      <c r="N131" s="51"/>
    </row>
    <row r="132" spans="1:14" x14ac:dyDescent="0.35">
      <c r="A132" s="51" t="s">
        <v>2876</v>
      </c>
      <c r="B132" s="68" t="s">
        <v>139</v>
      </c>
      <c r="C132" s="130" t="s">
        <v>82</v>
      </c>
      <c r="G132" s="51"/>
      <c r="H132"/>
      <c r="I132" s="68"/>
      <c r="N132" s="51"/>
    </row>
    <row r="133" spans="1:14" outlineLevel="1" x14ac:dyDescent="0.35">
      <c r="A133" s="51" t="s">
        <v>2877</v>
      </c>
      <c r="B133" s="80" t="s">
        <v>143</v>
      </c>
      <c r="C133" s="130"/>
      <c r="G133" s="51"/>
      <c r="H133"/>
      <c r="I133" s="68"/>
      <c r="N133" s="51"/>
    </row>
    <row r="134" spans="1:14" outlineLevel="1" x14ac:dyDescent="0.35">
      <c r="A134" s="51" t="s">
        <v>2878</v>
      </c>
      <c r="B134" s="80" t="s">
        <v>143</v>
      </c>
      <c r="C134" s="130"/>
      <c r="G134" s="51"/>
      <c r="H134"/>
      <c r="I134" s="68"/>
      <c r="N134" s="51"/>
    </row>
    <row r="135" spans="1:14" outlineLevel="1" x14ac:dyDescent="0.35">
      <c r="A135" s="51" t="s">
        <v>2879</v>
      </c>
      <c r="B135" s="80" t="s">
        <v>143</v>
      </c>
      <c r="C135" s="130"/>
      <c r="G135" s="51"/>
      <c r="H135"/>
      <c r="I135" s="68"/>
      <c r="N135" s="51"/>
    </row>
    <row r="136" spans="1:14" outlineLevel="1" x14ac:dyDescent="0.35">
      <c r="A136" s="51" t="s">
        <v>2880</v>
      </c>
      <c r="B136" s="80" t="s">
        <v>143</v>
      </c>
      <c r="C136" s="130"/>
      <c r="G136" s="51"/>
      <c r="H136"/>
      <c r="I136" s="68"/>
      <c r="N136" s="51"/>
    </row>
    <row r="137" spans="1:14" outlineLevel="1" x14ac:dyDescent="0.35">
      <c r="A137" s="51" t="s">
        <v>2881</v>
      </c>
      <c r="B137" s="80" t="s">
        <v>143</v>
      </c>
      <c r="C137" s="130"/>
      <c r="G137" s="51"/>
      <c r="H137"/>
      <c r="I137" s="68"/>
      <c r="N137" s="51"/>
    </row>
    <row r="138" spans="1:14" outlineLevel="1" x14ac:dyDescent="0.35">
      <c r="A138" s="51" t="s">
        <v>2882</v>
      </c>
      <c r="B138" s="80" t="s">
        <v>143</v>
      </c>
      <c r="C138" s="130"/>
      <c r="G138" s="51"/>
      <c r="H138"/>
      <c r="I138" s="68"/>
      <c r="N138" s="51"/>
    </row>
    <row r="139" spans="1:14" outlineLevel="1" x14ac:dyDescent="0.35">
      <c r="A139" s="51" t="s">
        <v>2883</v>
      </c>
      <c r="B139" s="80" t="s">
        <v>143</v>
      </c>
      <c r="C139" s="130"/>
      <c r="G139" s="51"/>
      <c r="H139"/>
      <c r="I139" s="68"/>
      <c r="N139" s="51"/>
    </row>
    <row r="140" spans="1:14" outlineLevel="1" x14ac:dyDescent="0.35">
      <c r="A140" s="51" t="s">
        <v>2884</v>
      </c>
      <c r="B140" s="80" t="s">
        <v>143</v>
      </c>
      <c r="C140" s="130"/>
      <c r="G140" s="51"/>
      <c r="H140"/>
      <c r="I140" s="68"/>
      <c r="N140" s="51"/>
    </row>
    <row r="141" spans="1:14" outlineLevel="1" x14ac:dyDescent="0.35">
      <c r="A141" s="51" t="s">
        <v>2885</v>
      </c>
      <c r="B141" s="80" t="s">
        <v>143</v>
      </c>
      <c r="C141" s="130"/>
      <c r="G141" s="51"/>
      <c r="H141"/>
      <c r="I141" s="68"/>
      <c r="N141" s="51"/>
    </row>
    <row r="142" spans="1:14" outlineLevel="1" x14ac:dyDescent="0.35">
      <c r="A142" s="51" t="s">
        <v>2886</v>
      </c>
      <c r="B142" s="80" t="s">
        <v>143</v>
      </c>
      <c r="C142" s="130"/>
      <c r="G142" s="51"/>
      <c r="H142"/>
      <c r="I142" s="68"/>
      <c r="N142" s="51"/>
    </row>
    <row r="143" spans="1:14" ht="15" customHeight="1" x14ac:dyDescent="0.35">
      <c r="A143" s="70"/>
      <c r="B143" s="139" t="s">
        <v>1566</v>
      </c>
      <c r="C143" s="131" t="s">
        <v>794</v>
      </c>
      <c r="D143" s="70"/>
      <c r="E143" s="72"/>
      <c r="F143" s="70"/>
      <c r="G143" s="73"/>
      <c r="H143"/>
      <c r="I143" s="95"/>
      <c r="J143" s="65"/>
      <c r="K143" s="65"/>
      <c r="L143" s="57"/>
      <c r="M143" s="65"/>
      <c r="N143" s="84"/>
    </row>
    <row r="144" spans="1:14" x14ac:dyDescent="0.35">
      <c r="A144" s="51" t="s">
        <v>2887</v>
      </c>
      <c r="B144" s="68" t="s">
        <v>574</v>
      </c>
      <c r="C144" s="130" t="s">
        <v>82</v>
      </c>
      <c r="G144" s="51"/>
      <c r="H144"/>
      <c r="I144" s="68"/>
      <c r="N144" s="51"/>
    </row>
    <row r="145" spans="1:14" x14ac:dyDescent="0.35">
      <c r="A145" s="51" t="s">
        <v>2888</v>
      </c>
      <c r="B145" s="68" t="s">
        <v>574</v>
      </c>
      <c r="C145" s="130" t="s">
        <v>82</v>
      </c>
      <c r="G145" s="51"/>
      <c r="H145"/>
      <c r="I145" s="68"/>
      <c r="N145" s="51"/>
    </row>
    <row r="146" spans="1:14" x14ac:dyDescent="0.35">
      <c r="A146" s="51" t="s">
        <v>2889</v>
      </c>
      <c r="B146" s="68" t="s">
        <v>574</v>
      </c>
      <c r="C146" s="130" t="s">
        <v>82</v>
      </c>
      <c r="G146" s="51"/>
      <c r="H146"/>
      <c r="I146" s="68"/>
      <c r="N146" s="51"/>
    </row>
    <row r="147" spans="1:14" x14ac:dyDescent="0.35">
      <c r="A147" s="51" t="s">
        <v>2890</v>
      </c>
      <c r="B147" s="68" t="s">
        <v>574</v>
      </c>
      <c r="C147" s="130" t="s">
        <v>82</v>
      </c>
      <c r="G147" s="51"/>
      <c r="H147"/>
      <c r="I147" s="68"/>
      <c r="N147" s="51"/>
    </row>
    <row r="148" spans="1:14" x14ac:dyDescent="0.35">
      <c r="A148" s="51" t="s">
        <v>2891</v>
      </c>
      <c r="B148" s="68" t="s">
        <v>574</v>
      </c>
      <c r="C148" s="130" t="s">
        <v>82</v>
      </c>
      <c r="G148" s="51"/>
      <c r="H148"/>
      <c r="I148" s="68"/>
      <c r="N148" s="51"/>
    </row>
    <row r="149" spans="1:14" x14ac:dyDescent="0.35">
      <c r="A149" s="51" t="s">
        <v>2892</v>
      </c>
      <c r="B149" s="68" t="s">
        <v>574</v>
      </c>
      <c r="C149" s="130" t="s">
        <v>82</v>
      </c>
      <c r="G149" s="51"/>
      <c r="H149"/>
      <c r="I149" s="68"/>
      <c r="N149" s="51"/>
    </row>
    <row r="150" spans="1:14" x14ac:dyDescent="0.35">
      <c r="A150" s="51" t="s">
        <v>2893</v>
      </c>
      <c r="B150" s="68" t="s">
        <v>574</v>
      </c>
      <c r="C150" s="130" t="s">
        <v>82</v>
      </c>
      <c r="G150" s="51"/>
      <c r="H150"/>
      <c r="I150" s="68"/>
      <c r="N150" s="51"/>
    </row>
    <row r="151" spans="1:14" x14ac:dyDescent="0.35">
      <c r="A151" s="51" t="s">
        <v>2894</v>
      </c>
      <c r="B151" s="68" t="s">
        <v>574</v>
      </c>
      <c r="C151" s="130" t="s">
        <v>82</v>
      </c>
      <c r="G151" s="51"/>
      <c r="H151"/>
      <c r="I151" s="68"/>
      <c r="N151" s="51"/>
    </row>
    <row r="152" spans="1:14" x14ac:dyDescent="0.35">
      <c r="A152" s="51" t="s">
        <v>2895</v>
      </c>
      <c r="B152" s="68" t="s">
        <v>574</v>
      </c>
      <c r="C152" s="130" t="s">
        <v>82</v>
      </c>
      <c r="G152" s="51"/>
      <c r="H152"/>
      <c r="I152" s="68"/>
      <c r="N152" s="51"/>
    </row>
    <row r="153" spans="1:14" x14ac:dyDescent="0.35">
      <c r="A153" s="51" t="s">
        <v>2896</v>
      </c>
      <c r="B153" s="68" t="s">
        <v>574</v>
      </c>
      <c r="C153" s="130" t="s">
        <v>82</v>
      </c>
      <c r="G153" s="51"/>
      <c r="H153"/>
      <c r="I153" s="68"/>
      <c r="N153" s="51"/>
    </row>
    <row r="154" spans="1:14" x14ac:dyDescent="0.35">
      <c r="A154" s="51" t="s">
        <v>2897</v>
      </c>
      <c r="B154" s="68" t="s">
        <v>574</v>
      </c>
      <c r="C154" s="130" t="s">
        <v>82</v>
      </c>
      <c r="G154" s="51"/>
      <c r="H154"/>
      <c r="I154" s="68"/>
      <c r="N154" s="51"/>
    </row>
    <row r="155" spans="1:14" x14ac:dyDescent="0.35">
      <c r="A155" s="51" t="s">
        <v>2898</v>
      </c>
      <c r="B155" s="68" t="s">
        <v>574</v>
      </c>
      <c r="C155" s="130" t="s">
        <v>82</v>
      </c>
      <c r="G155" s="51"/>
      <c r="H155"/>
      <c r="I155" s="68"/>
      <c r="N155" s="51"/>
    </row>
    <row r="156" spans="1:14" x14ac:dyDescent="0.35">
      <c r="A156" s="51" t="s">
        <v>2899</v>
      </c>
      <c r="B156" s="68" t="s">
        <v>574</v>
      </c>
      <c r="C156" s="130" t="s">
        <v>82</v>
      </c>
      <c r="G156" s="51"/>
      <c r="H156"/>
      <c r="I156" s="68"/>
      <c r="N156" s="51"/>
    </row>
    <row r="157" spans="1:14" x14ac:dyDescent="0.35">
      <c r="A157" s="51" t="s">
        <v>2900</v>
      </c>
      <c r="B157" s="68" t="s">
        <v>574</v>
      </c>
      <c r="C157" s="130" t="s">
        <v>82</v>
      </c>
      <c r="G157" s="51"/>
      <c r="H157"/>
      <c r="I157" s="68"/>
      <c r="N157" s="51"/>
    </row>
    <row r="158" spans="1:14" x14ac:dyDescent="0.35">
      <c r="A158" s="51" t="s">
        <v>2901</v>
      </c>
      <c r="B158" s="68" t="s">
        <v>574</v>
      </c>
      <c r="C158" s="130" t="s">
        <v>82</v>
      </c>
      <c r="G158" s="51"/>
      <c r="H158"/>
      <c r="I158" s="68"/>
      <c r="N158" s="51"/>
    </row>
    <row r="159" spans="1:14" x14ac:dyDescent="0.35">
      <c r="A159" s="51" t="s">
        <v>2902</v>
      </c>
      <c r="B159" s="68" t="s">
        <v>574</v>
      </c>
      <c r="C159" s="130" t="s">
        <v>82</v>
      </c>
      <c r="G159" s="51"/>
      <c r="H159"/>
      <c r="I159" s="68"/>
      <c r="N159" s="51"/>
    </row>
    <row r="160" spans="1:14" x14ac:dyDescent="0.35">
      <c r="A160" s="51" t="s">
        <v>2903</v>
      </c>
      <c r="B160" s="68" t="s">
        <v>574</v>
      </c>
      <c r="C160" s="130" t="s">
        <v>82</v>
      </c>
      <c r="G160" s="51"/>
      <c r="H160"/>
      <c r="I160" s="68"/>
      <c r="N160" s="51"/>
    </row>
    <row r="161" spans="1:14" x14ac:dyDescent="0.35">
      <c r="A161" s="51" t="s">
        <v>2904</v>
      </c>
      <c r="B161" s="68" t="s">
        <v>574</v>
      </c>
      <c r="C161" s="130" t="s">
        <v>82</v>
      </c>
      <c r="G161" s="51"/>
      <c r="H161"/>
      <c r="I161" s="68"/>
      <c r="N161" s="51"/>
    </row>
    <row r="162" spans="1:14" x14ac:dyDescent="0.35">
      <c r="A162" s="51" t="s">
        <v>2905</v>
      </c>
      <c r="B162" s="68" t="s">
        <v>574</v>
      </c>
      <c r="C162" s="130" t="s">
        <v>82</v>
      </c>
      <c r="G162" s="51"/>
      <c r="H162"/>
      <c r="I162" s="68"/>
      <c r="N162" s="51"/>
    </row>
    <row r="163" spans="1:14" x14ac:dyDescent="0.35">
      <c r="A163" s="51" t="s">
        <v>2906</v>
      </c>
      <c r="B163" s="68" t="s">
        <v>574</v>
      </c>
      <c r="C163" s="130" t="s">
        <v>82</v>
      </c>
      <c r="G163" s="51"/>
      <c r="H163"/>
      <c r="I163" s="68"/>
      <c r="N163" s="51"/>
    </row>
    <row r="164" spans="1:14" x14ac:dyDescent="0.35">
      <c r="A164" s="51" t="s">
        <v>2907</v>
      </c>
      <c r="B164" s="68" t="s">
        <v>574</v>
      </c>
      <c r="C164" s="130" t="s">
        <v>82</v>
      </c>
      <c r="G164" s="51"/>
      <c r="H164"/>
      <c r="I164" s="68"/>
      <c r="N164" s="51"/>
    </row>
    <row r="165" spans="1:14" x14ac:dyDescent="0.35">
      <c r="A165" s="51" t="s">
        <v>2908</v>
      </c>
      <c r="B165" s="68" t="s">
        <v>574</v>
      </c>
      <c r="C165" s="130" t="s">
        <v>82</v>
      </c>
      <c r="G165" s="51"/>
      <c r="H165"/>
      <c r="I165" s="68"/>
      <c r="N165" s="51"/>
    </row>
    <row r="166" spans="1:14" x14ac:dyDescent="0.35">
      <c r="A166" s="51" t="s">
        <v>2909</v>
      </c>
      <c r="B166" s="68" t="s">
        <v>574</v>
      </c>
      <c r="C166" s="130" t="s">
        <v>82</v>
      </c>
      <c r="G166" s="51"/>
      <c r="H166"/>
      <c r="I166" s="68"/>
      <c r="N166" s="51"/>
    </row>
    <row r="167" spans="1:14" x14ac:dyDescent="0.35">
      <c r="A167" s="51" t="s">
        <v>2910</v>
      </c>
      <c r="B167" s="68" t="s">
        <v>574</v>
      </c>
      <c r="C167" s="130" t="s">
        <v>82</v>
      </c>
      <c r="G167" s="51"/>
      <c r="H167"/>
      <c r="I167" s="68"/>
      <c r="N167" s="51"/>
    </row>
    <row r="168" spans="1:14" x14ac:dyDescent="0.35">
      <c r="A168" s="51" t="s">
        <v>2911</v>
      </c>
      <c r="B168" s="68" t="s">
        <v>574</v>
      </c>
      <c r="C168" s="51" t="s">
        <v>82</v>
      </c>
      <c r="G168" s="51"/>
      <c r="H168"/>
      <c r="I168" s="68"/>
      <c r="N168" s="51"/>
    </row>
    <row r="169" spans="1:14" x14ac:dyDescent="0.35">
      <c r="A169" s="70"/>
      <c r="B169" s="71" t="s">
        <v>605</v>
      </c>
      <c r="C169" s="70" t="s">
        <v>794</v>
      </c>
      <c r="D169" s="70"/>
      <c r="E169" s="70"/>
      <c r="F169" s="73"/>
      <c r="G169" s="73"/>
      <c r="H169"/>
      <c r="I169" s="95"/>
      <c r="J169" s="65"/>
      <c r="K169" s="65"/>
      <c r="L169" s="65"/>
      <c r="M169" s="84"/>
      <c r="N169" s="84"/>
    </row>
    <row r="170" spans="1:14" x14ac:dyDescent="0.35">
      <c r="A170" s="51" t="s">
        <v>2912</v>
      </c>
      <c r="B170" s="51" t="s">
        <v>607</v>
      </c>
      <c r="C170" s="130" t="s">
        <v>82</v>
      </c>
      <c r="D170"/>
      <c r="E170"/>
      <c r="F170"/>
      <c r="G170"/>
      <c r="H170"/>
      <c r="K170"/>
      <c r="L170"/>
      <c r="M170"/>
      <c r="N170"/>
    </row>
    <row r="171" spans="1:14" x14ac:dyDescent="0.35">
      <c r="A171" s="51" t="s">
        <v>2913</v>
      </c>
      <c r="B171" s="51" t="s">
        <v>609</v>
      </c>
      <c r="C171" s="130" t="s">
        <v>82</v>
      </c>
      <c r="D171"/>
      <c r="E171"/>
      <c r="F171"/>
      <c r="G171"/>
      <c r="H171"/>
      <c r="K171"/>
      <c r="L171"/>
      <c r="M171"/>
      <c r="N171"/>
    </row>
    <row r="172" spans="1:14" x14ac:dyDescent="0.35">
      <c r="A172" s="51" t="s">
        <v>2914</v>
      </c>
      <c r="B172" s="51" t="s">
        <v>139</v>
      </c>
      <c r="C172" s="130" t="s">
        <v>82</v>
      </c>
      <c r="D172"/>
      <c r="E172"/>
      <c r="F172"/>
      <c r="G172"/>
      <c r="H172"/>
      <c r="K172"/>
      <c r="L172"/>
      <c r="M172"/>
      <c r="N172"/>
    </row>
    <row r="173" spans="1:14" outlineLevel="1" x14ac:dyDescent="0.35">
      <c r="A173" s="51" t="s">
        <v>2915</v>
      </c>
      <c r="C173" s="130"/>
      <c r="D173"/>
      <c r="E173"/>
      <c r="F173"/>
      <c r="G173"/>
      <c r="H173"/>
      <c r="K173"/>
      <c r="L173"/>
      <c r="M173"/>
      <c r="N173"/>
    </row>
    <row r="174" spans="1:14" outlineLevel="1" x14ac:dyDescent="0.35">
      <c r="A174" s="51" t="s">
        <v>2916</v>
      </c>
      <c r="C174" s="130"/>
      <c r="D174"/>
      <c r="E174"/>
      <c r="F174"/>
      <c r="G174"/>
      <c r="H174"/>
      <c r="K174"/>
      <c r="L174"/>
      <c r="M174"/>
      <c r="N174"/>
    </row>
    <row r="175" spans="1:14" outlineLevel="1" x14ac:dyDescent="0.35">
      <c r="A175" s="51" t="s">
        <v>2917</v>
      </c>
      <c r="C175" s="130"/>
      <c r="D175"/>
      <c r="E175"/>
      <c r="F175"/>
      <c r="G175"/>
      <c r="H175"/>
      <c r="K175"/>
      <c r="L175"/>
      <c r="M175"/>
      <c r="N175"/>
    </row>
    <row r="176" spans="1:14" outlineLevel="1" x14ac:dyDescent="0.35">
      <c r="A176" s="51" t="s">
        <v>2918</v>
      </c>
      <c r="C176" s="130"/>
      <c r="D176"/>
      <c r="E176"/>
      <c r="F176"/>
      <c r="G176"/>
      <c r="H176"/>
      <c r="K176"/>
      <c r="L176"/>
      <c r="M176"/>
      <c r="N176"/>
    </row>
    <row r="177" spans="1:14" x14ac:dyDescent="0.35">
      <c r="A177" s="70"/>
      <c r="B177" s="71" t="s">
        <v>617</v>
      </c>
      <c r="C177" s="70" t="s">
        <v>794</v>
      </c>
      <c r="D177" s="70"/>
      <c r="E177" s="70"/>
      <c r="F177" s="73"/>
      <c r="G177" s="73"/>
      <c r="H177"/>
      <c r="I177" s="95"/>
      <c r="J177" s="65"/>
      <c r="K177" s="65"/>
      <c r="L177" s="65"/>
      <c r="M177" s="84"/>
      <c r="N177" s="84"/>
    </row>
    <row r="178" spans="1:14" x14ac:dyDescent="0.35">
      <c r="A178" s="51" t="s">
        <v>2919</v>
      </c>
      <c r="B178" s="51" t="s">
        <v>619</v>
      </c>
      <c r="C178" s="130" t="s">
        <v>82</v>
      </c>
      <c r="D178" s="97"/>
      <c r="E178" s="97"/>
      <c r="F178" s="88"/>
      <c r="G178" s="76"/>
      <c r="H178"/>
      <c r="K178" s="97"/>
      <c r="L178" s="97"/>
      <c r="M178" s="88"/>
      <c r="N178" s="76"/>
    </row>
    <row r="179" spans="1:14" x14ac:dyDescent="0.35">
      <c r="A179" s="51" t="s">
        <v>2920</v>
      </c>
      <c r="B179" s="51" t="s">
        <v>621</v>
      </c>
      <c r="C179" s="130" t="s">
        <v>82</v>
      </c>
      <c r="D179" s="97"/>
      <c r="E179" s="97"/>
      <c r="F179" s="88"/>
      <c r="G179" s="76"/>
      <c r="H179"/>
      <c r="K179" s="97"/>
      <c r="L179" s="97"/>
      <c r="M179" s="88"/>
      <c r="N179" s="76"/>
    </row>
    <row r="180" spans="1:14" x14ac:dyDescent="0.35">
      <c r="A180" s="51" t="s">
        <v>2921</v>
      </c>
      <c r="B180" s="51" t="s">
        <v>139</v>
      </c>
      <c r="C180" s="130" t="s">
        <v>82</v>
      </c>
      <c r="D180" s="97"/>
      <c r="E180" s="97"/>
      <c r="F180" s="88"/>
      <c r="G180" s="76"/>
      <c r="H180"/>
      <c r="K180" s="97"/>
      <c r="L180" s="97"/>
      <c r="M180" s="88"/>
      <c r="N180" s="76"/>
    </row>
    <row r="181" spans="1:14" outlineLevel="1" x14ac:dyDescent="0.35">
      <c r="A181" s="51" t="s">
        <v>2922</v>
      </c>
      <c r="C181" s="130"/>
      <c r="D181" s="97"/>
      <c r="E181" s="97"/>
      <c r="F181" s="88"/>
      <c r="G181" s="76"/>
      <c r="H181"/>
      <c r="K181" s="97"/>
      <c r="L181" s="97"/>
      <c r="M181" s="88"/>
      <c r="N181" s="76"/>
    </row>
    <row r="182" spans="1:14" outlineLevel="1" x14ac:dyDescent="0.35">
      <c r="A182" s="51" t="s">
        <v>2923</v>
      </c>
      <c r="C182" s="130"/>
      <c r="D182" s="97"/>
      <c r="E182" s="97"/>
      <c r="F182" s="88"/>
      <c r="G182" s="76"/>
      <c r="H182"/>
      <c r="K182" s="97"/>
      <c r="L182" s="97"/>
      <c r="M182" s="88"/>
      <c r="N182" s="76"/>
    </row>
    <row r="183" spans="1:14" outlineLevel="1" x14ac:dyDescent="0.35">
      <c r="A183" s="51" t="s">
        <v>2924</v>
      </c>
      <c r="C183" s="130"/>
      <c r="D183" s="97"/>
      <c r="E183" s="97"/>
      <c r="F183" s="88"/>
      <c r="G183" s="76"/>
      <c r="H183"/>
      <c r="K183" s="97"/>
      <c r="L183" s="97"/>
      <c r="M183" s="88"/>
      <c r="N183" s="76"/>
    </row>
    <row r="184" spans="1:14" outlineLevel="1" x14ac:dyDescent="0.35">
      <c r="A184" s="51" t="s">
        <v>2925</v>
      </c>
      <c r="C184" s="130"/>
      <c r="D184" s="97"/>
      <c r="E184" s="97"/>
      <c r="F184" s="88"/>
      <c r="G184" s="76"/>
      <c r="H184"/>
      <c r="K184" s="97"/>
      <c r="L184" s="97"/>
      <c r="M184" s="88"/>
      <c r="N184" s="76"/>
    </row>
    <row r="185" spans="1:14" outlineLevel="1" x14ac:dyDescent="0.35">
      <c r="A185" s="51" t="s">
        <v>2926</v>
      </c>
      <c r="C185" s="130"/>
      <c r="D185" s="97"/>
      <c r="E185" s="97"/>
      <c r="F185" s="88"/>
      <c r="G185" s="76"/>
      <c r="H185"/>
      <c r="K185" s="97"/>
      <c r="L185" s="97"/>
      <c r="M185" s="88"/>
      <c r="N185" s="76"/>
    </row>
    <row r="186" spans="1:14" outlineLevel="1" x14ac:dyDescent="0.35">
      <c r="A186" s="51" t="s">
        <v>2927</v>
      </c>
      <c r="C186" s="130"/>
      <c r="D186" s="97"/>
      <c r="E186" s="97"/>
      <c r="F186" s="88"/>
      <c r="G186" s="76"/>
      <c r="H186"/>
      <c r="K186" s="97"/>
      <c r="L186" s="97"/>
      <c r="M186" s="88"/>
      <c r="N186" s="76"/>
    </row>
    <row r="187" spans="1:14" x14ac:dyDescent="0.35">
      <c r="A187" s="70"/>
      <c r="B187" s="71" t="s">
        <v>921</v>
      </c>
      <c r="C187" s="70" t="s">
        <v>110</v>
      </c>
      <c r="D187" s="70"/>
      <c r="E187" s="70"/>
      <c r="F187" s="70" t="s">
        <v>794</v>
      </c>
      <c r="G187" s="73"/>
      <c r="H187"/>
      <c r="I187" s="95"/>
      <c r="J187" s="65"/>
      <c r="K187" s="65"/>
      <c r="L187" s="65"/>
      <c r="M187" s="65"/>
      <c r="N187" s="84"/>
    </row>
    <row r="188" spans="1:14" x14ac:dyDescent="0.35">
      <c r="A188" s="51" t="s">
        <v>2928</v>
      </c>
      <c r="B188" s="68" t="s">
        <v>923</v>
      </c>
      <c r="C188" s="133" t="s">
        <v>82</v>
      </c>
      <c r="D188" s="97"/>
      <c r="E188" s="97"/>
      <c r="F188" s="140" t="str">
        <f>IF($C$192=0,"",IF(C188="[for completion]","",C188/$C$192))</f>
        <v/>
      </c>
      <c r="G188" s="76"/>
      <c r="H188"/>
      <c r="I188" s="68"/>
      <c r="K188" s="97"/>
      <c r="L188" s="97"/>
      <c r="M188" s="77"/>
      <c r="N188" s="76"/>
    </row>
    <row r="189" spans="1:14" x14ac:dyDescent="0.35">
      <c r="A189" s="51" t="s">
        <v>2929</v>
      </c>
      <c r="B189" s="68" t="s">
        <v>925</v>
      </c>
      <c r="C189" s="133" t="s">
        <v>82</v>
      </c>
      <c r="D189" s="97"/>
      <c r="E189" s="97"/>
      <c r="F189" s="140" t="str">
        <f>IF($C$192=0,"",IF(C189="[for completion]","",C189/$C$192))</f>
        <v/>
      </c>
      <c r="G189" s="76"/>
      <c r="H189"/>
      <c r="I189" s="68"/>
      <c r="K189" s="97"/>
      <c r="L189" s="97"/>
      <c r="M189" s="77"/>
      <c r="N189" s="76"/>
    </row>
    <row r="190" spans="1:14" x14ac:dyDescent="0.35">
      <c r="A190" s="51" t="s">
        <v>2930</v>
      </c>
      <c r="B190" s="68" t="s">
        <v>927</v>
      </c>
      <c r="C190" s="133" t="s">
        <v>82</v>
      </c>
      <c r="D190" s="97"/>
      <c r="E190" s="97"/>
      <c r="F190" s="140" t="str">
        <f>IF($C$192=0,"",IF(C190="[for completion]","",C190/$C$192))</f>
        <v/>
      </c>
      <c r="G190" s="76"/>
      <c r="H190"/>
      <c r="I190" s="68"/>
      <c r="K190" s="97"/>
      <c r="L190" s="97"/>
      <c r="M190" s="77"/>
      <c r="N190" s="76"/>
    </row>
    <row r="191" spans="1:14" ht="15" customHeight="1" x14ac:dyDescent="0.35">
      <c r="A191" s="51" t="s">
        <v>2931</v>
      </c>
      <c r="B191" s="68" t="s">
        <v>929</v>
      </c>
      <c r="C191" s="133" t="s">
        <v>82</v>
      </c>
      <c r="D191" s="97"/>
      <c r="E191" s="97"/>
      <c r="F191" s="140" t="str">
        <f>IF($C$192=0,"",IF(C191="[for completion]","",C191/$C$192))</f>
        <v/>
      </c>
      <c r="G191" s="76"/>
      <c r="H191"/>
      <c r="I191" s="68"/>
      <c r="K191" s="97"/>
      <c r="L191" s="97"/>
      <c r="M191" s="77"/>
      <c r="N191" s="76"/>
    </row>
    <row r="192" spans="1:14" ht="15" customHeight="1" x14ac:dyDescent="0.35">
      <c r="A192" s="51" t="s">
        <v>2932</v>
      </c>
      <c r="B192" s="78" t="s">
        <v>141</v>
      </c>
      <c r="C192" s="135">
        <f>SUM(C188:C191)</f>
        <v>0</v>
      </c>
      <c r="D192" s="97"/>
      <c r="E192" s="97"/>
      <c r="F192" s="130">
        <f>SUM(F188:F191)</f>
        <v>0</v>
      </c>
      <c r="G192" s="76"/>
      <c r="H192"/>
      <c r="I192" s="68"/>
      <c r="K192" s="97"/>
      <c r="L192" s="97"/>
      <c r="M192" s="77"/>
      <c r="N192" s="76"/>
    </row>
    <row r="193" spans="1:14" ht="15" customHeight="1" outlineLevel="1" x14ac:dyDescent="0.35">
      <c r="A193" s="51" t="s">
        <v>2933</v>
      </c>
      <c r="B193" s="80" t="s">
        <v>932</v>
      </c>
      <c r="D193" s="97"/>
      <c r="E193" s="97"/>
      <c r="F193" s="140" t="str">
        <f>IF($C$192=0,"",IF(C193="[for completion]","",C193/$C$192))</f>
        <v/>
      </c>
      <c r="G193" s="76"/>
      <c r="H193"/>
      <c r="I193" s="68"/>
      <c r="K193" s="97"/>
      <c r="L193" s="97"/>
      <c r="M193" s="77"/>
      <c r="N193" s="76"/>
    </row>
    <row r="194" spans="1:14" ht="15" customHeight="1" outlineLevel="1" x14ac:dyDescent="0.35">
      <c r="A194" s="51" t="s">
        <v>2934</v>
      </c>
      <c r="B194" s="80" t="s">
        <v>934</v>
      </c>
      <c r="D194" s="97"/>
      <c r="E194" s="97"/>
      <c r="F194" s="140" t="str">
        <f t="shared" ref="F194:F199" si="2">IF($C$192=0,"",IF(C194="[for completion]","",C194/$C$192))</f>
        <v/>
      </c>
      <c r="G194" s="76"/>
      <c r="H194"/>
      <c r="I194" s="68"/>
      <c r="K194" s="97"/>
      <c r="L194" s="97"/>
      <c r="M194" s="77"/>
      <c r="N194" s="76"/>
    </row>
    <row r="195" spans="1:14" ht="15" customHeight="1" outlineLevel="1" x14ac:dyDescent="0.35">
      <c r="A195" s="51" t="s">
        <v>2935</v>
      </c>
      <c r="B195" s="80" t="s">
        <v>936</v>
      </c>
      <c r="D195" s="97"/>
      <c r="E195" s="97"/>
      <c r="F195" s="140" t="str">
        <f t="shared" si="2"/>
        <v/>
      </c>
      <c r="G195" s="76"/>
      <c r="H195"/>
      <c r="I195" s="68"/>
      <c r="K195" s="97"/>
      <c r="L195" s="97"/>
      <c r="M195" s="77"/>
      <c r="N195" s="76"/>
    </row>
    <row r="196" spans="1:14" ht="15" customHeight="1" outlineLevel="1" x14ac:dyDescent="0.35">
      <c r="A196" s="51" t="s">
        <v>2936</v>
      </c>
      <c r="B196" s="80" t="s">
        <v>938</v>
      </c>
      <c r="D196" s="97"/>
      <c r="E196" s="97"/>
      <c r="F196" s="140" t="str">
        <f t="shared" si="2"/>
        <v/>
      </c>
      <c r="G196" s="76"/>
      <c r="H196"/>
      <c r="I196" s="68"/>
      <c r="K196" s="97"/>
      <c r="L196" s="97"/>
      <c r="M196" s="77"/>
      <c r="N196" s="76"/>
    </row>
    <row r="197" spans="1:14" ht="15" customHeight="1" outlineLevel="1" x14ac:dyDescent="0.35">
      <c r="A197" s="51" t="s">
        <v>2937</v>
      </c>
      <c r="B197" s="80" t="s">
        <v>940</v>
      </c>
      <c r="D197" s="97"/>
      <c r="E197" s="97"/>
      <c r="F197" s="140" t="str">
        <f t="shared" si="2"/>
        <v/>
      </c>
      <c r="G197" s="76"/>
      <c r="H197"/>
      <c r="I197" s="68"/>
      <c r="K197" s="97"/>
      <c r="L197" s="97"/>
      <c r="M197" s="77"/>
      <c r="N197" s="76"/>
    </row>
    <row r="198" spans="1:14" ht="15" customHeight="1" outlineLevel="1" x14ac:dyDescent="0.35">
      <c r="A198" s="51" t="s">
        <v>2938</v>
      </c>
      <c r="B198" s="80" t="s">
        <v>942</v>
      </c>
      <c r="D198" s="97"/>
      <c r="E198" s="97"/>
      <c r="F198" s="140" t="str">
        <f t="shared" si="2"/>
        <v/>
      </c>
      <c r="G198" s="76"/>
      <c r="H198"/>
      <c r="I198" s="68"/>
      <c r="K198" s="97"/>
      <c r="L198" s="97"/>
      <c r="M198" s="77"/>
      <c r="N198" s="76"/>
    </row>
    <row r="199" spans="1:14" ht="15" customHeight="1" outlineLevel="1" x14ac:dyDescent="0.35">
      <c r="A199" s="51" t="s">
        <v>2939</v>
      </c>
      <c r="B199" s="80" t="s">
        <v>944</v>
      </c>
      <c r="D199" s="97"/>
      <c r="E199" s="97"/>
      <c r="F199" s="140" t="str">
        <f t="shared" si="2"/>
        <v/>
      </c>
      <c r="G199" s="76"/>
      <c r="H199"/>
      <c r="I199" s="68"/>
      <c r="K199" s="97"/>
      <c r="L199" s="97"/>
      <c r="M199" s="77"/>
      <c r="N199" s="76"/>
    </row>
    <row r="200" spans="1:14" ht="15" customHeight="1" outlineLevel="1" x14ac:dyDescent="0.35">
      <c r="A200" s="51" t="s">
        <v>2940</v>
      </c>
      <c r="B200" s="80"/>
      <c r="D200" s="97"/>
      <c r="E200" s="97"/>
      <c r="F200" s="77"/>
      <c r="G200" s="76"/>
      <c r="H200"/>
      <c r="I200" s="68"/>
      <c r="K200" s="97"/>
      <c r="L200" s="97"/>
      <c r="M200" s="77"/>
      <c r="N200" s="76"/>
    </row>
    <row r="201" spans="1:14" ht="15" customHeight="1" outlineLevel="1" x14ac:dyDescent="0.35">
      <c r="A201" s="51" t="s">
        <v>2941</v>
      </c>
      <c r="B201" s="80"/>
      <c r="D201" s="97"/>
      <c r="E201" s="97"/>
      <c r="F201" s="77"/>
      <c r="G201" s="76"/>
      <c r="H201"/>
      <c r="I201" s="68"/>
      <c r="K201" s="97"/>
      <c r="L201" s="97"/>
      <c r="M201" s="77"/>
      <c r="N201" s="76"/>
    </row>
    <row r="202" spans="1:14" ht="15" customHeight="1" outlineLevel="1" x14ac:dyDescent="0.35">
      <c r="A202" s="51" t="s">
        <v>2942</v>
      </c>
      <c r="B202" s="80"/>
      <c r="D202" s="97"/>
      <c r="E202" s="97"/>
      <c r="F202" s="77"/>
      <c r="G202" s="76"/>
      <c r="H202"/>
      <c r="I202" s="68"/>
      <c r="K202" s="97"/>
      <c r="L202" s="97"/>
      <c r="M202" s="77"/>
      <c r="N202" s="76"/>
    </row>
    <row r="203" spans="1:14" ht="15" customHeight="1" outlineLevel="1" x14ac:dyDescent="0.35">
      <c r="A203" s="51" t="s">
        <v>2943</v>
      </c>
      <c r="B203" s="80"/>
      <c r="D203" s="97"/>
      <c r="E203" s="97"/>
      <c r="F203" s="77"/>
      <c r="G203" s="76"/>
      <c r="H203"/>
      <c r="I203" s="68"/>
      <c r="K203" s="97"/>
      <c r="L203" s="97"/>
      <c r="M203" s="77"/>
      <c r="N203" s="76"/>
    </row>
    <row r="204" spans="1:14" ht="15" customHeight="1" outlineLevel="1" x14ac:dyDescent="0.35">
      <c r="A204" s="51" t="s">
        <v>2944</v>
      </c>
      <c r="B204" s="68"/>
      <c r="D204" s="97"/>
      <c r="E204" s="97"/>
      <c r="F204" s="77"/>
      <c r="G204" s="76"/>
      <c r="H204"/>
      <c r="I204" s="68"/>
      <c r="K204" s="97"/>
      <c r="L204" s="97"/>
      <c r="M204" s="77"/>
      <c r="N204" s="76"/>
    </row>
    <row r="205" spans="1:14" outlineLevel="1" x14ac:dyDescent="0.35">
      <c r="A205" s="51" t="s">
        <v>2945</v>
      </c>
      <c r="B205" s="81"/>
      <c r="C205" s="81"/>
      <c r="D205" s="81"/>
      <c r="E205" s="81"/>
      <c r="F205" s="77"/>
      <c r="G205" s="76"/>
      <c r="H205"/>
      <c r="I205" s="78"/>
      <c r="J205" s="68"/>
      <c r="K205" s="97"/>
      <c r="L205" s="97"/>
      <c r="M205" s="88"/>
      <c r="N205" s="76"/>
    </row>
    <row r="206" spans="1:14" ht="15" customHeight="1" x14ac:dyDescent="0.35">
      <c r="A206" s="70"/>
      <c r="B206" s="138" t="s">
        <v>951</v>
      </c>
      <c r="C206" s="70" t="s">
        <v>794</v>
      </c>
      <c r="D206" s="70"/>
      <c r="E206" s="70"/>
      <c r="F206" s="73"/>
      <c r="G206" s="73"/>
      <c r="H206"/>
      <c r="I206" s="95"/>
      <c r="J206" s="65"/>
      <c r="K206" s="65"/>
      <c r="L206" s="65"/>
      <c r="M206" s="84"/>
      <c r="N206" s="84"/>
    </row>
    <row r="207" spans="1:14" x14ac:dyDescent="0.35">
      <c r="A207" s="51" t="s">
        <v>2946</v>
      </c>
      <c r="B207" s="51" t="s">
        <v>646</v>
      </c>
      <c r="C207" s="130" t="s">
        <v>82</v>
      </c>
      <c r="D207"/>
      <c r="E207" s="49"/>
      <c r="F207" s="49"/>
      <c r="G207"/>
      <c r="H207"/>
      <c r="K207"/>
      <c r="L207" s="49"/>
      <c r="M207" s="49"/>
      <c r="N207"/>
    </row>
    <row r="208" spans="1:14" outlineLevel="1" x14ac:dyDescent="0.35">
      <c r="A208" s="51" t="s">
        <v>2947</v>
      </c>
      <c r="B208" s="122" t="s">
        <v>2671</v>
      </c>
      <c r="C208" s="128" t="s">
        <v>82</v>
      </c>
      <c r="D208"/>
      <c r="E208" s="49"/>
      <c r="F208" s="49"/>
      <c r="G208"/>
      <c r="H208"/>
      <c r="K208"/>
      <c r="L208" s="49"/>
      <c r="M208" s="49"/>
      <c r="N208"/>
    </row>
    <row r="209" spans="1:14" outlineLevel="1" x14ac:dyDescent="0.35">
      <c r="A209" s="51" t="s">
        <v>2948</v>
      </c>
      <c r="D209"/>
      <c r="E209" s="49"/>
      <c r="F209" s="49"/>
      <c r="G209"/>
      <c r="H209"/>
      <c r="K209"/>
      <c r="L209" s="49"/>
      <c r="M209" s="49"/>
      <c r="N209"/>
    </row>
    <row r="210" spans="1:14" outlineLevel="1" x14ac:dyDescent="0.35">
      <c r="A210" s="51" t="s">
        <v>2949</v>
      </c>
      <c r="D210"/>
      <c r="E210" s="49"/>
      <c r="F210" s="49"/>
      <c r="G210"/>
      <c r="H210"/>
      <c r="K210"/>
      <c r="L210" s="49"/>
      <c r="M210" s="49"/>
      <c r="N210"/>
    </row>
    <row r="211" spans="1:14" outlineLevel="1" x14ac:dyDescent="0.35">
      <c r="A211" s="51" t="s">
        <v>2950</v>
      </c>
      <c r="D211"/>
      <c r="E211" s="49"/>
      <c r="F211" s="49"/>
      <c r="G211"/>
      <c r="H211"/>
      <c r="K211"/>
      <c r="L211" s="49"/>
      <c r="M211" s="49"/>
      <c r="N211"/>
    </row>
    <row r="212" spans="1:14" x14ac:dyDescent="0.35">
      <c r="A212" s="70"/>
      <c r="B212" s="71" t="s">
        <v>957</v>
      </c>
      <c r="C212" s="70" t="s">
        <v>794</v>
      </c>
      <c r="D212" s="70"/>
      <c r="E212" s="70"/>
      <c r="F212" s="73"/>
      <c r="G212" s="73"/>
      <c r="H212"/>
      <c r="I212" s="95"/>
      <c r="J212" s="65"/>
      <c r="K212" s="65"/>
      <c r="L212" s="65"/>
      <c r="M212" s="84"/>
      <c r="N212" s="84"/>
    </row>
    <row r="213" spans="1:14" ht="15" customHeight="1" x14ac:dyDescent="0.35">
      <c r="A213" s="51" t="s">
        <v>2951</v>
      </c>
      <c r="B213" s="51" t="s">
        <v>959</v>
      </c>
      <c r="C213" s="130" t="s">
        <v>82</v>
      </c>
      <c r="D213"/>
      <c r="E213"/>
      <c r="F213"/>
      <c r="G213"/>
      <c r="H213"/>
      <c r="K213"/>
      <c r="L213"/>
      <c r="M213"/>
      <c r="N213"/>
    </row>
    <row r="214" spans="1:14" outlineLevel="1" x14ac:dyDescent="0.35">
      <c r="A214" s="51" t="s">
        <v>2952</v>
      </c>
      <c r="D214"/>
      <c r="E214"/>
      <c r="F214"/>
      <c r="G214"/>
      <c r="H214"/>
      <c r="K214"/>
      <c r="L214"/>
      <c r="M214"/>
      <c r="N214"/>
    </row>
    <row r="215" spans="1:14" outlineLevel="1" x14ac:dyDescent="0.35">
      <c r="A215" s="51" t="s">
        <v>2953</v>
      </c>
      <c r="D215"/>
      <c r="E215"/>
      <c r="F215"/>
      <c r="G215"/>
      <c r="H215"/>
      <c r="K215"/>
      <c r="L215"/>
      <c r="M215"/>
      <c r="N215"/>
    </row>
    <row r="216" spans="1:14" outlineLevel="1" x14ac:dyDescent="0.35">
      <c r="A216" s="51" t="s">
        <v>2954</v>
      </c>
      <c r="D216"/>
      <c r="E216"/>
      <c r="F216"/>
      <c r="G216"/>
      <c r="H216"/>
      <c r="K216"/>
      <c r="L216"/>
      <c r="M216"/>
      <c r="N216"/>
    </row>
    <row r="217" spans="1:14" outlineLevel="1" x14ac:dyDescent="0.35">
      <c r="A217" s="51" t="s">
        <v>2955</v>
      </c>
      <c r="D217"/>
      <c r="E217"/>
      <c r="F217"/>
      <c r="G217"/>
      <c r="H217"/>
      <c r="K217"/>
      <c r="L217"/>
      <c r="M217"/>
      <c r="N217"/>
    </row>
    <row r="218" spans="1:14" outlineLevel="1" x14ac:dyDescent="0.35">
      <c r="A218" s="51" t="s">
        <v>2956</v>
      </c>
    </row>
    <row r="219" spans="1:14" outlineLevel="1" x14ac:dyDescent="0.35">
      <c r="A219" s="51" t="s">
        <v>2957</v>
      </c>
    </row>
  </sheetData>
  <protectedRanges>
    <protectedRange sqref="C3 C50 B51:C57 C59:D59 F59:G59 B62:D76 C79:C81 F79:F81 B83:C87 F83:F87 B118:C120 B193:C205 B144:C168 C170:C176 B173:B176 C178:C186 B181:B186 C188:C191 B122:C142 B90:C116" name="Public Sector Assets"/>
    <protectedRange sqref="C207 B209:C211" name="NPLs"/>
    <protectedRange sqref="C213:C219 B214:B219" name="Concentration Risks"/>
    <protectedRange sqref="B208:C208" name="Mortgage Assets II"/>
  </protectedRanges>
  <mergeCells count="1">
    <mergeCell ref="B9:C9"/>
  </mergeCells>
  <phoneticPr fontId="48" type="noConversion"/>
  <hyperlinks>
    <hyperlink ref="B7" location="'F2. Sustainable PS data'!B48" display="2. Sustainable Public Sector Assets" xr:uid="{A4BFE106-4576-442B-8394-76C053C4256A}"/>
    <hyperlink ref="B169" location="'2. Harmonised Glossary'!A9" display="Breakdown by Interest Rate" xr:uid="{CE3A30EA-AC07-4465-8696-39C6646A82AA}"/>
    <hyperlink ref="B206" location="'C. HTT Harmonised Glossary'!B19" display="9. Non-Performing Loans" xr:uid="{4A661F86-579E-4469-820A-8F8C559D8090}"/>
    <hyperlink ref="B6" location="'F2. Sustainable PS data'!B9" display="1. Share of sustainable Public Sector Assets" xr:uid="{A0BA948C-8E6C-432F-A42D-C50F65771BAE}"/>
  </hyperlinks>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122792F-7B6F-42A2-8F01-8DC68FBC7A39}">
  <sheetPr>
    <tabColor rgb="FF243386"/>
  </sheetPr>
  <dimension ref="A1:I515"/>
  <sheetViews>
    <sheetView zoomScale="80" zoomScaleNormal="80" workbookViewId="0">
      <selection sqref="A1:B1"/>
    </sheetView>
  </sheetViews>
  <sheetFormatPr defaultRowHeight="14.5" x14ac:dyDescent="0.35"/>
  <cols>
    <col min="1" max="1" width="13.26953125" customWidth="1"/>
    <col min="2" max="2" width="59" customWidth="1"/>
    <col min="3" max="7" width="36.7265625" customWidth="1"/>
  </cols>
  <sheetData>
    <row r="1" spans="1:9" ht="45" customHeight="1" x14ac:dyDescent="0.35">
      <c r="A1" s="503" t="s">
        <v>1526</v>
      </c>
      <c r="B1" s="503"/>
    </row>
    <row r="2" spans="1:9" ht="31" x14ac:dyDescent="0.35">
      <c r="A2" s="48" t="s">
        <v>2768</v>
      </c>
      <c r="B2" s="48"/>
      <c r="C2" s="49"/>
      <c r="D2" s="49"/>
      <c r="E2" s="49"/>
      <c r="F2" s="216" t="s">
        <v>3004</v>
      </c>
      <c r="G2" s="84"/>
    </row>
    <row r="3" spans="1:9" x14ac:dyDescent="0.35">
      <c r="A3" s="49"/>
      <c r="B3" s="49"/>
      <c r="C3" s="49"/>
      <c r="D3" s="49"/>
      <c r="E3" s="49"/>
      <c r="F3" s="49"/>
      <c r="G3" s="49"/>
    </row>
    <row r="4" spans="1:9" ht="15.75" customHeight="1" thickBot="1" x14ac:dyDescent="0.4">
      <c r="A4" s="49"/>
      <c r="B4" s="49"/>
      <c r="C4" s="50"/>
      <c r="D4" s="49"/>
      <c r="E4" s="49"/>
      <c r="F4" s="49"/>
      <c r="G4" s="49"/>
    </row>
    <row r="5" spans="1:9" ht="60.75" customHeight="1" thickBot="1" x14ac:dyDescent="0.4">
      <c r="A5" s="52"/>
      <c r="B5" s="53" t="s">
        <v>71</v>
      </c>
      <c r="C5" s="54" t="s">
        <v>72</v>
      </c>
      <c r="D5" s="52"/>
      <c r="E5" s="519" t="s">
        <v>2100</v>
      </c>
      <c r="F5" s="520"/>
      <c r="G5" s="158" t="s">
        <v>2099</v>
      </c>
      <c r="H5" s="156"/>
    </row>
    <row r="6" spans="1:9" x14ac:dyDescent="0.35">
      <c r="A6" s="51"/>
      <c r="B6" s="51"/>
      <c r="C6" s="51"/>
      <c r="D6" s="51"/>
      <c r="F6" s="159"/>
      <c r="G6" s="159"/>
    </row>
    <row r="7" spans="1:9" ht="18.75" customHeight="1" x14ac:dyDescent="0.35">
      <c r="A7" s="55"/>
      <c r="B7" s="505" t="s">
        <v>2127</v>
      </c>
      <c r="C7" s="506"/>
      <c r="D7" s="160"/>
      <c r="E7" s="505" t="s">
        <v>2116</v>
      </c>
      <c r="F7" s="504"/>
      <c r="G7" s="504"/>
      <c r="H7" s="506"/>
    </row>
    <row r="8" spans="1:9" ht="18.75" customHeight="1" x14ac:dyDescent="0.35">
      <c r="A8" s="51"/>
      <c r="B8" s="521" t="s">
        <v>2093</v>
      </c>
      <c r="C8" s="522"/>
      <c r="D8" s="160"/>
      <c r="E8" s="523" t="s">
        <v>82</v>
      </c>
      <c r="F8" s="524"/>
      <c r="G8" s="524"/>
      <c r="H8" s="525"/>
    </row>
    <row r="9" spans="1:9" ht="18.75" customHeight="1" x14ac:dyDescent="0.35">
      <c r="A9" s="51"/>
      <c r="B9" s="521" t="s">
        <v>2097</v>
      </c>
      <c r="C9" s="522"/>
      <c r="D9" s="161"/>
      <c r="E9" s="523"/>
      <c r="F9" s="524"/>
      <c r="G9" s="524"/>
      <c r="H9" s="525"/>
      <c r="I9" s="156"/>
    </row>
    <row r="10" spans="1:9" x14ac:dyDescent="0.35">
      <c r="A10" s="162"/>
      <c r="B10" s="526"/>
      <c r="C10" s="526"/>
      <c r="D10" s="160"/>
      <c r="E10" s="523"/>
      <c r="F10" s="524"/>
      <c r="G10" s="524"/>
      <c r="H10" s="525"/>
      <c r="I10" s="156"/>
    </row>
    <row r="11" spans="1:9" ht="15" thickBot="1" x14ac:dyDescent="0.4">
      <c r="A11" s="162"/>
      <c r="B11" s="527"/>
      <c r="C11" s="528"/>
      <c r="D11" s="161"/>
      <c r="E11" s="523"/>
      <c r="F11" s="524"/>
      <c r="G11" s="524"/>
      <c r="H11" s="525"/>
      <c r="I11" s="156"/>
    </row>
    <row r="12" spans="1:9" x14ac:dyDescent="0.35">
      <c r="A12" s="51"/>
      <c r="B12" s="163"/>
      <c r="C12" s="51"/>
      <c r="D12" s="51"/>
      <c r="E12" s="523"/>
      <c r="F12" s="524"/>
      <c r="G12" s="524"/>
      <c r="H12" s="525"/>
      <c r="I12" s="156"/>
    </row>
    <row r="13" spans="1:9" ht="15.75" customHeight="1" thickBot="1" x14ac:dyDescent="0.4">
      <c r="A13" s="51"/>
      <c r="B13" s="163"/>
      <c r="C13" s="51"/>
      <c r="D13" s="51"/>
      <c r="E13" s="514" t="s">
        <v>2128</v>
      </c>
      <c r="F13" s="515"/>
      <c r="G13" s="516" t="s">
        <v>2129</v>
      </c>
      <c r="H13" s="517"/>
      <c r="I13" s="156"/>
    </row>
    <row r="14" spans="1:9" x14ac:dyDescent="0.35">
      <c r="A14" s="51"/>
      <c r="B14" s="163"/>
      <c r="C14" s="51"/>
      <c r="D14" s="51"/>
      <c r="E14" s="164"/>
      <c r="F14" s="164"/>
      <c r="G14" s="51"/>
      <c r="H14" s="157"/>
    </row>
    <row r="15" spans="1:9" ht="18.75" customHeight="1" x14ac:dyDescent="0.35">
      <c r="A15" s="62"/>
      <c r="B15" s="518" t="s">
        <v>2130</v>
      </c>
      <c r="C15" s="518"/>
      <c r="D15" s="518"/>
      <c r="E15" s="62"/>
      <c r="F15" s="62"/>
      <c r="G15" s="62"/>
      <c r="H15" s="62"/>
    </row>
    <row r="16" spans="1:9" x14ac:dyDescent="0.35">
      <c r="A16" s="70"/>
      <c r="B16" s="70" t="s">
        <v>2094</v>
      </c>
      <c r="C16" s="70" t="s">
        <v>110</v>
      </c>
      <c r="D16" s="70" t="s">
        <v>1657</v>
      </c>
      <c r="E16" s="70"/>
      <c r="F16" s="70" t="s">
        <v>2095</v>
      </c>
      <c r="G16" s="70" t="s">
        <v>2096</v>
      </c>
      <c r="H16" s="70"/>
    </row>
    <row r="17" spans="1:8" x14ac:dyDescent="0.35">
      <c r="A17" s="51" t="s">
        <v>2101</v>
      </c>
      <c r="B17" s="68" t="s">
        <v>2102</v>
      </c>
      <c r="C17" s="165" t="s">
        <v>82</v>
      </c>
      <c r="D17" s="165" t="s">
        <v>82</v>
      </c>
      <c r="F17" s="140" t="str">
        <f>IF(OR('B1. HTT Mortgage Assets'!$C$15=0,C17="[For completion]"),"",C17/'B1. HTT Mortgage Assets'!$C$15)</f>
        <v/>
      </c>
      <c r="G17" s="140" t="str">
        <f>IF(OR('B1. HTT Mortgage Assets'!$F$28=0,D17="[For completion]"),"",D17/'B1. HTT Mortgage Assets'!$F$28)</f>
        <v/>
      </c>
    </row>
    <row r="18" spans="1:8" x14ac:dyDescent="0.35">
      <c r="A18" s="68" t="s">
        <v>2131</v>
      </c>
      <c r="B18" s="66"/>
      <c r="C18" s="68"/>
      <c r="D18" s="68"/>
      <c r="F18" s="68"/>
      <c r="G18" s="68"/>
    </row>
    <row r="19" spans="1:8" x14ac:dyDescent="0.35">
      <c r="A19" s="68" t="s">
        <v>2132</v>
      </c>
      <c r="B19" s="68"/>
      <c r="C19" s="68"/>
      <c r="D19" s="68"/>
      <c r="F19" s="68"/>
      <c r="G19" s="68"/>
    </row>
    <row r="20" spans="1:8" ht="18.75" customHeight="1" x14ac:dyDescent="0.35">
      <c r="A20" s="62"/>
      <c r="B20" s="518" t="s">
        <v>2097</v>
      </c>
      <c r="C20" s="518"/>
      <c r="D20" s="518"/>
      <c r="E20" s="62"/>
      <c r="F20" s="62"/>
      <c r="G20" s="62"/>
      <c r="H20" s="62"/>
    </row>
    <row r="21" spans="1:8" x14ac:dyDescent="0.35">
      <c r="A21" s="70"/>
      <c r="B21" s="70" t="s">
        <v>2133</v>
      </c>
      <c r="C21" s="70" t="s">
        <v>2103</v>
      </c>
      <c r="D21" s="70" t="s">
        <v>2104</v>
      </c>
      <c r="E21" s="70" t="s">
        <v>2105</v>
      </c>
      <c r="F21" s="70" t="s">
        <v>2134</v>
      </c>
      <c r="G21" s="70" t="s">
        <v>2106</v>
      </c>
      <c r="H21" s="70" t="s">
        <v>2107</v>
      </c>
    </row>
    <row r="22" spans="1:8" ht="15" customHeight="1" x14ac:dyDescent="0.35">
      <c r="A22" s="65"/>
      <c r="B22" s="166" t="s">
        <v>2135</v>
      </c>
      <c r="C22" s="166"/>
      <c r="D22" s="65"/>
      <c r="E22" s="65"/>
      <c r="F22" s="65"/>
      <c r="G22" s="65"/>
      <c r="H22" s="65"/>
    </row>
    <row r="23" spans="1:8" x14ac:dyDescent="0.35">
      <c r="A23" s="51" t="s">
        <v>2108</v>
      </c>
      <c r="B23" s="51" t="s">
        <v>2118</v>
      </c>
      <c r="C23" s="167" t="s">
        <v>82</v>
      </c>
      <c r="D23" s="167" t="s">
        <v>82</v>
      </c>
      <c r="E23" s="167" t="s">
        <v>82</v>
      </c>
      <c r="F23" s="167" t="s">
        <v>82</v>
      </c>
      <c r="G23" s="167" t="s">
        <v>82</v>
      </c>
      <c r="H23" s="155">
        <f>SUM(C23:G23)</f>
        <v>0</v>
      </c>
    </row>
    <row r="24" spans="1:8" x14ac:dyDescent="0.35">
      <c r="A24" s="51" t="s">
        <v>2109</v>
      </c>
      <c r="B24" s="51" t="s">
        <v>2117</v>
      </c>
      <c r="C24" s="167" t="s">
        <v>82</v>
      </c>
      <c r="D24" s="167" t="s">
        <v>82</v>
      </c>
      <c r="E24" s="167" t="s">
        <v>82</v>
      </c>
      <c r="F24" s="167" t="s">
        <v>82</v>
      </c>
      <c r="G24" s="167" t="s">
        <v>82</v>
      </c>
      <c r="H24" s="155">
        <f>SUM(C24:G24)</f>
        <v>0</v>
      </c>
    </row>
    <row r="25" spans="1:8" x14ac:dyDescent="0.35">
      <c r="A25" s="51" t="s">
        <v>2110</v>
      </c>
      <c r="B25" s="51" t="s">
        <v>1650</v>
      </c>
      <c r="C25" s="167" t="s">
        <v>82</v>
      </c>
      <c r="D25" s="167" t="s">
        <v>82</v>
      </c>
      <c r="E25" s="167" t="s">
        <v>82</v>
      </c>
      <c r="F25" s="167" t="s">
        <v>82</v>
      </c>
      <c r="G25" s="167" t="s">
        <v>82</v>
      </c>
      <c r="H25" s="155">
        <f>SUM(C25:G25)</f>
        <v>0</v>
      </c>
    </row>
    <row r="26" spans="1:8" x14ac:dyDescent="0.35">
      <c r="A26" s="51" t="s">
        <v>2111</v>
      </c>
      <c r="B26" s="51" t="s">
        <v>2098</v>
      </c>
      <c r="C26" s="148">
        <f>SUM(C23:C25)+SUM(C27:C32)</f>
        <v>0</v>
      </c>
      <c r="D26" s="148">
        <f>SUM(D23:D25)+SUM(D27:D32)</f>
        <v>0</v>
      </c>
      <c r="E26" s="148">
        <f>SUM(E23:E25)+SUM(E27:E32)</f>
        <v>0</v>
      </c>
      <c r="F26" s="148">
        <f>SUM(F23:F25)+SUM(F27:F32)</f>
        <v>0</v>
      </c>
      <c r="G26" s="148">
        <f>SUM(G23:G25)+SUM(G27:G32)</f>
        <v>0</v>
      </c>
      <c r="H26" s="148">
        <f>SUM(H23:H25)</f>
        <v>0</v>
      </c>
    </row>
    <row r="27" spans="1:8" x14ac:dyDescent="0.35">
      <c r="A27" s="51" t="s">
        <v>2112</v>
      </c>
      <c r="B27" s="182" t="s">
        <v>2319</v>
      </c>
      <c r="C27" s="167"/>
      <c r="D27" s="167"/>
      <c r="E27" s="167"/>
      <c r="F27" s="167"/>
      <c r="G27" s="167"/>
      <c r="H27" s="140">
        <f>IF(SUM(C27:G27)="","",SUM(C27:G27))</f>
        <v>0</v>
      </c>
    </row>
    <row r="28" spans="1:8" x14ac:dyDescent="0.35">
      <c r="A28" s="51" t="s">
        <v>2113</v>
      </c>
      <c r="B28" s="182" t="s">
        <v>2319</v>
      </c>
      <c r="C28" s="167"/>
      <c r="D28" s="167"/>
      <c r="E28" s="167"/>
      <c r="F28" s="167"/>
      <c r="G28" s="167"/>
      <c r="H28" s="155">
        <f>IF(SUM(C28:G28)="","",SUM(C28:G28))</f>
        <v>0</v>
      </c>
    </row>
    <row r="29" spans="1:8" x14ac:dyDescent="0.35">
      <c r="A29" s="51" t="s">
        <v>2114</v>
      </c>
      <c r="B29" s="182" t="s">
        <v>2319</v>
      </c>
      <c r="C29" s="167"/>
      <c r="D29" s="167"/>
      <c r="E29" s="167"/>
      <c r="F29" s="167"/>
      <c r="G29" s="167"/>
      <c r="H29" s="155">
        <f>IF(SUM(C29:G29)="","",SUM(C29:G29))</f>
        <v>0</v>
      </c>
    </row>
    <row r="30" spans="1:8" x14ac:dyDescent="0.35">
      <c r="A30" s="51" t="s">
        <v>2115</v>
      </c>
      <c r="B30" s="182" t="s">
        <v>2319</v>
      </c>
      <c r="C30" s="167"/>
      <c r="D30" s="167"/>
      <c r="E30" s="167"/>
      <c r="F30" s="167"/>
      <c r="G30" s="167"/>
      <c r="H30" s="155">
        <f>IF(SUM(C30:G30)="","",SUM(C30:G30))</f>
        <v>0</v>
      </c>
    </row>
    <row r="31" spans="1:8" x14ac:dyDescent="0.35">
      <c r="A31" s="51" t="s">
        <v>2317</v>
      </c>
      <c r="B31" s="182" t="s">
        <v>2319</v>
      </c>
      <c r="C31" s="168"/>
      <c r="D31" s="165"/>
      <c r="E31" s="165"/>
      <c r="F31" s="169"/>
      <c r="G31" s="170"/>
    </row>
    <row r="32" spans="1:8" x14ac:dyDescent="0.35">
      <c r="A32" s="51" t="s">
        <v>2318</v>
      </c>
      <c r="B32" s="182" t="s">
        <v>2319</v>
      </c>
      <c r="C32" s="133"/>
      <c r="D32" s="51"/>
      <c r="E32" s="51"/>
      <c r="F32" s="140"/>
      <c r="G32" s="57"/>
    </row>
    <row r="33" spans="1:7" x14ac:dyDescent="0.35">
      <c r="A33" s="51"/>
      <c r="B33" s="80"/>
      <c r="C33" s="133"/>
      <c r="D33" s="51"/>
      <c r="E33" s="51"/>
      <c r="F33" s="140"/>
      <c r="G33" s="57"/>
    </row>
    <row r="34" spans="1:7" x14ac:dyDescent="0.35">
      <c r="A34" s="51"/>
      <c r="B34" s="80"/>
      <c r="C34" s="133"/>
      <c r="D34" s="51"/>
      <c r="E34" s="51"/>
      <c r="F34" s="140"/>
      <c r="G34" s="57"/>
    </row>
    <row r="35" spans="1:7" x14ac:dyDescent="0.35">
      <c r="A35" s="51"/>
      <c r="B35" s="80"/>
      <c r="C35" s="133"/>
      <c r="D35" s="51"/>
      <c r="F35" s="140"/>
      <c r="G35" s="57"/>
    </row>
    <row r="36" spans="1:7" x14ac:dyDescent="0.35">
      <c r="A36" s="51"/>
      <c r="B36" s="51"/>
      <c r="C36" s="153"/>
      <c r="D36" s="153"/>
      <c r="E36" s="153"/>
      <c r="F36" s="153"/>
      <c r="G36" s="68"/>
    </row>
    <row r="37" spans="1:7" x14ac:dyDescent="0.35">
      <c r="A37" s="51"/>
      <c r="B37" s="51"/>
      <c r="C37" s="153"/>
      <c r="D37" s="153"/>
      <c r="E37" s="153"/>
      <c r="F37" s="153"/>
      <c r="G37" s="68"/>
    </row>
    <row r="38" spans="1:7" x14ac:dyDescent="0.35">
      <c r="A38" s="51"/>
      <c r="B38" s="51"/>
      <c r="C38" s="153"/>
      <c r="D38" s="153"/>
      <c r="E38" s="153"/>
      <c r="F38" s="153"/>
      <c r="G38" s="68"/>
    </row>
    <row r="39" spans="1:7" x14ac:dyDescent="0.35">
      <c r="A39" s="51"/>
      <c r="B39" s="51"/>
      <c r="C39" s="153"/>
      <c r="D39" s="153"/>
      <c r="E39" s="153"/>
      <c r="F39" s="153"/>
      <c r="G39" s="68"/>
    </row>
    <row r="40" spans="1:7" x14ac:dyDescent="0.35">
      <c r="A40" s="51"/>
      <c r="B40" s="51"/>
      <c r="C40" s="153"/>
      <c r="D40" s="153"/>
      <c r="E40" s="153"/>
      <c r="F40" s="153"/>
      <c r="G40" s="68"/>
    </row>
    <row r="41" spans="1:7" x14ac:dyDescent="0.35">
      <c r="A41" s="51"/>
      <c r="B41" s="51"/>
      <c r="C41" s="153"/>
      <c r="D41" s="153"/>
      <c r="E41" s="153"/>
      <c r="F41" s="153"/>
      <c r="G41" s="68"/>
    </row>
    <row r="42" spans="1:7" x14ac:dyDescent="0.35">
      <c r="A42" s="51"/>
      <c r="B42" s="51"/>
      <c r="C42" s="153"/>
      <c r="D42" s="153"/>
      <c r="E42" s="153"/>
      <c r="F42" s="153"/>
      <c r="G42" s="68"/>
    </row>
    <row r="43" spans="1:7" x14ac:dyDescent="0.35">
      <c r="A43" s="51"/>
      <c r="B43" s="51"/>
      <c r="C43" s="153"/>
      <c r="D43" s="153"/>
      <c r="E43" s="153"/>
      <c r="F43" s="153"/>
      <c r="G43" s="68"/>
    </row>
    <row r="44" spans="1:7" x14ac:dyDescent="0.35">
      <c r="A44" s="51"/>
      <c r="B44" s="51"/>
      <c r="C44" s="153"/>
      <c r="D44" s="153"/>
      <c r="E44" s="153"/>
      <c r="F44" s="153"/>
      <c r="G44" s="68"/>
    </row>
    <row r="45" spans="1:7" x14ac:dyDescent="0.35">
      <c r="A45" s="51"/>
      <c r="B45" s="51"/>
      <c r="C45" s="153"/>
      <c r="D45" s="153"/>
      <c r="E45" s="153"/>
      <c r="F45" s="153"/>
      <c r="G45" s="68"/>
    </row>
    <row r="46" spans="1:7" x14ac:dyDescent="0.35">
      <c r="A46" s="51"/>
      <c r="B46" s="51"/>
      <c r="C46" s="153"/>
      <c r="D46" s="153"/>
      <c r="E46" s="153"/>
      <c r="F46" s="153"/>
      <c r="G46" s="68"/>
    </row>
    <row r="47" spans="1:7" x14ac:dyDescent="0.35">
      <c r="A47" s="51"/>
      <c r="B47" s="51"/>
      <c r="C47" s="153"/>
      <c r="D47" s="153"/>
      <c r="E47" s="153"/>
      <c r="F47" s="153"/>
      <c r="G47" s="68"/>
    </row>
    <row r="48" spans="1:7" x14ac:dyDescent="0.35">
      <c r="A48" s="51"/>
      <c r="B48" s="51"/>
      <c r="C48" s="153"/>
      <c r="D48" s="153"/>
      <c r="E48" s="153"/>
      <c r="F48" s="153"/>
      <c r="G48" s="68"/>
    </row>
    <row r="49" spans="1:7" x14ac:dyDescent="0.35">
      <c r="A49" s="51"/>
      <c r="B49" s="51"/>
      <c r="C49" s="153"/>
      <c r="D49" s="153"/>
      <c r="E49" s="153"/>
      <c r="F49" s="153"/>
      <c r="G49" s="68"/>
    </row>
    <row r="50" spans="1:7" x14ac:dyDescent="0.35">
      <c r="A50" s="51"/>
      <c r="B50" s="51"/>
      <c r="C50" s="153"/>
      <c r="D50" s="153"/>
      <c r="E50" s="153"/>
      <c r="F50" s="153"/>
      <c r="G50" s="68"/>
    </row>
    <row r="51" spans="1:7" x14ac:dyDescent="0.35">
      <c r="A51" s="51"/>
      <c r="B51" s="51"/>
      <c r="C51" s="153"/>
      <c r="D51" s="153"/>
      <c r="E51" s="153"/>
      <c r="F51" s="153"/>
      <c r="G51" s="68"/>
    </row>
    <row r="52" spans="1:7" x14ac:dyDescent="0.35">
      <c r="A52" s="51"/>
      <c r="B52" s="51"/>
      <c r="C52" s="153"/>
      <c r="D52" s="153"/>
      <c r="E52" s="153"/>
      <c r="F52" s="153"/>
      <c r="G52" s="68"/>
    </row>
    <row r="53" spans="1:7" x14ac:dyDescent="0.35">
      <c r="A53" s="51"/>
      <c r="B53" s="51"/>
      <c r="C53" s="153"/>
      <c r="D53" s="153"/>
      <c r="E53" s="153"/>
      <c r="F53" s="153"/>
      <c r="G53" s="68"/>
    </row>
    <row r="54" spans="1:7" x14ac:dyDescent="0.35">
      <c r="A54" s="51"/>
      <c r="B54" s="51"/>
      <c r="C54" s="153"/>
      <c r="D54" s="153"/>
      <c r="E54" s="153"/>
      <c r="F54" s="153"/>
      <c r="G54" s="68"/>
    </row>
    <row r="55" spans="1:7" x14ac:dyDescent="0.35">
      <c r="A55" s="51"/>
      <c r="B55" s="51"/>
      <c r="C55" s="153"/>
      <c r="D55" s="153"/>
      <c r="E55" s="153"/>
      <c r="F55" s="153"/>
      <c r="G55" s="68"/>
    </row>
    <row r="56" spans="1:7" x14ac:dyDescent="0.35">
      <c r="A56" s="51"/>
      <c r="B56" s="51"/>
      <c r="C56" s="153"/>
      <c r="D56" s="153"/>
      <c r="E56" s="153"/>
      <c r="F56" s="153"/>
      <c r="G56" s="68"/>
    </row>
    <row r="57" spans="1:7" x14ac:dyDescent="0.35">
      <c r="A57" s="51"/>
      <c r="B57" s="51"/>
      <c r="C57" s="153"/>
      <c r="D57" s="153"/>
      <c r="E57" s="153"/>
      <c r="F57" s="153"/>
      <c r="G57" s="68"/>
    </row>
    <row r="58" spans="1:7" x14ac:dyDescent="0.35">
      <c r="A58" s="51"/>
      <c r="B58" s="51"/>
      <c r="C58" s="153"/>
      <c r="D58" s="153"/>
      <c r="E58" s="153"/>
      <c r="F58" s="153"/>
      <c r="G58" s="68"/>
    </row>
    <row r="59" spans="1:7" x14ac:dyDescent="0.35">
      <c r="A59" s="51"/>
      <c r="B59" s="51"/>
      <c r="C59" s="153"/>
      <c r="D59" s="153"/>
      <c r="E59" s="153"/>
      <c r="F59" s="153"/>
      <c r="G59" s="68"/>
    </row>
    <row r="60" spans="1:7" x14ac:dyDescent="0.35">
      <c r="A60" s="51"/>
      <c r="B60" s="51"/>
      <c r="C60" s="153"/>
      <c r="D60" s="153"/>
      <c r="E60" s="153"/>
      <c r="F60" s="153"/>
      <c r="G60" s="68"/>
    </row>
    <row r="61" spans="1:7" x14ac:dyDescent="0.35">
      <c r="A61" s="51"/>
      <c r="B61" s="51"/>
      <c r="C61" s="153"/>
      <c r="D61" s="153"/>
      <c r="E61" s="153"/>
      <c r="F61" s="153"/>
      <c r="G61" s="68"/>
    </row>
    <row r="62" spans="1:7" x14ac:dyDescent="0.35">
      <c r="A62" s="51"/>
      <c r="B62" s="51"/>
      <c r="C62" s="153"/>
      <c r="D62" s="153"/>
      <c r="E62" s="153"/>
      <c r="F62" s="153"/>
      <c r="G62" s="68"/>
    </row>
    <row r="63" spans="1:7" x14ac:dyDescent="0.35">
      <c r="A63" s="51"/>
      <c r="B63" s="94"/>
      <c r="C63" s="171"/>
      <c r="D63" s="171"/>
      <c r="E63" s="153"/>
      <c r="F63" s="171"/>
      <c r="G63" s="68"/>
    </row>
    <row r="64" spans="1:7" x14ac:dyDescent="0.35">
      <c r="A64" s="51"/>
      <c r="B64" s="51"/>
      <c r="C64" s="153"/>
      <c r="D64" s="153"/>
      <c r="E64" s="153"/>
      <c r="F64" s="153"/>
      <c r="G64" s="68"/>
    </row>
    <row r="65" spans="1:7" x14ac:dyDescent="0.35">
      <c r="A65" s="51"/>
      <c r="B65" s="51"/>
      <c r="C65" s="153"/>
      <c r="D65" s="153"/>
      <c r="E65" s="153"/>
      <c r="F65" s="153"/>
      <c r="G65" s="68"/>
    </row>
    <row r="66" spans="1:7" x14ac:dyDescent="0.35">
      <c r="A66" s="51"/>
      <c r="B66" s="51"/>
      <c r="C66" s="153"/>
      <c r="D66" s="153"/>
      <c r="E66" s="153"/>
      <c r="F66" s="153"/>
      <c r="G66" s="68"/>
    </row>
    <row r="67" spans="1:7" x14ac:dyDescent="0.35">
      <c r="A67" s="51"/>
      <c r="B67" s="94"/>
      <c r="C67" s="171"/>
      <c r="D67" s="171"/>
      <c r="E67" s="153"/>
      <c r="F67" s="171"/>
      <c r="G67" s="68"/>
    </row>
    <row r="68" spans="1:7" x14ac:dyDescent="0.35">
      <c r="A68" s="51"/>
      <c r="B68" s="68"/>
      <c r="C68" s="153"/>
      <c r="D68" s="153"/>
      <c r="E68" s="153"/>
      <c r="F68" s="153"/>
      <c r="G68" s="68"/>
    </row>
    <row r="69" spans="1:7" x14ac:dyDescent="0.35">
      <c r="A69" s="51"/>
      <c r="B69" s="51"/>
      <c r="C69" s="153"/>
      <c r="D69" s="153"/>
      <c r="E69" s="153"/>
      <c r="F69" s="153"/>
      <c r="G69" s="68"/>
    </row>
    <row r="70" spans="1:7" x14ac:dyDescent="0.35">
      <c r="A70" s="51"/>
      <c r="B70" s="68"/>
      <c r="C70" s="153"/>
      <c r="D70" s="153"/>
      <c r="E70" s="153"/>
      <c r="F70" s="153"/>
      <c r="G70" s="68"/>
    </row>
    <row r="71" spans="1:7" x14ac:dyDescent="0.35">
      <c r="A71" s="51"/>
      <c r="B71" s="68"/>
      <c r="C71" s="153"/>
      <c r="D71" s="153"/>
      <c r="E71" s="153"/>
      <c r="F71" s="153"/>
      <c r="G71" s="68"/>
    </row>
    <row r="72" spans="1:7" x14ac:dyDescent="0.35">
      <c r="A72" s="51"/>
      <c r="B72" s="68"/>
      <c r="C72" s="153"/>
      <c r="D72" s="153"/>
      <c r="E72" s="153"/>
      <c r="F72" s="153"/>
      <c r="G72" s="68"/>
    </row>
    <row r="73" spans="1:7" x14ac:dyDescent="0.35">
      <c r="A73" s="51"/>
      <c r="B73" s="68"/>
      <c r="C73" s="153"/>
      <c r="D73" s="153"/>
      <c r="E73" s="153"/>
      <c r="F73" s="153"/>
      <c r="G73" s="68"/>
    </row>
    <row r="74" spans="1:7" x14ac:dyDescent="0.35">
      <c r="A74" s="51"/>
      <c r="B74" s="68"/>
      <c r="C74" s="153"/>
      <c r="D74" s="153"/>
      <c r="E74" s="153"/>
      <c r="F74" s="153"/>
      <c r="G74" s="68"/>
    </row>
    <row r="75" spans="1:7" x14ac:dyDescent="0.35">
      <c r="A75" s="51"/>
      <c r="B75" s="68"/>
      <c r="C75" s="153"/>
      <c r="D75" s="153"/>
      <c r="E75" s="153"/>
      <c r="F75" s="153"/>
      <c r="G75" s="68"/>
    </row>
    <row r="76" spans="1:7" x14ac:dyDescent="0.35">
      <c r="A76" s="51"/>
      <c r="B76" s="68"/>
      <c r="C76" s="153"/>
      <c r="D76" s="153"/>
      <c r="E76" s="153"/>
      <c r="F76" s="153"/>
      <c r="G76" s="68"/>
    </row>
    <row r="77" spans="1:7" x14ac:dyDescent="0.35">
      <c r="A77" s="51"/>
      <c r="B77" s="68"/>
      <c r="C77" s="153"/>
      <c r="D77" s="153"/>
      <c r="E77" s="153"/>
      <c r="F77" s="153"/>
      <c r="G77" s="68"/>
    </row>
    <row r="78" spans="1:7" x14ac:dyDescent="0.35">
      <c r="A78" s="51"/>
      <c r="B78" s="68"/>
      <c r="C78" s="153"/>
      <c r="D78" s="153"/>
      <c r="E78" s="153"/>
      <c r="F78" s="153"/>
      <c r="G78" s="68"/>
    </row>
    <row r="79" spans="1:7" x14ac:dyDescent="0.35">
      <c r="A79" s="51"/>
      <c r="B79" s="80"/>
      <c r="C79" s="153"/>
      <c r="D79" s="153"/>
      <c r="E79" s="153"/>
      <c r="F79" s="153"/>
      <c r="G79" s="68"/>
    </row>
    <row r="80" spans="1:7" x14ac:dyDescent="0.35">
      <c r="A80" s="51"/>
      <c r="B80" s="80"/>
      <c r="C80" s="153"/>
      <c r="D80" s="153"/>
      <c r="E80" s="153"/>
      <c r="F80" s="153"/>
      <c r="G80" s="68"/>
    </row>
    <row r="81" spans="1:7" x14ac:dyDescent="0.35">
      <c r="A81" s="51"/>
      <c r="B81" s="80"/>
      <c r="C81" s="153"/>
      <c r="D81" s="153"/>
      <c r="E81" s="153"/>
      <c r="F81" s="153"/>
      <c r="G81" s="68"/>
    </row>
    <row r="82" spans="1:7" x14ac:dyDescent="0.35">
      <c r="A82" s="51"/>
      <c r="B82" s="80"/>
      <c r="C82" s="153"/>
      <c r="D82" s="153"/>
      <c r="E82" s="153"/>
      <c r="F82" s="153"/>
      <c r="G82" s="68"/>
    </row>
    <row r="83" spans="1:7" x14ac:dyDescent="0.35">
      <c r="A83" s="51"/>
      <c r="B83" s="80"/>
      <c r="C83" s="153"/>
      <c r="D83" s="153"/>
      <c r="E83" s="153"/>
      <c r="F83" s="153"/>
      <c r="G83" s="68"/>
    </row>
    <row r="84" spans="1:7" x14ac:dyDescent="0.35">
      <c r="A84" s="51"/>
      <c r="B84" s="80"/>
      <c r="C84" s="153"/>
      <c r="D84" s="153"/>
      <c r="E84" s="153"/>
      <c r="F84" s="153"/>
      <c r="G84" s="68"/>
    </row>
    <row r="85" spans="1:7" x14ac:dyDescent="0.35">
      <c r="A85" s="51"/>
      <c r="B85" s="80"/>
      <c r="C85" s="153"/>
      <c r="D85" s="153"/>
      <c r="E85" s="153"/>
      <c r="F85" s="153"/>
      <c r="G85" s="68"/>
    </row>
    <row r="86" spans="1:7" x14ac:dyDescent="0.35">
      <c r="A86" s="51"/>
      <c r="B86" s="80"/>
      <c r="C86" s="153"/>
      <c r="D86" s="153"/>
      <c r="E86" s="153"/>
      <c r="F86" s="153"/>
      <c r="G86" s="68"/>
    </row>
    <row r="87" spans="1:7" x14ac:dyDescent="0.35">
      <c r="A87" s="51"/>
      <c r="B87" s="80"/>
      <c r="C87" s="153"/>
      <c r="D87" s="153"/>
      <c r="E87" s="153"/>
      <c r="F87" s="153"/>
      <c r="G87" s="68"/>
    </row>
    <row r="88" spans="1:7" x14ac:dyDescent="0.35">
      <c r="A88" s="51"/>
      <c r="B88" s="80"/>
      <c r="C88" s="153"/>
      <c r="D88" s="153"/>
      <c r="E88" s="153"/>
      <c r="F88" s="153"/>
      <c r="G88" s="68"/>
    </row>
    <row r="89" spans="1:7" x14ac:dyDescent="0.35">
      <c r="A89" s="70"/>
      <c r="B89" s="70"/>
      <c r="C89" s="70"/>
      <c r="D89" s="70"/>
      <c r="E89" s="70"/>
      <c r="F89" s="70"/>
      <c r="G89" s="70"/>
    </row>
    <row r="90" spans="1:7" x14ac:dyDescent="0.35">
      <c r="A90" s="51"/>
      <c r="B90" s="68"/>
      <c r="C90" s="153"/>
      <c r="D90" s="153"/>
      <c r="E90" s="153"/>
      <c r="F90" s="153"/>
      <c r="G90" s="68"/>
    </row>
    <row r="91" spans="1:7" x14ac:dyDescent="0.35">
      <c r="A91" s="51"/>
      <c r="B91" s="68"/>
      <c r="C91" s="153"/>
      <c r="D91" s="153"/>
      <c r="E91" s="153"/>
      <c r="F91" s="153"/>
      <c r="G91" s="68"/>
    </row>
    <row r="92" spans="1:7" x14ac:dyDescent="0.35">
      <c r="A92" s="51"/>
      <c r="B92" s="68"/>
      <c r="C92" s="153"/>
      <c r="D92" s="153"/>
      <c r="E92" s="153"/>
      <c r="F92" s="153"/>
      <c r="G92" s="68"/>
    </row>
    <row r="93" spans="1:7" x14ac:dyDescent="0.35">
      <c r="A93" s="51"/>
      <c r="B93" s="68"/>
      <c r="C93" s="153"/>
      <c r="D93" s="153"/>
      <c r="E93" s="153"/>
      <c r="F93" s="153"/>
      <c r="G93" s="68"/>
    </row>
    <row r="94" spans="1:7" x14ac:dyDescent="0.35">
      <c r="A94" s="51"/>
      <c r="B94" s="68"/>
      <c r="C94" s="153"/>
      <c r="D94" s="153"/>
      <c r="E94" s="153"/>
      <c r="F94" s="153"/>
      <c r="G94" s="68"/>
    </row>
    <row r="95" spans="1:7" x14ac:dyDescent="0.35">
      <c r="A95" s="51"/>
      <c r="B95" s="68"/>
      <c r="C95" s="153"/>
      <c r="D95" s="153"/>
      <c r="E95" s="153"/>
      <c r="F95" s="153"/>
      <c r="G95" s="68"/>
    </row>
    <row r="96" spans="1:7" x14ac:dyDescent="0.35">
      <c r="A96" s="51"/>
      <c r="B96" s="68"/>
      <c r="C96" s="153"/>
      <c r="D96" s="153"/>
      <c r="E96" s="153"/>
      <c r="F96" s="153"/>
      <c r="G96" s="68"/>
    </row>
    <row r="97" spans="1:7" x14ac:dyDescent="0.35">
      <c r="A97" s="51"/>
      <c r="B97" s="68"/>
      <c r="C97" s="153"/>
      <c r="D97" s="153"/>
      <c r="E97" s="153"/>
      <c r="F97" s="153"/>
      <c r="G97" s="68"/>
    </row>
    <row r="98" spans="1:7" x14ac:dyDescent="0.35">
      <c r="A98" s="51"/>
      <c r="B98" s="68"/>
      <c r="C98" s="153"/>
      <c r="D98" s="153"/>
      <c r="E98" s="153"/>
      <c r="F98" s="153"/>
      <c r="G98" s="68"/>
    </row>
    <row r="99" spans="1:7" x14ac:dyDescent="0.35">
      <c r="A99" s="51"/>
      <c r="B99" s="68"/>
      <c r="C99" s="153"/>
      <c r="D99" s="153"/>
      <c r="E99" s="153"/>
      <c r="F99" s="153"/>
      <c r="G99" s="68"/>
    </row>
    <row r="100" spans="1:7" x14ac:dyDescent="0.35">
      <c r="A100" s="51"/>
      <c r="B100" s="68"/>
      <c r="C100" s="153"/>
      <c r="D100" s="153"/>
      <c r="E100" s="153"/>
      <c r="F100" s="153"/>
      <c r="G100" s="68"/>
    </row>
    <row r="101" spans="1:7" x14ac:dyDescent="0.35">
      <c r="A101" s="51"/>
      <c r="B101" s="68"/>
      <c r="C101" s="153"/>
      <c r="D101" s="153"/>
      <c r="E101" s="153"/>
      <c r="F101" s="153"/>
      <c r="G101" s="68"/>
    </row>
    <row r="102" spans="1:7" x14ac:dyDescent="0.35">
      <c r="A102" s="51"/>
      <c r="B102" s="68"/>
      <c r="C102" s="153"/>
      <c r="D102" s="153"/>
      <c r="E102" s="153"/>
      <c r="F102" s="153"/>
      <c r="G102" s="68"/>
    </row>
    <row r="103" spans="1:7" x14ac:dyDescent="0.35">
      <c r="A103" s="51"/>
      <c r="B103" s="68"/>
      <c r="C103" s="153"/>
      <c r="D103" s="153"/>
      <c r="E103" s="153"/>
      <c r="F103" s="153"/>
      <c r="G103" s="68"/>
    </row>
    <row r="104" spans="1:7" x14ac:dyDescent="0.35">
      <c r="A104" s="51"/>
      <c r="B104" s="68"/>
      <c r="C104" s="153"/>
      <c r="D104" s="153"/>
      <c r="E104" s="153"/>
      <c r="F104" s="153"/>
      <c r="G104" s="68"/>
    </row>
    <row r="105" spans="1:7" x14ac:dyDescent="0.35">
      <c r="A105" s="51"/>
      <c r="B105" s="68"/>
      <c r="C105" s="153"/>
      <c r="D105" s="153"/>
      <c r="E105" s="153"/>
      <c r="F105" s="153"/>
      <c r="G105" s="68"/>
    </row>
    <row r="106" spans="1:7" x14ac:dyDescent="0.35">
      <c r="A106" s="51"/>
      <c r="B106" s="68"/>
      <c r="C106" s="153"/>
      <c r="D106" s="153"/>
      <c r="E106" s="153"/>
      <c r="F106" s="153"/>
      <c r="G106" s="68"/>
    </row>
    <row r="107" spans="1:7" x14ac:dyDescent="0.35">
      <c r="A107" s="51"/>
      <c r="B107" s="68"/>
      <c r="C107" s="153"/>
      <c r="D107" s="153"/>
      <c r="E107" s="153"/>
      <c r="F107" s="153"/>
      <c r="G107" s="68"/>
    </row>
    <row r="108" spans="1:7" x14ac:dyDescent="0.35">
      <c r="A108" s="51"/>
      <c r="B108" s="68"/>
      <c r="C108" s="153"/>
      <c r="D108" s="153"/>
      <c r="E108" s="153"/>
      <c r="F108" s="153"/>
      <c r="G108" s="68"/>
    </row>
    <row r="109" spans="1:7" x14ac:dyDescent="0.35">
      <c r="A109" s="51"/>
      <c r="B109" s="68"/>
      <c r="C109" s="153"/>
      <c r="D109" s="153"/>
      <c r="E109" s="153"/>
      <c r="F109" s="153"/>
      <c r="G109" s="68"/>
    </row>
    <row r="110" spans="1:7" x14ac:dyDescent="0.35">
      <c r="A110" s="51"/>
      <c r="B110" s="68"/>
      <c r="C110" s="153"/>
      <c r="D110" s="153"/>
      <c r="E110" s="153"/>
      <c r="F110" s="153"/>
      <c r="G110" s="68"/>
    </row>
    <row r="111" spans="1:7" x14ac:dyDescent="0.35">
      <c r="A111" s="51"/>
      <c r="B111" s="68"/>
      <c r="C111" s="153"/>
      <c r="D111" s="153"/>
      <c r="E111" s="153"/>
      <c r="F111" s="153"/>
      <c r="G111" s="68"/>
    </row>
    <row r="112" spans="1:7" x14ac:dyDescent="0.35">
      <c r="A112" s="51"/>
      <c r="B112" s="68"/>
      <c r="C112" s="153"/>
      <c r="D112" s="153"/>
      <c r="E112" s="153"/>
      <c r="F112" s="153"/>
      <c r="G112" s="68"/>
    </row>
    <row r="113" spans="1:7" x14ac:dyDescent="0.35">
      <c r="A113" s="51"/>
      <c r="B113" s="68"/>
      <c r="C113" s="153"/>
      <c r="D113" s="153"/>
      <c r="E113" s="153"/>
      <c r="F113" s="153"/>
      <c r="G113" s="68"/>
    </row>
    <row r="114" spans="1:7" x14ac:dyDescent="0.35">
      <c r="A114" s="51"/>
      <c r="B114" s="68"/>
      <c r="C114" s="153"/>
      <c r="D114" s="153"/>
      <c r="E114" s="153"/>
      <c r="F114" s="153"/>
      <c r="G114" s="68"/>
    </row>
    <row r="115" spans="1:7" x14ac:dyDescent="0.35">
      <c r="A115" s="51"/>
      <c r="B115" s="68"/>
      <c r="C115" s="153"/>
      <c r="D115" s="153"/>
      <c r="E115" s="153"/>
      <c r="F115" s="153"/>
      <c r="G115" s="68"/>
    </row>
    <row r="116" spans="1:7" x14ac:dyDescent="0.35">
      <c r="A116" s="51"/>
      <c r="B116" s="68"/>
      <c r="C116" s="153"/>
      <c r="D116" s="153"/>
      <c r="E116" s="153"/>
      <c r="F116" s="153"/>
      <c r="G116" s="68"/>
    </row>
    <row r="117" spans="1:7" x14ac:dyDescent="0.35">
      <c r="A117" s="51"/>
      <c r="B117" s="68"/>
      <c r="C117" s="153"/>
      <c r="D117" s="153"/>
      <c r="E117" s="153"/>
      <c r="F117" s="153"/>
      <c r="G117" s="68"/>
    </row>
    <row r="118" spans="1:7" x14ac:dyDescent="0.35">
      <c r="A118" s="51"/>
      <c r="B118" s="68"/>
      <c r="C118" s="153"/>
      <c r="D118" s="153"/>
      <c r="E118" s="153"/>
      <c r="F118" s="153"/>
      <c r="G118" s="68"/>
    </row>
    <row r="119" spans="1:7" x14ac:dyDescent="0.35">
      <c r="A119" s="51"/>
      <c r="B119" s="68"/>
      <c r="C119" s="153"/>
      <c r="D119" s="153"/>
      <c r="E119" s="153"/>
      <c r="F119" s="153"/>
      <c r="G119" s="68"/>
    </row>
    <row r="120" spans="1:7" x14ac:dyDescent="0.35">
      <c r="A120" s="51"/>
      <c r="B120" s="68"/>
      <c r="C120" s="153"/>
      <c r="D120" s="153"/>
      <c r="E120" s="153"/>
      <c r="F120" s="153"/>
      <c r="G120" s="68"/>
    </row>
    <row r="121" spans="1:7" x14ac:dyDescent="0.35">
      <c r="A121" s="51"/>
      <c r="B121" s="68"/>
      <c r="C121" s="153"/>
      <c r="D121" s="153"/>
      <c r="E121" s="153"/>
      <c r="F121" s="153"/>
      <c r="G121" s="68"/>
    </row>
    <row r="122" spans="1:7" x14ac:dyDescent="0.35">
      <c r="A122" s="51"/>
      <c r="B122" s="68"/>
      <c r="C122" s="153"/>
      <c r="D122" s="153"/>
      <c r="E122" s="153"/>
      <c r="F122" s="153"/>
      <c r="G122" s="68"/>
    </row>
    <row r="123" spans="1:7" x14ac:dyDescent="0.35">
      <c r="A123" s="51"/>
      <c r="B123" s="68"/>
      <c r="C123" s="153"/>
      <c r="D123" s="153"/>
      <c r="E123" s="153"/>
      <c r="F123" s="153"/>
      <c r="G123" s="68"/>
    </row>
    <row r="124" spans="1:7" x14ac:dyDescent="0.35">
      <c r="A124" s="51"/>
      <c r="B124" s="68"/>
      <c r="C124" s="153"/>
      <c r="D124" s="153"/>
      <c r="E124" s="153"/>
      <c r="F124" s="153"/>
      <c r="G124" s="68"/>
    </row>
    <row r="125" spans="1:7" x14ac:dyDescent="0.35">
      <c r="A125" s="51"/>
      <c r="B125" s="68"/>
      <c r="C125" s="153"/>
      <c r="D125" s="153"/>
      <c r="E125" s="153"/>
      <c r="F125" s="153"/>
      <c r="G125" s="68"/>
    </row>
    <row r="126" spans="1:7" x14ac:dyDescent="0.35">
      <c r="A126" s="51"/>
      <c r="B126" s="68"/>
      <c r="C126" s="153"/>
      <c r="D126" s="153"/>
      <c r="E126" s="153"/>
      <c r="F126" s="153"/>
      <c r="G126" s="68"/>
    </row>
    <row r="127" spans="1:7" x14ac:dyDescent="0.35">
      <c r="A127" s="51"/>
      <c r="B127" s="68"/>
      <c r="C127" s="153"/>
      <c r="D127" s="153"/>
      <c r="E127" s="153"/>
      <c r="F127" s="153"/>
      <c r="G127" s="68"/>
    </row>
    <row r="128" spans="1:7" x14ac:dyDescent="0.35">
      <c r="A128" s="51"/>
      <c r="B128" s="68"/>
      <c r="C128" s="153"/>
      <c r="D128" s="153"/>
      <c r="E128" s="153"/>
      <c r="F128" s="153"/>
      <c r="G128" s="68"/>
    </row>
    <row r="129" spans="1:7" x14ac:dyDescent="0.35">
      <c r="A129" s="51"/>
      <c r="B129" s="68"/>
      <c r="C129" s="153"/>
      <c r="D129" s="153"/>
      <c r="E129" s="153"/>
      <c r="F129" s="153"/>
      <c r="G129" s="68"/>
    </row>
    <row r="130" spans="1:7" x14ac:dyDescent="0.35">
      <c r="A130" s="51"/>
      <c r="B130" s="68"/>
      <c r="C130" s="153"/>
      <c r="D130" s="153"/>
      <c r="E130" s="153"/>
      <c r="F130" s="153"/>
      <c r="G130" s="68"/>
    </row>
    <row r="131" spans="1:7" x14ac:dyDescent="0.35">
      <c r="A131" s="51"/>
      <c r="B131" s="68"/>
      <c r="C131" s="153"/>
      <c r="D131" s="153"/>
      <c r="E131" s="153"/>
      <c r="F131" s="153"/>
      <c r="G131" s="68"/>
    </row>
    <row r="132" spans="1:7" x14ac:dyDescent="0.35">
      <c r="A132" s="51"/>
      <c r="B132" s="68"/>
      <c r="C132" s="153"/>
      <c r="D132" s="153"/>
      <c r="E132" s="153"/>
      <c r="F132" s="153"/>
      <c r="G132" s="68"/>
    </row>
    <row r="133" spans="1:7" x14ac:dyDescent="0.35">
      <c r="A133" s="51"/>
      <c r="B133" s="68"/>
      <c r="C133" s="153"/>
      <c r="D133" s="153"/>
      <c r="E133" s="153"/>
      <c r="F133" s="153"/>
      <c r="G133" s="68"/>
    </row>
    <row r="134" spans="1:7" x14ac:dyDescent="0.35">
      <c r="A134" s="51"/>
      <c r="B134" s="68"/>
      <c r="C134" s="153"/>
      <c r="D134" s="153"/>
      <c r="E134" s="153"/>
      <c r="F134" s="153"/>
      <c r="G134" s="68"/>
    </row>
    <row r="135" spans="1:7" x14ac:dyDescent="0.35">
      <c r="A135" s="51"/>
      <c r="B135" s="68"/>
      <c r="C135" s="153"/>
      <c r="D135" s="153"/>
      <c r="E135" s="153"/>
      <c r="F135" s="153"/>
      <c r="G135" s="68"/>
    </row>
    <row r="136" spans="1:7" x14ac:dyDescent="0.35">
      <c r="A136" s="51"/>
      <c r="B136" s="68"/>
      <c r="C136" s="153"/>
      <c r="D136" s="153"/>
      <c r="E136" s="153"/>
      <c r="F136" s="153"/>
      <c r="G136" s="68"/>
    </row>
    <row r="137" spans="1:7" x14ac:dyDescent="0.35">
      <c r="A137" s="51"/>
      <c r="B137" s="68"/>
      <c r="C137" s="153"/>
      <c r="D137" s="153"/>
      <c r="E137" s="153"/>
      <c r="F137" s="153"/>
      <c r="G137" s="68"/>
    </row>
    <row r="138" spans="1:7" x14ac:dyDescent="0.35">
      <c r="A138" s="51"/>
      <c r="B138" s="68"/>
      <c r="C138" s="153"/>
      <c r="D138" s="153"/>
      <c r="E138" s="153"/>
      <c r="F138" s="153"/>
      <c r="G138" s="68"/>
    </row>
    <row r="139" spans="1:7" x14ac:dyDescent="0.35">
      <c r="A139" s="51"/>
      <c r="B139" s="68"/>
      <c r="C139" s="153"/>
      <c r="D139" s="153"/>
      <c r="E139" s="153"/>
      <c r="F139" s="153"/>
      <c r="G139" s="68"/>
    </row>
    <row r="140" spans="1:7" x14ac:dyDescent="0.35">
      <c r="A140" s="70"/>
      <c r="B140" s="70"/>
      <c r="C140" s="70"/>
      <c r="D140" s="70"/>
      <c r="E140" s="70"/>
      <c r="F140" s="70"/>
      <c r="G140" s="70"/>
    </row>
    <row r="141" spans="1:7" x14ac:dyDescent="0.35">
      <c r="A141" s="51"/>
      <c r="B141" s="51"/>
      <c r="C141" s="153"/>
      <c r="D141" s="153"/>
      <c r="E141" s="172"/>
      <c r="F141" s="153"/>
      <c r="G141" s="68"/>
    </row>
    <row r="142" spans="1:7" x14ac:dyDescent="0.35">
      <c r="A142" s="51"/>
      <c r="B142" s="51"/>
      <c r="C142" s="153"/>
      <c r="D142" s="153"/>
      <c r="E142" s="172"/>
      <c r="F142" s="153"/>
      <c r="G142" s="68"/>
    </row>
    <row r="143" spans="1:7" x14ac:dyDescent="0.35">
      <c r="A143" s="51"/>
      <c r="B143" s="51"/>
      <c r="C143" s="153"/>
      <c r="D143" s="153"/>
      <c r="E143" s="172"/>
      <c r="F143" s="153"/>
      <c r="G143" s="68"/>
    </row>
    <row r="144" spans="1:7" x14ac:dyDescent="0.35">
      <c r="A144" s="51"/>
      <c r="B144" s="51"/>
      <c r="C144" s="153"/>
      <c r="D144" s="153"/>
      <c r="E144" s="172"/>
      <c r="F144" s="153"/>
      <c r="G144" s="68"/>
    </row>
    <row r="145" spans="1:7" x14ac:dyDescent="0.35">
      <c r="A145" s="51"/>
      <c r="B145" s="51"/>
      <c r="C145" s="153"/>
      <c r="D145" s="153"/>
      <c r="E145" s="172"/>
      <c r="F145" s="153"/>
      <c r="G145" s="68"/>
    </row>
    <row r="146" spans="1:7" x14ac:dyDescent="0.35">
      <c r="A146" s="51"/>
      <c r="B146" s="51"/>
      <c r="C146" s="153"/>
      <c r="D146" s="153"/>
      <c r="E146" s="172"/>
      <c r="F146" s="153"/>
      <c r="G146" s="68"/>
    </row>
    <row r="147" spans="1:7" x14ac:dyDescent="0.35">
      <c r="A147" s="51"/>
      <c r="B147" s="51"/>
      <c r="C147" s="153"/>
      <c r="D147" s="153"/>
      <c r="E147" s="172"/>
      <c r="F147" s="153"/>
      <c r="G147" s="68"/>
    </row>
    <row r="148" spans="1:7" x14ac:dyDescent="0.35">
      <c r="A148" s="51"/>
      <c r="B148" s="51"/>
      <c r="C148" s="153"/>
      <c r="D148" s="153"/>
      <c r="E148" s="172"/>
      <c r="F148" s="153"/>
      <c r="G148" s="68"/>
    </row>
    <row r="149" spans="1:7" x14ac:dyDescent="0.35">
      <c r="A149" s="51"/>
      <c r="B149" s="51"/>
      <c r="C149" s="153"/>
      <c r="D149" s="153"/>
      <c r="E149" s="172"/>
      <c r="F149" s="153"/>
      <c r="G149" s="68"/>
    </row>
    <row r="150" spans="1:7" x14ac:dyDescent="0.35">
      <c r="A150" s="70"/>
      <c r="B150" s="70"/>
      <c r="C150" s="70"/>
      <c r="D150" s="70"/>
      <c r="E150" s="70"/>
      <c r="F150" s="70"/>
      <c r="G150" s="70"/>
    </row>
    <row r="151" spans="1:7" x14ac:dyDescent="0.35">
      <c r="A151" s="51"/>
      <c r="B151" s="51"/>
      <c r="C151" s="153"/>
      <c r="D151" s="153"/>
      <c r="E151" s="172"/>
      <c r="F151" s="153"/>
      <c r="G151" s="68"/>
    </row>
    <row r="152" spans="1:7" x14ac:dyDescent="0.35">
      <c r="A152" s="51"/>
      <c r="B152" s="51"/>
      <c r="C152" s="153"/>
      <c r="D152" s="153"/>
      <c r="E152" s="172"/>
      <c r="F152" s="153"/>
      <c r="G152" s="68"/>
    </row>
    <row r="153" spans="1:7" x14ac:dyDescent="0.35">
      <c r="A153" s="51"/>
      <c r="B153" s="51"/>
      <c r="C153" s="153"/>
      <c r="D153" s="153"/>
      <c r="E153" s="172"/>
      <c r="F153" s="153"/>
      <c r="G153" s="68"/>
    </row>
    <row r="154" spans="1:7" x14ac:dyDescent="0.35">
      <c r="A154" s="51"/>
      <c r="B154" s="51"/>
      <c r="C154" s="51"/>
      <c r="D154" s="51"/>
      <c r="E154" s="49"/>
      <c r="F154" s="51"/>
      <c r="G154" s="68"/>
    </row>
    <row r="155" spans="1:7" x14ac:dyDescent="0.35">
      <c r="A155" s="51"/>
      <c r="B155" s="51"/>
      <c r="C155" s="51"/>
      <c r="D155" s="51"/>
      <c r="E155" s="49"/>
      <c r="F155" s="51"/>
      <c r="G155" s="68"/>
    </row>
    <row r="156" spans="1:7" x14ac:dyDescent="0.35">
      <c r="A156" s="51"/>
      <c r="B156" s="51"/>
      <c r="C156" s="51"/>
      <c r="D156" s="51"/>
      <c r="E156" s="49"/>
      <c r="F156" s="51"/>
      <c r="G156" s="68"/>
    </row>
    <row r="157" spans="1:7" x14ac:dyDescent="0.35">
      <c r="A157" s="51"/>
      <c r="B157" s="51"/>
      <c r="C157" s="51"/>
      <c r="D157" s="51"/>
      <c r="E157" s="49"/>
      <c r="F157" s="51"/>
      <c r="G157" s="68"/>
    </row>
    <row r="158" spans="1:7" x14ac:dyDescent="0.35">
      <c r="A158" s="51"/>
      <c r="B158" s="51"/>
      <c r="C158" s="51"/>
      <c r="D158" s="51"/>
      <c r="E158" s="49"/>
      <c r="F158" s="51"/>
      <c r="G158" s="68"/>
    </row>
    <row r="159" spans="1:7" x14ac:dyDescent="0.35">
      <c r="A159" s="51"/>
      <c r="B159" s="51"/>
      <c r="C159" s="51"/>
      <c r="D159" s="51"/>
      <c r="E159" s="49"/>
      <c r="F159" s="51"/>
      <c r="G159" s="68"/>
    </row>
    <row r="160" spans="1:7" x14ac:dyDescent="0.35">
      <c r="A160" s="70"/>
      <c r="B160" s="70"/>
      <c r="C160" s="70"/>
      <c r="D160" s="70"/>
      <c r="E160" s="70"/>
      <c r="F160" s="70"/>
      <c r="G160" s="70"/>
    </row>
    <row r="161" spans="1:7" x14ac:dyDescent="0.35">
      <c r="A161" s="51"/>
      <c r="B161" s="47"/>
      <c r="C161" s="153"/>
      <c r="D161" s="153"/>
      <c r="E161" s="172"/>
      <c r="F161" s="153"/>
      <c r="G161" s="68"/>
    </row>
    <row r="162" spans="1:7" x14ac:dyDescent="0.35">
      <c r="A162" s="51"/>
      <c r="B162" s="47"/>
      <c r="C162" s="153"/>
      <c r="D162" s="153"/>
      <c r="E162" s="172"/>
      <c r="F162" s="153"/>
      <c r="G162" s="68"/>
    </row>
    <row r="163" spans="1:7" x14ac:dyDescent="0.35">
      <c r="A163" s="51"/>
      <c r="B163" s="47"/>
      <c r="C163" s="153"/>
      <c r="D163" s="153"/>
      <c r="E163" s="153"/>
      <c r="F163" s="153"/>
      <c r="G163" s="68"/>
    </row>
    <row r="164" spans="1:7" x14ac:dyDescent="0.35">
      <c r="A164" s="51"/>
      <c r="B164" s="47"/>
      <c r="C164" s="153"/>
      <c r="D164" s="153"/>
      <c r="E164" s="153"/>
      <c r="F164" s="153"/>
      <c r="G164" s="68"/>
    </row>
    <row r="165" spans="1:7" x14ac:dyDescent="0.35">
      <c r="A165" s="51"/>
      <c r="B165" s="47"/>
      <c r="C165" s="153"/>
      <c r="D165" s="153"/>
      <c r="E165" s="153"/>
      <c r="F165" s="153"/>
      <c r="G165" s="68"/>
    </row>
    <row r="166" spans="1:7" x14ac:dyDescent="0.35">
      <c r="A166" s="51"/>
      <c r="B166" s="66"/>
      <c r="C166" s="153"/>
      <c r="D166" s="153"/>
      <c r="E166" s="153"/>
      <c r="F166" s="153"/>
      <c r="G166" s="68"/>
    </row>
    <row r="167" spans="1:7" x14ac:dyDescent="0.35">
      <c r="A167" s="51"/>
      <c r="B167" s="66"/>
      <c r="C167" s="153"/>
      <c r="D167" s="153"/>
      <c r="E167" s="153"/>
      <c r="F167" s="153"/>
      <c r="G167" s="68"/>
    </row>
    <row r="168" spans="1:7" x14ac:dyDescent="0.35">
      <c r="A168" s="51"/>
      <c r="B168" s="47"/>
      <c r="C168" s="153"/>
      <c r="D168" s="153"/>
      <c r="E168" s="153"/>
      <c r="F168" s="153"/>
      <c r="G168" s="68"/>
    </row>
    <row r="169" spans="1:7" x14ac:dyDescent="0.35">
      <c r="A169" s="51"/>
      <c r="B169" s="47"/>
      <c r="C169" s="153"/>
      <c r="D169" s="153"/>
      <c r="E169" s="153"/>
      <c r="F169" s="153"/>
      <c r="G169" s="68"/>
    </row>
    <row r="170" spans="1:7" x14ac:dyDescent="0.35">
      <c r="A170" s="70"/>
      <c r="B170" s="70"/>
      <c r="C170" s="70"/>
      <c r="D170" s="70"/>
      <c r="E170" s="70"/>
      <c r="F170" s="70"/>
      <c r="G170" s="70"/>
    </row>
    <row r="171" spans="1:7" x14ac:dyDescent="0.35">
      <c r="A171" s="51"/>
      <c r="B171" s="51"/>
      <c r="C171" s="153"/>
      <c r="D171" s="153"/>
      <c r="E171" s="172"/>
      <c r="F171" s="153"/>
      <c r="G171" s="68"/>
    </row>
    <row r="172" spans="1:7" x14ac:dyDescent="0.35">
      <c r="A172" s="51"/>
      <c r="B172" s="173"/>
      <c r="C172" s="153"/>
      <c r="D172" s="153"/>
      <c r="E172" s="172"/>
      <c r="F172" s="153"/>
      <c r="G172" s="68"/>
    </row>
    <row r="173" spans="1:7" x14ac:dyDescent="0.35">
      <c r="A173" s="51"/>
      <c r="B173" s="173"/>
      <c r="C173" s="153"/>
      <c r="D173" s="153"/>
      <c r="E173" s="172"/>
      <c r="F173" s="153"/>
      <c r="G173" s="68"/>
    </row>
    <row r="174" spans="1:7" x14ac:dyDescent="0.35">
      <c r="A174" s="51"/>
      <c r="B174" s="173"/>
      <c r="C174" s="153"/>
      <c r="D174" s="153"/>
      <c r="E174" s="172"/>
      <c r="F174" s="153"/>
      <c r="G174" s="68"/>
    </row>
    <row r="175" spans="1:7" x14ac:dyDescent="0.35">
      <c r="A175" s="51"/>
      <c r="B175" s="173"/>
      <c r="C175" s="153"/>
      <c r="D175" s="153"/>
      <c r="E175" s="172"/>
      <c r="F175" s="153"/>
      <c r="G175" s="68"/>
    </row>
    <row r="176" spans="1:7" x14ac:dyDescent="0.35">
      <c r="A176" s="51"/>
      <c r="B176" s="68"/>
      <c r="C176" s="68"/>
      <c r="D176" s="68"/>
      <c r="E176" s="68"/>
      <c r="F176" s="68"/>
      <c r="G176" s="68"/>
    </row>
    <row r="177" spans="1:7" x14ac:dyDescent="0.35">
      <c r="A177" s="51"/>
      <c r="B177" s="68"/>
      <c r="C177" s="68"/>
      <c r="D177" s="68"/>
      <c r="E177" s="68"/>
      <c r="F177" s="68"/>
      <c r="G177" s="68"/>
    </row>
    <row r="178" spans="1:7" x14ac:dyDescent="0.35">
      <c r="A178" s="51"/>
      <c r="B178" s="68"/>
      <c r="C178" s="68"/>
      <c r="D178" s="68"/>
      <c r="E178" s="68"/>
      <c r="F178" s="68"/>
      <c r="G178" s="68"/>
    </row>
    <row r="179" spans="1:7" ht="18.5" x14ac:dyDescent="0.35">
      <c r="A179" s="124"/>
      <c r="B179" s="152"/>
      <c r="C179" s="151"/>
      <c r="D179" s="151"/>
      <c r="E179" s="151"/>
      <c r="F179" s="151"/>
      <c r="G179" s="151"/>
    </row>
    <row r="180" spans="1:7" x14ac:dyDescent="0.35">
      <c r="A180" s="70"/>
      <c r="B180" s="70"/>
      <c r="C180" s="70"/>
      <c r="D180" s="70"/>
      <c r="E180" s="70"/>
      <c r="F180" s="70"/>
      <c r="G180" s="70"/>
    </row>
    <row r="181" spans="1:7" x14ac:dyDescent="0.35">
      <c r="A181" s="51"/>
      <c r="B181" s="68"/>
      <c r="C181" s="133"/>
      <c r="D181" s="51"/>
      <c r="E181" s="65"/>
      <c r="F181" s="84"/>
      <c r="G181" s="84"/>
    </row>
    <row r="182" spans="1:7" x14ac:dyDescent="0.35">
      <c r="A182" s="65"/>
      <c r="B182" s="95"/>
      <c r="C182" s="65"/>
      <c r="D182" s="65"/>
      <c r="E182" s="65"/>
      <c r="F182" s="84"/>
      <c r="G182" s="84"/>
    </row>
    <row r="183" spans="1:7" x14ac:dyDescent="0.35">
      <c r="A183" s="51"/>
      <c r="B183" s="68"/>
      <c r="C183" s="65"/>
      <c r="D183" s="65"/>
      <c r="E183" s="65"/>
      <c r="F183" s="84"/>
      <c r="G183" s="84"/>
    </row>
    <row r="184" spans="1:7" x14ac:dyDescent="0.35">
      <c r="A184" s="51"/>
      <c r="B184" s="68"/>
      <c r="C184" s="133"/>
      <c r="D184" s="134"/>
      <c r="E184" s="65"/>
      <c r="F184" s="140"/>
      <c r="G184" s="140"/>
    </row>
    <row r="185" spans="1:7" x14ac:dyDescent="0.35">
      <c r="A185" s="51"/>
      <c r="B185" s="68"/>
      <c r="C185" s="133"/>
      <c r="D185" s="134"/>
      <c r="E185" s="65"/>
      <c r="F185" s="140"/>
      <c r="G185" s="140"/>
    </row>
    <row r="186" spans="1:7" x14ac:dyDescent="0.35">
      <c r="A186" s="51"/>
      <c r="B186" s="68"/>
      <c r="C186" s="133"/>
      <c r="D186" s="134"/>
      <c r="E186" s="65"/>
      <c r="F186" s="140"/>
      <c r="G186" s="140"/>
    </row>
    <row r="187" spans="1:7" x14ac:dyDescent="0.35">
      <c r="A187" s="51"/>
      <c r="B187" s="68"/>
      <c r="C187" s="133"/>
      <c r="D187" s="134"/>
      <c r="E187" s="65"/>
      <c r="F187" s="140"/>
      <c r="G187" s="140"/>
    </row>
    <row r="188" spans="1:7" x14ac:dyDescent="0.35">
      <c r="A188" s="51"/>
      <c r="B188" s="68"/>
      <c r="C188" s="133"/>
      <c r="D188" s="134"/>
      <c r="E188" s="65"/>
      <c r="F188" s="140"/>
      <c r="G188" s="140"/>
    </row>
    <row r="189" spans="1:7" x14ac:dyDescent="0.35">
      <c r="A189" s="51"/>
      <c r="B189" s="68"/>
      <c r="C189" s="133"/>
      <c r="D189" s="134"/>
      <c r="E189" s="65"/>
      <c r="F189" s="140"/>
      <c r="G189" s="140"/>
    </row>
    <row r="190" spans="1:7" x14ac:dyDescent="0.35">
      <c r="A190" s="51"/>
      <c r="B190" s="68"/>
      <c r="C190" s="133"/>
      <c r="D190" s="134"/>
      <c r="E190" s="65"/>
      <c r="F190" s="140"/>
      <c r="G190" s="140"/>
    </row>
    <row r="191" spans="1:7" x14ac:dyDescent="0.35">
      <c r="A191" s="51"/>
      <c r="B191" s="68"/>
      <c r="C191" s="133"/>
      <c r="D191" s="134"/>
      <c r="E191" s="65"/>
      <c r="F191" s="140"/>
      <c r="G191" s="140"/>
    </row>
    <row r="192" spans="1:7" x14ac:dyDescent="0.35">
      <c r="A192" s="51"/>
      <c r="B192" s="68"/>
      <c r="C192" s="133"/>
      <c r="D192" s="134"/>
      <c r="E192" s="65"/>
      <c r="F192" s="140"/>
      <c r="G192" s="140"/>
    </row>
    <row r="193" spans="1:7" x14ac:dyDescent="0.35">
      <c r="A193" s="51"/>
      <c r="B193" s="68"/>
      <c r="C193" s="133"/>
      <c r="D193" s="134"/>
      <c r="E193" s="68"/>
      <c r="F193" s="140"/>
      <c r="G193" s="140"/>
    </row>
    <row r="194" spans="1:7" x14ac:dyDescent="0.35">
      <c r="A194" s="51"/>
      <c r="B194" s="68"/>
      <c r="C194" s="133"/>
      <c r="D194" s="134"/>
      <c r="E194" s="68"/>
      <c r="F194" s="140"/>
      <c r="G194" s="140"/>
    </row>
    <row r="195" spans="1:7" x14ac:dyDescent="0.35">
      <c r="A195" s="51"/>
      <c r="B195" s="68"/>
      <c r="C195" s="133"/>
      <c r="D195" s="134"/>
      <c r="E195" s="68"/>
      <c r="F195" s="140"/>
      <c r="G195" s="140"/>
    </row>
    <row r="196" spans="1:7" x14ac:dyDescent="0.35">
      <c r="A196" s="51"/>
      <c r="B196" s="68"/>
      <c r="C196" s="133"/>
      <c r="D196" s="134"/>
      <c r="E196" s="68"/>
      <c r="F196" s="140"/>
      <c r="G196" s="140"/>
    </row>
    <row r="197" spans="1:7" x14ac:dyDescent="0.35">
      <c r="A197" s="51"/>
      <c r="B197" s="68"/>
      <c r="C197" s="133"/>
      <c r="D197" s="134"/>
      <c r="E197" s="68"/>
      <c r="F197" s="140"/>
      <c r="G197" s="140"/>
    </row>
    <row r="198" spans="1:7" x14ac:dyDescent="0.35">
      <c r="A198" s="51"/>
      <c r="B198" s="68"/>
      <c r="C198" s="133"/>
      <c r="D198" s="134"/>
      <c r="E198" s="68"/>
      <c r="F198" s="140"/>
      <c r="G198" s="140"/>
    </row>
    <row r="199" spans="1:7" x14ac:dyDescent="0.35">
      <c r="A199" s="51"/>
      <c r="B199" s="68"/>
      <c r="C199" s="133"/>
      <c r="D199" s="134"/>
      <c r="E199" s="51"/>
      <c r="F199" s="140"/>
      <c r="G199" s="140"/>
    </row>
    <row r="200" spans="1:7" x14ac:dyDescent="0.35">
      <c r="A200" s="51"/>
      <c r="B200" s="68"/>
      <c r="C200" s="133"/>
      <c r="D200" s="134"/>
      <c r="E200" s="174"/>
      <c r="F200" s="140"/>
      <c r="G200" s="140"/>
    </row>
    <row r="201" spans="1:7" x14ac:dyDescent="0.35">
      <c r="A201" s="51"/>
      <c r="B201" s="68"/>
      <c r="C201" s="133"/>
      <c r="D201" s="134"/>
      <c r="E201" s="174"/>
      <c r="F201" s="140"/>
      <c r="G201" s="140"/>
    </row>
    <row r="202" spans="1:7" x14ac:dyDescent="0.35">
      <c r="A202" s="51"/>
      <c r="B202" s="68"/>
      <c r="C202" s="133"/>
      <c r="D202" s="134"/>
      <c r="E202" s="174"/>
      <c r="F202" s="140"/>
      <c r="G202" s="140"/>
    </row>
    <row r="203" spans="1:7" x14ac:dyDescent="0.35">
      <c r="A203" s="51"/>
      <c r="B203" s="68"/>
      <c r="C203" s="133"/>
      <c r="D203" s="134"/>
      <c r="E203" s="174"/>
      <c r="F203" s="140"/>
      <c r="G203" s="140"/>
    </row>
    <row r="204" spans="1:7" x14ac:dyDescent="0.35">
      <c r="A204" s="51"/>
      <c r="B204" s="68"/>
      <c r="C204" s="133"/>
      <c r="D204" s="134"/>
      <c r="E204" s="174"/>
      <c r="F204" s="140"/>
      <c r="G204" s="140"/>
    </row>
    <row r="205" spans="1:7" x14ac:dyDescent="0.35">
      <c r="A205" s="51"/>
      <c r="B205" s="68"/>
      <c r="C205" s="133"/>
      <c r="D205" s="134"/>
      <c r="E205" s="174"/>
      <c r="F205" s="140"/>
      <c r="G205" s="140"/>
    </row>
    <row r="206" spans="1:7" x14ac:dyDescent="0.35">
      <c r="A206" s="51"/>
      <c r="B206" s="68"/>
      <c r="C206" s="133"/>
      <c r="D206" s="134"/>
      <c r="E206" s="174"/>
      <c r="F206" s="140"/>
      <c r="G206" s="140"/>
    </row>
    <row r="207" spans="1:7" x14ac:dyDescent="0.35">
      <c r="A207" s="51"/>
      <c r="B207" s="68"/>
      <c r="C207" s="133"/>
      <c r="D207" s="134"/>
      <c r="E207" s="174"/>
      <c r="F207" s="140"/>
      <c r="G207" s="140"/>
    </row>
    <row r="208" spans="1:7" x14ac:dyDescent="0.35">
      <c r="A208" s="51"/>
      <c r="B208" s="78"/>
      <c r="C208" s="135"/>
      <c r="D208" s="76"/>
      <c r="E208" s="174"/>
      <c r="F208" s="175"/>
      <c r="G208" s="175"/>
    </row>
    <row r="209" spans="1:7" x14ac:dyDescent="0.35">
      <c r="A209" s="70"/>
      <c r="B209" s="70"/>
      <c r="C209" s="70"/>
      <c r="D209" s="70"/>
      <c r="E209" s="70"/>
      <c r="F209" s="70"/>
      <c r="G209" s="70"/>
    </row>
    <row r="210" spans="1:7" x14ac:dyDescent="0.35">
      <c r="A210" s="51"/>
      <c r="B210" s="51"/>
      <c r="C210" s="153"/>
      <c r="D210" s="51"/>
      <c r="E210" s="51"/>
      <c r="F210" s="148"/>
      <c r="G210" s="148"/>
    </row>
    <row r="211" spans="1:7" x14ac:dyDescent="0.35">
      <c r="A211" s="51"/>
      <c r="B211" s="51"/>
      <c r="C211" s="51"/>
      <c r="D211" s="51"/>
      <c r="E211" s="51"/>
      <c r="F211" s="148"/>
      <c r="G211" s="148"/>
    </row>
    <row r="212" spans="1:7" x14ac:dyDescent="0.35">
      <c r="A212" s="51"/>
      <c r="B212" s="68"/>
      <c r="C212" s="51"/>
      <c r="D212" s="51"/>
      <c r="E212" s="51"/>
      <c r="F212" s="148"/>
      <c r="G212" s="148"/>
    </row>
    <row r="213" spans="1:7" x14ac:dyDescent="0.35">
      <c r="A213" s="51"/>
      <c r="B213" s="51"/>
      <c r="C213" s="133"/>
      <c r="D213" s="134"/>
      <c r="E213" s="51"/>
      <c r="F213" s="140"/>
      <c r="G213" s="140"/>
    </row>
    <row r="214" spans="1:7" x14ac:dyDescent="0.35">
      <c r="A214" s="51"/>
      <c r="B214" s="51"/>
      <c r="C214" s="133"/>
      <c r="D214" s="134"/>
      <c r="E214" s="51"/>
      <c r="F214" s="140"/>
      <c r="G214" s="140"/>
    </row>
    <row r="215" spans="1:7" x14ac:dyDescent="0.35">
      <c r="A215" s="51"/>
      <c r="B215" s="51"/>
      <c r="C215" s="133"/>
      <c r="D215" s="134"/>
      <c r="E215" s="51"/>
      <c r="F215" s="140"/>
      <c r="G215" s="140"/>
    </row>
    <row r="216" spans="1:7" x14ac:dyDescent="0.35">
      <c r="A216" s="51"/>
      <c r="B216" s="51"/>
      <c r="C216" s="133"/>
      <c r="D216" s="134"/>
      <c r="E216" s="51"/>
      <c r="F216" s="140"/>
      <c r="G216" s="140"/>
    </row>
    <row r="217" spans="1:7" x14ac:dyDescent="0.35">
      <c r="A217" s="51"/>
      <c r="B217" s="51"/>
      <c r="C217" s="133"/>
      <c r="D217" s="134"/>
      <c r="E217" s="51"/>
      <c r="F217" s="140"/>
      <c r="G217" s="140"/>
    </row>
    <row r="218" spans="1:7" x14ac:dyDescent="0.35">
      <c r="A218" s="51"/>
      <c r="B218" s="51"/>
      <c r="C218" s="133"/>
      <c r="D218" s="134"/>
      <c r="E218" s="51"/>
      <c r="F218" s="140"/>
      <c r="G218" s="140"/>
    </row>
    <row r="219" spans="1:7" x14ac:dyDescent="0.35">
      <c r="A219" s="51"/>
      <c r="B219" s="51"/>
      <c r="C219" s="133"/>
      <c r="D219" s="134"/>
      <c r="E219" s="51"/>
      <c r="F219" s="140"/>
      <c r="G219" s="140"/>
    </row>
    <row r="220" spans="1:7" x14ac:dyDescent="0.35">
      <c r="A220" s="51"/>
      <c r="B220" s="51"/>
      <c r="C220" s="133"/>
      <c r="D220" s="134"/>
      <c r="E220" s="51"/>
      <c r="F220" s="140"/>
      <c r="G220" s="140"/>
    </row>
    <row r="221" spans="1:7" x14ac:dyDescent="0.35">
      <c r="A221" s="51"/>
      <c r="B221" s="78"/>
      <c r="C221" s="133"/>
      <c r="D221" s="134"/>
      <c r="E221" s="51"/>
      <c r="F221" s="140"/>
      <c r="G221" s="140"/>
    </row>
    <row r="222" spans="1:7" x14ac:dyDescent="0.35">
      <c r="A222" s="51"/>
      <c r="B222" s="80"/>
      <c r="C222" s="133"/>
      <c r="D222" s="134"/>
      <c r="E222" s="51"/>
      <c r="F222" s="140"/>
      <c r="G222" s="140"/>
    </row>
    <row r="223" spans="1:7" x14ac:dyDescent="0.35">
      <c r="A223" s="51"/>
      <c r="B223" s="80"/>
      <c r="C223" s="133"/>
      <c r="D223" s="134"/>
      <c r="E223" s="51"/>
      <c r="F223" s="140"/>
      <c r="G223" s="140"/>
    </row>
    <row r="224" spans="1:7" x14ac:dyDescent="0.35">
      <c r="A224" s="51"/>
      <c r="B224" s="80"/>
      <c r="C224" s="133"/>
      <c r="D224" s="134"/>
      <c r="E224" s="51"/>
      <c r="F224" s="140"/>
      <c r="G224" s="140"/>
    </row>
    <row r="225" spans="1:7" x14ac:dyDescent="0.35">
      <c r="A225" s="51"/>
      <c r="B225" s="80"/>
      <c r="C225" s="133"/>
      <c r="D225" s="134"/>
      <c r="E225" s="51"/>
      <c r="F225" s="140"/>
      <c r="G225" s="140"/>
    </row>
    <row r="226" spans="1:7" x14ac:dyDescent="0.35">
      <c r="A226" s="51"/>
      <c r="B226" s="80"/>
      <c r="C226" s="133"/>
      <c r="D226" s="134"/>
      <c r="E226" s="51"/>
      <c r="F226" s="140"/>
      <c r="G226" s="140"/>
    </row>
    <row r="227" spans="1:7" x14ac:dyDescent="0.35">
      <c r="A227" s="51"/>
      <c r="B227" s="80"/>
      <c r="C227" s="133"/>
      <c r="D227" s="134"/>
      <c r="E227" s="51"/>
      <c r="F227" s="140"/>
      <c r="G227" s="140"/>
    </row>
    <row r="228" spans="1:7" x14ac:dyDescent="0.35">
      <c r="A228" s="51"/>
      <c r="B228" s="80"/>
      <c r="C228" s="51"/>
      <c r="D228" s="51"/>
      <c r="E228" s="51"/>
      <c r="F228" s="140"/>
      <c r="G228" s="140"/>
    </row>
    <row r="229" spans="1:7" x14ac:dyDescent="0.35">
      <c r="A229" s="51"/>
      <c r="B229" s="80"/>
      <c r="C229" s="51"/>
      <c r="D229" s="51"/>
      <c r="E229" s="51"/>
      <c r="F229" s="140"/>
      <c r="G229" s="140"/>
    </row>
    <row r="230" spans="1:7" x14ac:dyDescent="0.35">
      <c r="A230" s="51"/>
      <c r="B230" s="80"/>
      <c r="C230" s="51"/>
      <c r="D230" s="51"/>
      <c r="E230" s="51"/>
      <c r="F230" s="140"/>
      <c r="G230" s="140"/>
    </row>
    <row r="231" spans="1:7" x14ac:dyDescent="0.35">
      <c r="A231" s="70"/>
      <c r="B231" s="70"/>
      <c r="C231" s="70"/>
      <c r="D231" s="70"/>
      <c r="E231" s="70"/>
      <c r="F231" s="70"/>
      <c r="G231" s="70"/>
    </row>
    <row r="232" spans="1:7" x14ac:dyDescent="0.35">
      <c r="A232" s="51"/>
      <c r="B232" s="51"/>
      <c r="C232" s="153"/>
      <c r="D232" s="51"/>
      <c r="E232" s="51"/>
      <c r="F232" s="148"/>
      <c r="G232" s="148"/>
    </row>
    <row r="233" spans="1:7" x14ac:dyDescent="0.35">
      <c r="A233" s="51"/>
      <c r="B233" s="51"/>
      <c r="C233" s="51"/>
      <c r="D233" s="51"/>
      <c r="E233" s="51"/>
      <c r="F233" s="148"/>
      <c r="G233" s="148"/>
    </row>
    <row r="234" spans="1:7" x14ac:dyDescent="0.35">
      <c r="A234" s="51"/>
      <c r="B234" s="68"/>
      <c r="C234" s="51"/>
      <c r="D234" s="51"/>
      <c r="E234" s="51"/>
      <c r="F234" s="148"/>
      <c r="G234" s="148"/>
    </row>
    <row r="235" spans="1:7" x14ac:dyDescent="0.35">
      <c r="A235" s="51"/>
      <c r="B235" s="51"/>
      <c r="C235" s="133"/>
      <c r="D235" s="134"/>
      <c r="E235" s="51"/>
      <c r="F235" s="140"/>
      <c r="G235" s="140"/>
    </row>
    <row r="236" spans="1:7" x14ac:dyDescent="0.35">
      <c r="A236" s="51"/>
      <c r="B236" s="51"/>
      <c r="C236" s="133"/>
      <c r="D236" s="134"/>
      <c r="E236" s="51"/>
      <c r="F236" s="140"/>
      <c r="G236" s="140"/>
    </row>
    <row r="237" spans="1:7" x14ac:dyDescent="0.35">
      <c r="A237" s="51"/>
      <c r="B237" s="51"/>
      <c r="C237" s="133"/>
      <c r="D237" s="134"/>
      <c r="E237" s="51"/>
      <c r="F237" s="140"/>
      <c r="G237" s="140"/>
    </row>
    <row r="238" spans="1:7" x14ac:dyDescent="0.35">
      <c r="A238" s="51"/>
      <c r="B238" s="51"/>
      <c r="C238" s="133"/>
      <c r="D238" s="134"/>
      <c r="E238" s="51"/>
      <c r="F238" s="140"/>
      <c r="G238" s="140"/>
    </row>
    <row r="239" spans="1:7" x14ac:dyDescent="0.35">
      <c r="A239" s="51"/>
      <c r="B239" s="51"/>
      <c r="C239" s="133"/>
      <c r="D239" s="134"/>
      <c r="E239" s="51"/>
      <c r="F239" s="140"/>
      <c r="G239" s="140"/>
    </row>
    <row r="240" spans="1:7" x14ac:dyDescent="0.35">
      <c r="A240" s="51"/>
      <c r="B240" s="51"/>
      <c r="C240" s="133"/>
      <c r="D240" s="134"/>
      <c r="E240" s="51"/>
      <c r="F240" s="140"/>
      <c r="G240" s="140"/>
    </row>
    <row r="241" spans="1:7" x14ac:dyDescent="0.35">
      <c r="A241" s="51"/>
      <c r="B241" s="51"/>
      <c r="C241" s="133"/>
      <c r="D241" s="134"/>
      <c r="E241" s="51"/>
      <c r="F241" s="140"/>
      <c r="G241" s="140"/>
    </row>
    <row r="242" spans="1:7" x14ac:dyDescent="0.35">
      <c r="A242" s="51"/>
      <c r="B242" s="51"/>
      <c r="C242" s="133"/>
      <c r="D242" s="134"/>
      <c r="E242" s="51"/>
      <c r="F242" s="140"/>
      <c r="G242" s="140"/>
    </row>
    <row r="243" spans="1:7" x14ac:dyDescent="0.35">
      <c r="A243" s="51"/>
      <c r="B243" s="78"/>
      <c r="C243" s="133"/>
      <c r="D243" s="134"/>
      <c r="E243" s="51"/>
      <c r="F243" s="140"/>
      <c r="G243" s="140"/>
    </row>
    <row r="244" spans="1:7" x14ac:dyDescent="0.35">
      <c r="A244" s="51"/>
      <c r="B244" s="80"/>
      <c r="C244" s="133"/>
      <c r="D244" s="134"/>
      <c r="E244" s="51"/>
      <c r="F244" s="140"/>
      <c r="G244" s="140"/>
    </row>
    <row r="245" spans="1:7" x14ac:dyDescent="0.35">
      <c r="A245" s="51"/>
      <c r="B245" s="80"/>
      <c r="C245" s="133"/>
      <c r="D245" s="134"/>
      <c r="E245" s="51"/>
      <c r="F245" s="140"/>
      <c r="G245" s="140"/>
    </row>
    <row r="246" spans="1:7" x14ac:dyDescent="0.35">
      <c r="A246" s="51"/>
      <c r="B246" s="80"/>
      <c r="C246" s="133"/>
      <c r="D246" s="134"/>
      <c r="E246" s="51"/>
      <c r="F246" s="140"/>
      <c r="G246" s="140"/>
    </row>
    <row r="247" spans="1:7" x14ac:dyDescent="0.35">
      <c r="A247" s="51"/>
      <c r="B247" s="80"/>
      <c r="C247" s="133"/>
      <c r="D247" s="134"/>
      <c r="E247" s="51"/>
      <c r="F247" s="140"/>
      <c r="G247" s="140"/>
    </row>
    <row r="248" spans="1:7" x14ac:dyDescent="0.35">
      <c r="A248" s="51"/>
      <c r="B248" s="80"/>
      <c r="C248" s="133"/>
      <c r="D248" s="134"/>
      <c r="E248" s="51"/>
      <c r="F248" s="140"/>
      <c r="G248" s="140"/>
    </row>
    <row r="249" spans="1:7" x14ac:dyDescent="0.35">
      <c r="A249" s="51"/>
      <c r="B249" s="80"/>
      <c r="C249" s="133"/>
      <c r="D249" s="134"/>
      <c r="E249" s="51"/>
      <c r="F249" s="140"/>
      <c r="G249" s="140"/>
    </row>
    <row r="250" spans="1:7" x14ac:dyDescent="0.35">
      <c r="A250" s="51"/>
      <c r="B250" s="80"/>
      <c r="C250" s="51"/>
      <c r="D250" s="51"/>
      <c r="E250" s="51"/>
      <c r="F250" s="77"/>
      <c r="G250" s="77"/>
    </row>
    <row r="251" spans="1:7" x14ac:dyDescent="0.35">
      <c r="A251" s="51"/>
      <c r="B251" s="80"/>
      <c r="C251" s="51"/>
      <c r="D251" s="51"/>
      <c r="E251" s="51"/>
      <c r="F251" s="77"/>
      <c r="G251" s="77"/>
    </row>
    <row r="252" spans="1:7" x14ac:dyDescent="0.35">
      <c r="A252" s="51"/>
      <c r="B252" s="80"/>
      <c r="C252" s="51"/>
      <c r="D252" s="51"/>
      <c r="E252" s="51"/>
      <c r="F252" s="77"/>
      <c r="G252" s="77"/>
    </row>
    <row r="253" spans="1:7" x14ac:dyDescent="0.35">
      <c r="A253" s="70"/>
      <c r="B253" s="70"/>
      <c r="C253" s="70"/>
      <c r="D253" s="70"/>
      <c r="E253" s="70"/>
      <c r="F253" s="70"/>
      <c r="G253" s="70"/>
    </row>
    <row r="254" spans="1:7" x14ac:dyDescent="0.35">
      <c r="A254" s="51"/>
      <c r="B254" s="51"/>
      <c r="C254" s="153"/>
      <c r="D254" s="51"/>
      <c r="E254" s="174"/>
      <c r="F254" s="174"/>
      <c r="G254" s="174"/>
    </row>
    <row r="255" spans="1:7" x14ac:dyDescent="0.35">
      <c r="A255" s="51"/>
      <c r="B255" s="51"/>
      <c r="C255" s="153"/>
      <c r="D255" s="51"/>
      <c r="E255" s="174"/>
      <c r="F255" s="174"/>
      <c r="G255" s="49"/>
    </row>
    <row r="256" spans="1:7" x14ac:dyDescent="0.35">
      <c r="A256" s="51"/>
      <c r="B256" s="51"/>
      <c r="C256" s="153"/>
      <c r="D256" s="51"/>
      <c r="E256" s="174"/>
      <c r="F256" s="174"/>
      <c r="G256" s="49"/>
    </row>
    <row r="257" spans="1:7" x14ac:dyDescent="0.35">
      <c r="A257" s="51"/>
      <c r="B257" s="68"/>
      <c r="C257" s="153"/>
      <c r="D257" s="65"/>
      <c r="E257" s="65"/>
      <c r="F257" s="84"/>
      <c r="G257" s="84"/>
    </row>
    <row r="258" spans="1:7" x14ac:dyDescent="0.35">
      <c r="A258" s="51"/>
      <c r="B258" s="51"/>
      <c r="C258" s="153"/>
      <c r="D258" s="51"/>
      <c r="E258" s="174"/>
      <c r="F258" s="174"/>
      <c r="G258" s="49"/>
    </row>
    <row r="259" spans="1:7" x14ac:dyDescent="0.35">
      <c r="A259" s="51"/>
      <c r="B259" s="80"/>
      <c r="C259" s="153"/>
      <c r="D259" s="51"/>
      <c r="E259" s="174"/>
      <c r="F259" s="174"/>
      <c r="G259" s="49"/>
    </row>
    <row r="260" spans="1:7" x14ac:dyDescent="0.35">
      <c r="A260" s="51"/>
      <c r="B260" s="80"/>
      <c r="C260" s="176"/>
      <c r="D260" s="51"/>
      <c r="E260" s="174"/>
      <c r="F260" s="174"/>
      <c r="G260" s="49"/>
    </row>
    <row r="261" spans="1:7" x14ac:dyDescent="0.35">
      <c r="A261" s="51"/>
      <c r="B261" s="80"/>
      <c r="C261" s="153"/>
      <c r="D261" s="51"/>
      <c r="E261" s="174"/>
      <c r="F261" s="174"/>
      <c r="G261" s="49"/>
    </row>
    <row r="262" spans="1:7" x14ac:dyDescent="0.35">
      <c r="A262" s="51"/>
      <c r="B262" s="80"/>
      <c r="C262" s="153"/>
      <c r="D262" s="51"/>
      <c r="E262" s="174"/>
      <c r="F262" s="174"/>
      <c r="G262" s="49"/>
    </row>
    <row r="263" spans="1:7" x14ac:dyDescent="0.35">
      <c r="A263" s="51"/>
      <c r="B263" s="80"/>
      <c r="C263" s="153"/>
      <c r="D263" s="51"/>
      <c r="E263" s="174"/>
      <c r="F263" s="174"/>
      <c r="G263" s="49"/>
    </row>
    <row r="264" spans="1:7" x14ac:dyDescent="0.35">
      <c r="A264" s="51"/>
      <c r="B264" s="80"/>
      <c r="C264" s="153"/>
      <c r="D264" s="51"/>
      <c r="E264" s="174"/>
      <c r="F264" s="174"/>
      <c r="G264" s="49"/>
    </row>
    <row r="265" spans="1:7" x14ac:dyDescent="0.35">
      <c r="A265" s="51"/>
      <c r="B265" s="80"/>
      <c r="C265" s="153"/>
      <c r="D265" s="51"/>
      <c r="E265" s="174"/>
      <c r="F265" s="174"/>
      <c r="G265" s="49"/>
    </row>
    <row r="266" spans="1:7" x14ac:dyDescent="0.35">
      <c r="A266" s="51"/>
      <c r="B266" s="80"/>
      <c r="C266" s="153"/>
      <c r="D266" s="51"/>
      <c r="E266" s="174"/>
      <c r="F266" s="174"/>
      <c r="G266" s="49"/>
    </row>
    <row r="267" spans="1:7" x14ac:dyDescent="0.35">
      <c r="A267" s="51"/>
      <c r="B267" s="80"/>
      <c r="C267" s="153"/>
      <c r="D267" s="51"/>
      <c r="E267" s="174"/>
      <c r="F267" s="174"/>
      <c r="G267" s="49"/>
    </row>
    <row r="268" spans="1:7" x14ac:dyDescent="0.35">
      <c r="A268" s="51"/>
      <c r="B268" s="80"/>
      <c r="C268" s="153"/>
      <c r="D268" s="51"/>
      <c r="E268" s="174"/>
      <c r="F268" s="174"/>
      <c r="G268" s="49"/>
    </row>
    <row r="269" spans="1:7" x14ac:dyDescent="0.35">
      <c r="A269" s="51"/>
      <c r="B269" s="80"/>
      <c r="C269" s="153"/>
      <c r="D269" s="51"/>
      <c r="E269" s="174"/>
      <c r="F269" s="174"/>
      <c r="G269" s="49"/>
    </row>
    <row r="270" spans="1:7" x14ac:dyDescent="0.35">
      <c r="A270" s="70"/>
      <c r="B270" s="70"/>
      <c r="C270" s="70"/>
      <c r="D270" s="70"/>
      <c r="E270" s="70"/>
      <c r="F270" s="70"/>
      <c r="G270" s="70"/>
    </row>
    <row r="271" spans="1:7" x14ac:dyDescent="0.35">
      <c r="A271" s="51"/>
      <c r="B271" s="51"/>
      <c r="C271" s="153"/>
      <c r="D271" s="51"/>
      <c r="E271" s="49"/>
      <c r="F271" s="49"/>
      <c r="G271" s="49"/>
    </row>
    <row r="272" spans="1:7" x14ac:dyDescent="0.35">
      <c r="A272" s="51"/>
      <c r="B272" s="51"/>
      <c r="C272" s="153"/>
      <c r="D272" s="51"/>
      <c r="E272" s="49"/>
      <c r="F272" s="49"/>
      <c r="G272" s="49"/>
    </row>
    <row r="273" spans="1:7" x14ac:dyDescent="0.35">
      <c r="A273" s="51"/>
      <c r="B273" s="51"/>
      <c r="C273" s="153"/>
      <c r="D273" s="51"/>
      <c r="E273" s="49"/>
      <c r="F273" s="49"/>
      <c r="G273" s="49"/>
    </row>
    <row r="274" spans="1:7" x14ac:dyDescent="0.35">
      <c r="A274" s="51"/>
      <c r="B274" s="51"/>
      <c r="C274" s="153"/>
      <c r="D274" s="51"/>
      <c r="E274" s="49"/>
      <c r="F274" s="49"/>
      <c r="G274" s="49"/>
    </row>
    <row r="275" spans="1:7" x14ac:dyDescent="0.35">
      <c r="A275" s="51"/>
      <c r="B275" s="51"/>
      <c r="C275" s="153"/>
      <c r="D275" s="51"/>
      <c r="E275" s="49"/>
      <c r="F275" s="49"/>
      <c r="G275" s="49"/>
    </row>
    <row r="276" spans="1:7" x14ac:dyDescent="0.35">
      <c r="A276" s="51"/>
      <c r="B276" s="51"/>
      <c r="C276" s="153"/>
      <c r="D276" s="51"/>
      <c r="E276" s="49"/>
      <c r="F276" s="49"/>
      <c r="G276" s="49"/>
    </row>
    <row r="277" spans="1:7" x14ac:dyDescent="0.35">
      <c r="A277" s="70"/>
      <c r="B277" s="70"/>
      <c r="C277" s="70"/>
      <c r="D277" s="70"/>
      <c r="E277" s="70"/>
      <c r="F277" s="70"/>
      <c r="G277" s="70"/>
    </row>
    <row r="278" spans="1:7" x14ac:dyDescent="0.35">
      <c r="A278" s="51"/>
      <c r="B278" s="68"/>
      <c r="C278" s="51"/>
      <c r="D278" s="51"/>
      <c r="E278" s="57"/>
      <c r="F278" s="57"/>
      <c r="G278" s="57"/>
    </row>
    <row r="279" spans="1:7" x14ac:dyDescent="0.35">
      <c r="A279" s="51"/>
      <c r="B279" s="68"/>
      <c r="C279" s="51"/>
      <c r="D279" s="51"/>
      <c r="E279" s="57"/>
      <c r="F279" s="57"/>
      <c r="G279" s="57"/>
    </row>
    <row r="280" spans="1:7" x14ac:dyDescent="0.35">
      <c r="A280" s="51"/>
      <c r="B280" s="68"/>
      <c r="C280" s="51"/>
      <c r="D280" s="51"/>
      <c r="E280" s="57"/>
      <c r="F280" s="57"/>
      <c r="G280" s="57"/>
    </row>
    <row r="281" spans="1:7" x14ac:dyDescent="0.35">
      <c r="A281" s="51"/>
      <c r="B281" s="68"/>
      <c r="C281" s="51"/>
      <c r="D281" s="51"/>
      <c r="E281" s="57"/>
      <c r="F281" s="57"/>
      <c r="G281" s="57"/>
    </row>
    <row r="282" spans="1:7" x14ac:dyDescent="0.35">
      <c r="A282" s="51"/>
      <c r="B282" s="68"/>
      <c r="C282" s="51"/>
      <c r="D282" s="51"/>
      <c r="E282" s="57"/>
      <c r="F282" s="57"/>
      <c r="G282" s="57"/>
    </row>
    <row r="283" spans="1:7" x14ac:dyDescent="0.35">
      <c r="A283" s="51"/>
      <c r="B283" s="68"/>
      <c r="C283" s="51"/>
      <c r="D283" s="51"/>
      <c r="E283" s="57"/>
      <c r="F283" s="57"/>
      <c r="G283" s="57"/>
    </row>
    <row r="284" spans="1:7" x14ac:dyDescent="0.35">
      <c r="A284" s="51"/>
      <c r="B284" s="68"/>
      <c r="C284" s="51"/>
      <c r="D284" s="51"/>
      <c r="E284" s="57"/>
      <c r="F284" s="57"/>
      <c r="G284" s="57"/>
    </row>
    <row r="285" spans="1:7" x14ac:dyDescent="0.35">
      <c r="A285" s="51"/>
      <c r="B285" s="68"/>
      <c r="C285" s="51"/>
      <c r="D285" s="51"/>
      <c r="E285" s="57"/>
      <c r="F285" s="57"/>
      <c r="G285" s="57"/>
    </row>
    <row r="286" spans="1:7" x14ac:dyDescent="0.35">
      <c r="A286" s="51"/>
      <c r="B286" s="68"/>
      <c r="C286" s="51"/>
      <c r="D286" s="51"/>
      <c r="E286" s="57"/>
      <c r="F286" s="57"/>
      <c r="G286" s="57"/>
    </row>
    <row r="287" spans="1:7" x14ac:dyDescent="0.35">
      <c r="A287" s="51"/>
      <c r="B287" s="68"/>
      <c r="C287" s="51"/>
      <c r="D287" s="51"/>
      <c r="E287" s="57"/>
      <c r="F287" s="57"/>
      <c r="G287" s="57"/>
    </row>
    <row r="288" spans="1:7" x14ac:dyDescent="0.35">
      <c r="A288" s="51"/>
      <c r="B288" s="68"/>
      <c r="C288" s="51"/>
      <c r="D288" s="51"/>
      <c r="E288" s="57"/>
      <c r="F288" s="57"/>
      <c r="G288" s="57"/>
    </row>
    <row r="289" spans="1:7" x14ac:dyDescent="0.35">
      <c r="A289" s="51"/>
      <c r="B289" s="68"/>
      <c r="C289" s="51"/>
      <c r="D289" s="51"/>
      <c r="E289" s="57"/>
      <c r="F289" s="57"/>
      <c r="G289" s="57"/>
    </row>
    <row r="290" spans="1:7" x14ac:dyDescent="0.35">
      <c r="A290" s="51"/>
      <c r="B290" s="68"/>
      <c r="C290" s="51"/>
      <c r="D290" s="51"/>
      <c r="E290" s="57"/>
      <c r="F290" s="57"/>
      <c r="G290" s="57"/>
    </row>
    <row r="291" spans="1:7" x14ac:dyDescent="0.35">
      <c r="A291" s="51"/>
      <c r="B291" s="68"/>
      <c r="C291" s="51"/>
      <c r="D291" s="51"/>
      <c r="E291" s="57"/>
      <c r="F291" s="57"/>
      <c r="G291" s="57"/>
    </row>
    <row r="292" spans="1:7" x14ac:dyDescent="0.35">
      <c r="A292" s="51"/>
      <c r="B292" s="68"/>
      <c r="C292" s="51"/>
      <c r="D292" s="51"/>
      <c r="E292" s="57"/>
      <c r="F292" s="57"/>
      <c r="G292" s="57"/>
    </row>
    <row r="293" spans="1:7" x14ac:dyDescent="0.35">
      <c r="A293" s="51"/>
      <c r="B293" s="68"/>
      <c r="C293" s="51"/>
      <c r="D293" s="51"/>
      <c r="E293" s="57"/>
      <c r="F293" s="57"/>
      <c r="G293" s="57"/>
    </row>
    <row r="294" spans="1:7" x14ac:dyDescent="0.35">
      <c r="A294" s="51"/>
      <c r="B294" s="68"/>
      <c r="C294" s="51"/>
      <c r="D294" s="51"/>
      <c r="E294" s="57"/>
      <c r="F294" s="57"/>
      <c r="G294" s="57"/>
    </row>
    <row r="295" spans="1:7" x14ac:dyDescent="0.35">
      <c r="A295" s="51"/>
      <c r="B295" s="68"/>
      <c r="C295" s="51"/>
      <c r="D295" s="51"/>
      <c r="E295" s="57"/>
      <c r="F295" s="57"/>
      <c r="G295" s="57"/>
    </row>
    <row r="296" spans="1:7" x14ac:dyDescent="0.35">
      <c r="A296" s="51"/>
      <c r="B296" s="68"/>
      <c r="C296" s="51"/>
      <c r="D296" s="51"/>
      <c r="E296" s="57"/>
      <c r="F296" s="57"/>
      <c r="G296" s="57"/>
    </row>
    <row r="297" spans="1:7" x14ac:dyDescent="0.35">
      <c r="A297" s="51"/>
      <c r="B297" s="68"/>
      <c r="C297" s="51"/>
      <c r="D297" s="51"/>
      <c r="E297" s="57"/>
      <c r="F297" s="57"/>
      <c r="G297" s="57"/>
    </row>
    <row r="298" spans="1:7" x14ac:dyDescent="0.35">
      <c r="A298" s="51"/>
      <c r="B298" s="68"/>
      <c r="C298" s="51"/>
      <c r="D298" s="51"/>
      <c r="E298" s="57"/>
      <c r="F298" s="57"/>
      <c r="G298" s="57"/>
    </row>
    <row r="299" spans="1:7" x14ac:dyDescent="0.35">
      <c r="A299" s="51"/>
      <c r="B299" s="68"/>
      <c r="C299" s="51"/>
      <c r="D299" s="51"/>
      <c r="E299" s="57"/>
      <c r="F299" s="57"/>
      <c r="G299" s="57"/>
    </row>
    <row r="300" spans="1:7" x14ac:dyDescent="0.35">
      <c r="A300" s="70"/>
      <c r="B300" s="70"/>
      <c r="C300" s="70"/>
      <c r="D300" s="70"/>
      <c r="E300" s="70"/>
      <c r="F300" s="70"/>
      <c r="G300" s="70"/>
    </row>
    <row r="301" spans="1:7" x14ac:dyDescent="0.35">
      <c r="A301" s="51"/>
      <c r="B301" s="68"/>
      <c r="C301" s="51"/>
      <c r="D301" s="51"/>
      <c r="E301" s="57"/>
      <c r="F301" s="57"/>
      <c r="G301" s="57"/>
    </row>
    <row r="302" spans="1:7" x14ac:dyDescent="0.35">
      <c r="A302" s="51"/>
      <c r="B302" s="68"/>
      <c r="C302" s="51"/>
      <c r="D302" s="51"/>
      <c r="E302" s="57"/>
      <c r="F302" s="57"/>
      <c r="G302" s="57"/>
    </row>
    <row r="303" spans="1:7" x14ac:dyDescent="0.35">
      <c r="A303" s="51"/>
      <c r="B303" s="68"/>
      <c r="C303" s="51"/>
      <c r="D303" s="51"/>
      <c r="E303" s="57"/>
      <c r="F303" s="57"/>
      <c r="G303" s="57"/>
    </row>
    <row r="304" spans="1:7" x14ac:dyDescent="0.35">
      <c r="A304" s="51"/>
      <c r="B304" s="68"/>
      <c r="C304" s="51"/>
      <c r="D304" s="51"/>
      <c r="E304" s="57"/>
      <c r="F304" s="57"/>
      <c r="G304" s="57"/>
    </row>
    <row r="305" spans="1:7" x14ac:dyDescent="0.35">
      <c r="A305" s="51"/>
      <c r="B305" s="68"/>
      <c r="C305" s="51"/>
      <c r="D305" s="51"/>
      <c r="E305" s="57"/>
      <c r="F305" s="57"/>
      <c r="G305" s="57"/>
    </row>
    <row r="306" spans="1:7" x14ac:dyDescent="0.35">
      <c r="A306" s="51"/>
      <c r="B306" s="68"/>
      <c r="C306" s="51"/>
      <c r="D306" s="51"/>
      <c r="E306" s="57"/>
      <c r="F306" s="57"/>
      <c r="G306" s="57"/>
    </row>
    <row r="307" spans="1:7" x14ac:dyDescent="0.35">
      <c r="A307" s="51"/>
      <c r="B307" s="68"/>
      <c r="C307" s="51"/>
      <c r="D307" s="51"/>
      <c r="E307" s="57"/>
      <c r="F307" s="57"/>
      <c r="G307" s="57"/>
    </row>
    <row r="308" spans="1:7" x14ac:dyDescent="0.35">
      <c r="A308" s="51"/>
      <c r="B308" s="68"/>
      <c r="C308" s="51"/>
      <c r="D308" s="51"/>
      <c r="E308" s="57"/>
      <c r="F308" s="57"/>
      <c r="G308" s="57"/>
    </row>
    <row r="309" spans="1:7" x14ac:dyDescent="0.35">
      <c r="A309" s="51"/>
      <c r="B309" s="68"/>
      <c r="C309" s="51"/>
      <c r="D309" s="51"/>
      <c r="E309" s="57"/>
      <c r="F309" s="57"/>
      <c r="G309" s="57"/>
    </row>
    <row r="310" spans="1:7" x14ac:dyDescent="0.35">
      <c r="A310" s="51"/>
      <c r="B310" s="68"/>
      <c r="C310" s="51"/>
      <c r="D310" s="51"/>
      <c r="E310" s="57"/>
      <c r="F310" s="57"/>
      <c r="G310" s="57"/>
    </row>
    <row r="311" spans="1:7" x14ac:dyDescent="0.35">
      <c r="A311" s="51"/>
      <c r="B311" s="68"/>
      <c r="C311" s="51"/>
      <c r="D311" s="51"/>
      <c r="E311" s="57"/>
      <c r="F311" s="57"/>
      <c r="G311" s="57"/>
    </row>
    <row r="312" spans="1:7" x14ac:dyDescent="0.35">
      <c r="A312" s="51"/>
      <c r="B312" s="68"/>
      <c r="C312" s="51"/>
      <c r="D312" s="51"/>
      <c r="E312" s="57"/>
      <c r="F312" s="57"/>
      <c r="G312" s="57"/>
    </row>
    <row r="313" spans="1:7" x14ac:dyDescent="0.35">
      <c r="A313" s="51"/>
      <c r="B313" s="68"/>
      <c r="C313" s="51"/>
      <c r="D313" s="51"/>
      <c r="E313" s="57"/>
      <c r="F313" s="57"/>
      <c r="G313" s="57"/>
    </row>
    <row r="314" spans="1:7" x14ac:dyDescent="0.35">
      <c r="A314" s="70"/>
      <c r="B314" s="70"/>
      <c r="C314" s="70"/>
      <c r="D314" s="70"/>
      <c r="E314" s="70"/>
      <c r="F314" s="70"/>
      <c r="G314" s="70"/>
    </row>
    <row r="315" spans="1:7" x14ac:dyDescent="0.35">
      <c r="A315" s="51"/>
      <c r="B315" s="68"/>
      <c r="C315" s="51"/>
      <c r="D315" s="51"/>
      <c r="E315" s="57"/>
      <c r="F315" s="57"/>
      <c r="G315" s="57"/>
    </row>
    <row r="316" spans="1:7" x14ac:dyDescent="0.35">
      <c r="A316" s="51"/>
      <c r="B316" s="154"/>
      <c r="C316" s="51"/>
      <c r="D316" s="51"/>
      <c r="E316" s="57"/>
      <c r="F316" s="57"/>
      <c r="G316" s="57"/>
    </row>
    <row r="317" spans="1:7" x14ac:dyDescent="0.35">
      <c r="A317" s="51"/>
      <c r="B317" s="68"/>
      <c r="C317" s="51"/>
      <c r="D317" s="51"/>
      <c r="E317" s="57"/>
      <c r="F317" s="57"/>
      <c r="G317" s="57"/>
    </row>
    <row r="318" spans="1:7" x14ac:dyDescent="0.35">
      <c r="A318" s="51"/>
      <c r="B318" s="68"/>
      <c r="C318" s="51"/>
      <c r="D318" s="51"/>
      <c r="E318" s="57"/>
      <c r="F318" s="57"/>
      <c r="G318" s="57"/>
    </row>
    <row r="319" spans="1:7" x14ac:dyDescent="0.35">
      <c r="A319" s="51"/>
      <c r="B319" s="68"/>
      <c r="C319" s="51"/>
      <c r="D319" s="51"/>
      <c r="E319" s="57"/>
      <c r="F319" s="57"/>
      <c r="G319" s="57"/>
    </row>
    <row r="320" spans="1:7" x14ac:dyDescent="0.35">
      <c r="A320" s="51"/>
      <c r="B320" s="68"/>
      <c r="C320" s="51"/>
      <c r="D320" s="51"/>
      <c r="E320" s="57"/>
      <c r="F320" s="57"/>
      <c r="G320" s="57"/>
    </row>
    <row r="321" spans="1:7" x14ac:dyDescent="0.35">
      <c r="A321" s="51"/>
      <c r="B321" s="68"/>
      <c r="C321" s="51"/>
      <c r="D321" s="51"/>
      <c r="E321" s="57"/>
      <c r="F321" s="57"/>
      <c r="G321" s="57"/>
    </row>
    <row r="322" spans="1:7" x14ac:dyDescent="0.35">
      <c r="A322" s="51"/>
      <c r="B322" s="68"/>
      <c r="C322" s="51"/>
      <c r="D322" s="51"/>
      <c r="E322" s="57"/>
      <c r="F322" s="57"/>
      <c r="G322" s="57"/>
    </row>
    <row r="323" spans="1:7" x14ac:dyDescent="0.35">
      <c r="A323" s="51"/>
      <c r="B323" s="68"/>
      <c r="C323" s="51"/>
      <c r="D323" s="51"/>
      <c r="E323" s="57"/>
      <c r="F323" s="57"/>
      <c r="G323" s="57"/>
    </row>
    <row r="324" spans="1:7" x14ac:dyDescent="0.35">
      <c r="A324" s="70"/>
      <c r="B324" s="70"/>
      <c r="C324" s="70"/>
      <c r="D324" s="70"/>
      <c r="E324" s="70"/>
      <c r="F324" s="70"/>
      <c r="G324" s="70"/>
    </row>
    <row r="325" spans="1:7" x14ac:dyDescent="0.35">
      <c r="A325" s="51"/>
      <c r="B325" s="68"/>
      <c r="C325" s="51"/>
      <c r="D325" s="51"/>
      <c r="E325" s="57"/>
      <c r="F325" s="57"/>
      <c r="G325" s="57"/>
    </row>
    <row r="326" spans="1:7" x14ac:dyDescent="0.35">
      <c r="A326" s="51"/>
      <c r="B326" s="154"/>
      <c r="C326" s="51"/>
      <c r="D326" s="51"/>
      <c r="E326" s="57"/>
      <c r="F326" s="57"/>
      <c r="G326" s="57"/>
    </row>
    <row r="327" spans="1:7" x14ac:dyDescent="0.35">
      <c r="A327" s="51"/>
      <c r="B327" s="68"/>
      <c r="C327" s="51"/>
      <c r="D327" s="51"/>
      <c r="E327" s="57"/>
      <c r="F327" s="57"/>
      <c r="G327" s="57"/>
    </row>
    <row r="328" spans="1:7" x14ac:dyDescent="0.35">
      <c r="A328" s="51"/>
      <c r="B328" s="51"/>
      <c r="C328" s="51"/>
      <c r="D328" s="51"/>
      <c r="E328" s="57"/>
      <c r="F328" s="57"/>
      <c r="G328" s="57"/>
    </row>
    <row r="329" spans="1:7" x14ac:dyDescent="0.35">
      <c r="A329" s="51"/>
      <c r="B329" s="68"/>
      <c r="C329" s="51"/>
      <c r="D329" s="51"/>
      <c r="E329" s="57"/>
      <c r="F329" s="57"/>
      <c r="G329" s="57"/>
    </row>
    <row r="330" spans="1:7" x14ac:dyDescent="0.35">
      <c r="A330" s="51"/>
      <c r="B330" s="51"/>
      <c r="C330" s="153"/>
      <c r="D330" s="51"/>
      <c r="E330" s="49"/>
      <c r="F330" s="49"/>
      <c r="G330" s="49"/>
    </row>
    <row r="331" spans="1:7" x14ac:dyDescent="0.35">
      <c r="A331" s="51"/>
      <c r="B331" s="51"/>
      <c r="C331" s="153"/>
      <c r="D331" s="51"/>
      <c r="E331" s="49"/>
      <c r="F331" s="49"/>
      <c r="G331" s="49"/>
    </row>
    <row r="332" spans="1:7" x14ac:dyDescent="0.35">
      <c r="A332" s="51"/>
      <c r="B332" s="51"/>
      <c r="C332" s="153"/>
      <c r="D332" s="51"/>
      <c r="E332" s="49"/>
      <c r="F332" s="49"/>
      <c r="G332" s="49"/>
    </row>
    <row r="333" spans="1:7" x14ac:dyDescent="0.35">
      <c r="A333" s="51"/>
      <c r="B333" s="51"/>
      <c r="C333" s="153"/>
      <c r="D333" s="51"/>
      <c r="E333" s="49"/>
      <c r="F333" s="49"/>
      <c r="G333" s="49"/>
    </row>
    <row r="334" spans="1:7" x14ac:dyDescent="0.35">
      <c r="A334" s="51"/>
      <c r="B334" s="51"/>
      <c r="C334" s="153"/>
      <c r="D334" s="51"/>
      <c r="E334" s="49"/>
      <c r="F334" s="49"/>
      <c r="G334" s="49"/>
    </row>
    <row r="335" spans="1:7" x14ac:dyDescent="0.35">
      <c r="A335" s="51"/>
      <c r="B335" s="51"/>
      <c r="C335" s="153"/>
      <c r="D335" s="51"/>
      <c r="E335" s="49"/>
      <c r="F335" s="49"/>
      <c r="G335" s="49"/>
    </row>
    <row r="336" spans="1:7" x14ac:dyDescent="0.35">
      <c r="A336" s="51"/>
      <c r="B336" s="51"/>
      <c r="C336" s="153"/>
      <c r="D336" s="51"/>
      <c r="E336" s="49"/>
      <c r="F336" s="49"/>
      <c r="G336" s="49"/>
    </row>
    <row r="337" spans="1:7" x14ac:dyDescent="0.35">
      <c r="A337" s="51"/>
      <c r="B337" s="51"/>
      <c r="C337" s="153"/>
      <c r="D337" s="51"/>
      <c r="E337" s="49"/>
      <c r="F337" s="49"/>
      <c r="G337" s="49"/>
    </row>
    <row r="338" spans="1:7" x14ac:dyDescent="0.35">
      <c r="A338" s="51"/>
      <c r="B338" s="51"/>
      <c r="C338" s="153"/>
      <c r="D338" s="51"/>
      <c r="E338" s="49"/>
      <c r="F338" s="49"/>
      <c r="G338" s="49"/>
    </row>
    <row r="339" spans="1:7" x14ac:dyDescent="0.35">
      <c r="A339" s="51"/>
      <c r="B339" s="51"/>
      <c r="C339" s="153"/>
      <c r="D339" s="51"/>
      <c r="E339" s="49"/>
      <c r="F339" s="49"/>
      <c r="G339" s="49"/>
    </row>
    <row r="340" spans="1:7" x14ac:dyDescent="0.35">
      <c r="A340" s="51"/>
      <c r="B340" s="51"/>
      <c r="C340" s="153"/>
      <c r="D340" s="51"/>
      <c r="E340" s="49"/>
      <c r="F340" s="49"/>
      <c r="G340" s="49"/>
    </row>
    <row r="341" spans="1:7" x14ac:dyDescent="0.35">
      <c r="A341" s="51"/>
      <c r="B341" s="51"/>
      <c r="C341" s="153"/>
      <c r="D341" s="51"/>
      <c r="E341" s="49"/>
      <c r="F341" s="49"/>
      <c r="G341" s="49"/>
    </row>
    <row r="342" spans="1:7" x14ac:dyDescent="0.35">
      <c r="A342" s="51"/>
      <c r="B342" s="51"/>
      <c r="C342" s="153"/>
      <c r="D342" s="51"/>
      <c r="E342" s="49"/>
      <c r="F342" s="49"/>
      <c r="G342" s="49"/>
    </row>
    <row r="343" spans="1:7" x14ac:dyDescent="0.35">
      <c r="A343" s="51"/>
      <c r="B343" s="51"/>
      <c r="C343" s="153"/>
      <c r="D343" s="51"/>
      <c r="E343" s="49"/>
      <c r="F343" s="49"/>
      <c r="G343" s="49"/>
    </row>
    <row r="344" spans="1:7" x14ac:dyDescent="0.35">
      <c r="A344" s="51"/>
      <c r="B344" s="51"/>
      <c r="C344" s="153"/>
      <c r="D344" s="51"/>
      <c r="E344" s="49"/>
      <c r="F344" s="49"/>
      <c r="G344" s="49"/>
    </row>
    <row r="345" spans="1:7" x14ac:dyDescent="0.35">
      <c r="A345" s="51"/>
      <c r="B345" s="51"/>
      <c r="C345" s="153"/>
      <c r="D345" s="51"/>
      <c r="E345" s="49"/>
      <c r="F345" s="49"/>
      <c r="G345" s="49"/>
    </row>
    <row r="346" spans="1:7" x14ac:dyDescent="0.35">
      <c r="A346" s="51"/>
      <c r="B346" s="51"/>
      <c r="C346" s="153"/>
      <c r="D346" s="51"/>
      <c r="E346" s="49"/>
      <c r="F346" s="49"/>
      <c r="G346" s="49"/>
    </row>
    <row r="347" spans="1:7" x14ac:dyDescent="0.35">
      <c r="A347" s="51"/>
      <c r="B347" s="51"/>
      <c r="C347" s="153"/>
      <c r="D347" s="51"/>
      <c r="E347" s="49"/>
      <c r="F347" s="49"/>
      <c r="G347" s="49"/>
    </row>
    <row r="348" spans="1:7" x14ac:dyDescent="0.35">
      <c r="A348" s="51"/>
      <c r="B348" s="51"/>
      <c r="C348" s="153"/>
      <c r="D348" s="51"/>
      <c r="E348" s="49"/>
      <c r="F348" s="49"/>
      <c r="G348" s="49"/>
    </row>
    <row r="349" spans="1:7" x14ac:dyDescent="0.35">
      <c r="A349" s="51"/>
      <c r="B349" s="51"/>
      <c r="C349" s="153"/>
      <c r="D349" s="51"/>
      <c r="E349" s="49"/>
      <c r="F349" s="49"/>
      <c r="G349" s="49"/>
    </row>
    <row r="350" spans="1:7" x14ac:dyDescent="0.35">
      <c r="A350" s="51"/>
      <c r="B350" s="51"/>
      <c r="C350" s="153"/>
      <c r="D350" s="51"/>
      <c r="E350" s="49"/>
      <c r="F350" s="49"/>
      <c r="G350" s="49"/>
    </row>
    <row r="351" spans="1:7" x14ac:dyDescent="0.35">
      <c r="A351" s="51"/>
      <c r="B351" s="51"/>
      <c r="C351" s="153"/>
      <c r="D351" s="51"/>
      <c r="E351" s="49"/>
      <c r="F351" s="49"/>
      <c r="G351" s="49"/>
    </row>
    <row r="352" spans="1:7" x14ac:dyDescent="0.35">
      <c r="A352" s="51"/>
      <c r="B352" s="51"/>
      <c r="C352" s="153"/>
      <c r="D352" s="51"/>
      <c r="E352" s="49"/>
      <c r="F352" s="49"/>
      <c r="G352" s="49"/>
    </row>
    <row r="353" spans="1:7" x14ac:dyDescent="0.35">
      <c r="A353" s="51"/>
      <c r="B353" s="51"/>
      <c r="C353" s="153"/>
      <c r="D353" s="51"/>
      <c r="E353" s="49"/>
      <c r="F353" s="49"/>
      <c r="G353" s="49"/>
    </row>
    <row r="354" spans="1:7" x14ac:dyDescent="0.35">
      <c r="A354" s="51"/>
      <c r="B354" s="51"/>
      <c r="C354" s="153"/>
      <c r="D354" s="51"/>
      <c r="E354" s="49"/>
      <c r="F354" s="49"/>
      <c r="G354" s="49"/>
    </row>
    <row r="355" spans="1:7" x14ac:dyDescent="0.35">
      <c r="A355" s="51"/>
      <c r="B355" s="51"/>
      <c r="C355" s="153"/>
      <c r="D355" s="51"/>
      <c r="E355" s="49"/>
      <c r="F355" s="49"/>
      <c r="G355" s="49"/>
    </row>
    <row r="356" spans="1:7" x14ac:dyDescent="0.35">
      <c r="A356" s="51"/>
      <c r="B356" s="51"/>
      <c r="C356" s="153"/>
      <c r="D356" s="51"/>
      <c r="E356" s="49"/>
      <c r="F356" s="49"/>
      <c r="G356" s="49"/>
    </row>
    <row r="357" spans="1:7" x14ac:dyDescent="0.35">
      <c r="A357" s="51"/>
      <c r="B357" s="51"/>
      <c r="C357" s="153"/>
      <c r="D357" s="51"/>
      <c r="E357" s="49"/>
      <c r="F357" s="49"/>
      <c r="G357" s="49"/>
    </row>
    <row r="358" spans="1:7" x14ac:dyDescent="0.35">
      <c r="A358" s="51"/>
      <c r="B358" s="51"/>
      <c r="C358" s="153"/>
      <c r="D358" s="51"/>
      <c r="E358" s="49"/>
      <c r="F358" s="49"/>
      <c r="G358" s="49"/>
    </row>
    <row r="359" spans="1:7" x14ac:dyDescent="0.35">
      <c r="A359" s="51"/>
      <c r="B359" s="51"/>
      <c r="C359" s="153"/>
      <c r="D359" s="51"/>
      <c r="E359" s="49"/>
      <c r="F359" s="49"/>
      <c r="G359" s="49"/>
    </row>
    <row r="360" spans="1:7" x14ac:dyDescent="0.35">
      <c r="A360" s="51"/>
      <c r="B360" s="51"/>
      <c r="C360" s="153"/>
      <c r="D360" s="51"/>
      <c r="E360" s="49"/>
      <c r="F360" s="49"/>
      <c r="G360" s="49"/>
    </row>
    <row r="361" spans="1:7" x14ac:dyDescent="0.35">
      <c r="A361" s="51"/>
      <c r="B361" s="51"/>
      <c r="C361" s="153"/>
      <c r="D361" s="51"/>
      <c r="E361" s="49"/>
      <c r="F361" s="49"/>
      <c r="G361" s="49"/>
    </row>
    <row r="362" spans="1:7" x14ac:dyDescent="0.35">
      <c r="A362" s="51"/>
      <c r="B362" s="51"/>
      <c r="C362" s="153"/>
      <c r="D362" s="51"/>
      <c r="E362" s="49"/>
      <c r="F362" s="49"/>
      <c r="G362" s="49"/>
    </row>
    <row r="363" spans="1:7" x14ac:dyDescent="0.35">
      <c r="A363" s="51"/>
      <c r="B363" s="51"/>
      <c r="C363" s="153"/>
      <c r="D363" s="51"/>
      <c r="E363" s="49"/>
      <c r="F363" s="49"/>
      <c r="G363" s="49"/>
    </row>
    <row r="364" spans="1:7" x14ac:dyDescent="0.35">
      <c r="A364" s="51"/>
      <c r="B364" s="51"/>
      <c r="C364" s="153"/>
      <c r="D364" s="51"/>
      <c r="E364" s="49"/>
      <c r="F364" s="49"/>
      <c r="G364" s="49"/>
    </row>
    <row r="365" spans="1:7" x14ac:dyDescent="0.35">
      <c r="A365" s="51"/>
      <c r="B365" s="51"/>
      <c r="C365" s="153"/>
      <c r="D365" s="51"/>
      <c r="E365" s="49"/>
      <c r="F365" s="49"/>
      <c r="G365" s="49"/>
    </row>
    <row r="366" spans="1:7" x14ac:dyDescent="0.35">
      <c r="A366" s="51"/>
      <c r="B366" s="51"/>
      <c r="C366" s="153"/>
      <c r="D366" s="51"/>
      <c r="E366" s="49"/>
      <c r="F366" s="49"/>
      <c r="G366" s="49"/>
    </row>
    <row r="367" spans="1:7" x14ac:dyDescent="0.35">
      <c r="A367" s="51"/>
      <c r="B367" s="51"/>
      <c r="C367" s="153"/>
      <c r="D367" s="51"/>
      <c r="E367" s="49"/>
      <c r="F367" s="49"/>
      <c r="G367" s="49"/>
    </row>
    <row r="368" spans="1:7" x14ac:dyDescent="0.35">
      <c r="A368" s="51"/>
      <c r="B368" s="51"/>
      <c r="C368" s="153"/>
      <c r="D368" s="51"/>
      <c r="E368" s="49"/>
      <c r="F368" s="49"/>
      <c r="G368" s="49"/>
    </row>
    <row r="369" spans="1:7" x14ac:dyDescent="0.35">
      <c r="A369" s="51"/>
      <c r="B369" s="51"/>
      <c r="C369" s="153"/>
      <c r="D369" s="51"/>
      <c r="E369" s="49"/>
      <c r="F369" s="49"/>
      <c r="G369" s="49"/>
    </row>
    <row r="370" spans="1:7" x14ac:dyDescent="0.35">
      <c r="A370" s="51"/>
      <c r="B370" s="51"/>
      <c r="C370" s="153"/>
      <c r="D370" s="51"/>
      <c r="E370" s="49"/>
      <c r="F370" s="49"/>
      <c r="G370" s="49"/>
    </row>
    <row r="371" spans="1:7" x14ac:dyDescent="0.35">
      <c r="A371" s="51"/>
      <c r="B371" s="51"/>
      <c r="C371" s="153"/>
      <c r="D371" s="51"/>
      <c r="E371" s="49"/>
      <c r="F371" s="49"/>
      <c r="G371" s="49"/>
    </row>
    <row r="372" spans="1:7" x14ac:dyDescent="0.35">
      <c r="A372" s="51"/>
      <c r="B372" s="51"/>
      <c r="C372" s="153"/>
      <c r="D372" s="51"/>
      <c r="E372" s="49"/>
      <c r="F372" s="49"/>
      <c r="G372" s="49"/>
    </row>
    <row r="373" spans="1:7" x14ac:dyDescent="0.35">
      <c r="A373" s="51"/>
      <c r="B373" s="51"/>
      <c r="C373" s="153"/>
      <c r="D373" s="51"/>
      <c r="E373" s="49"/>
      <c r="F373" s="49"/>
      <c r="G373" s="49"/>
    </row>
    <row r="374" spans="1:7" x14ac:dyDescent="0.35">
      <c r="A374" s="51"/>
      <c r="B374" s="51"/>
      <c r="C374" s="153"/>
      <c r="D374" s="51"/>
      <c r="E374" s="49"/>
      <c r="F374" s="49"/>
      <c r="G374" s="49"/>
    </row>
    <row r="375" spans="1:7" x14ac:dyDescent="0.35">
      <c r="A375" s="51"/>
      <c r="B375" s="51"/>
      <c r="C375" s="153"/>
      <c r="D375" s="51"/>
      <c r="E375" s="49"/>
      <c r="F375" s="49"/>
      <c r="G375" s="49"/>
    </row>
    <row r="376" spans="1:7" x14ac:dyDescent="0.35">
      <c r="A376" s="51"/>
      <c r="B376" s="51"/>
      <c r="C376" s="153"/>
      <c r="D376" s="51"/>
      <c r="E376" s="49"/>
      <c r="F376" s="49"/>
      <c r="G376" s="49"/>
    </row>
    <row r="377" spans="1:7" x14ac:dyDescent="0.35">
      <c r="A377" s="51"/>
      <c r="B377" s="51"/>
      <c r="C377" s="153"/>
      <c r="D377" s="51"/>
      <c r="E377" s="49"/>
      <c r="F377" s="49"/>
      <c r="G377" s="49"/>
    </row>
    <row r="378" spans="1:7" x14ac:dyDescent="0.35">
      <c r="A378" s="51"/>
      <c r="B378" s="51"/>
      <c r="C378" s="153"/>
      <c r="D378" s="51"/>
      <c r="E378" s="49"/>
      <c r="F378" s="49"/>
      <c r="G378" s="49"/>
    </row>
    <row r="379" spans="1:7" x14ac:dyDescent="0.35">
      <c r="A379" s="51"/>
      <c r="B379" s="51"/>
      <c r="C379" s="153"/>
      <c r="D379" s="51"/>
      <c r="E379" s="49"/>
      <c r="F379" s="49"/>
      <c r="G379" s="49"/>
    </row>
    <row r="380" spans="1:7" ht="18.5" x14ac:dyDescent="0.35">
      <c r="A380" s="124"/>
      <c r="B380" s="152"/>
      <c r="C380" s="124"/>
      <c r="D380" s="124"/>
      <c r="E380" s="124"/>
      <c r="F380" s="124"/>
      <c r="G380" s="124"/>
    </row>
    <row r="381" spans="1:7" x14ac:dyDescent="0.35">
      <c r="A381" s="70"/>
      <c r="B381" s="70"/>
      <c r="C381" s="70"/>
      <c r="D381" s="70"/>
      <c r="E381" s="70"/>
      <c r="F381" s="70"/>
      <c r="G381" s="70"/>
    </row>
    <row r="382" spans="1:7" x14ac:dyDescent="0.35">
      <c r="A382" s="51"/>
      <c r="B382" s="51"/>
      <c r="C382" s="133"/>
      <c r="D382" s="65"/>
      <c r="E382" s="65"/>
      <c r="F382" s="84"/>
      <c r="G382" s="84"/>
    </row>
    <row r="383" spans="1:7" x14ac:dyDescent="0.35">
      <c r="A383" s="65"/>
      <c r="B383" s="51"/>
      <c r="C383" s="51"/>
      <c r="D383" s="65"/>
      <c r="E383" s="65"/>
      <c r="F383" s="84"/>
      <c r="G383" s="84"/>
    </row>
    <row r="384" spans="1:7" x14ac:dyDescent="0.35">
      <c r="A384" s="51"/>
      <c r="B384" s="51"/>
      <c r="C384" s="51"/>
      <c r="D384" s="65"/>
      <c r="E384" s="65"/>
      <c r="F384" s="84"/>
      <c r="G384" s="84"/>
    </row>
    <row r="385" spans="1:7" x14ac:dyDescent="0.35">
      <c r="A385" s="51"/>
      <c r="B385" s="68"/>
      <c r="C385" s="133"/>
      <c r="D385" s="133"/>
      <c r="E385" s="65"/>
      <c r="F385" s="140"/>
      <c r="G385" s="140"/>
    </row>
    <row r="386" spans="1:7" x14ac:dyDescent="0.35">
      <c r="A386" s="51"/>
      <c r="B386" s="68"/>
      <c r="C386" s="133"/>
      <c r="D386" s="133"/>
      <c r="E386" s="65"/>
      <c r="F386" s="140"/>
      <c r="G386" s="140"/>
    </row>
    <row r="387" spans="1:7" x14ac:dyDescent="0.35">
      <c r="A387" s="51"/>
      <c r="B387" s="68"/>
      <c r="C387" s="133"/>
      <c r="D387" s="133"/>
      <c r="E387" s="65"/>
      <c r="F387" s="140"/>
      <c r="G387" s="140"/>
    </row>
    <row r="388" spans="1:7" x14ac:dyDescent="0.35">
      <c r="A388" s="51"/>
      <c r="B388" s="68"/>
      <c r="C388" s="133"/>
      <c r="D388" s="133"/>
      <c r="E388" s="65"/>
      <c r="F388" s="140"/>
      <c r="G388" s="140"/>
    </row>
    <row r="389" spans="1:7" x14ac:dyDescent="0.35">
      <c r="A389" s="51"/>
      <c r="B389" s="68"/>
      <c r="C389" s="133"/>
      <c r="D389" s="133"/>
      <c r="E389" s="65"/>
      <c r="F389" s="140"/>
      <c r="G389" s="140"/>
    </row>
    <row r="390" spans="1:7" x14ac:dyDescent="0.35">
      <c r="A390" s="51"/>
      <c r="B390" s="68"/>
      <c r="C390" s="133"/>
      <c r="D390" s="133"/>
      <c r="E390" s="65"/>
      <c r="F390" s="140"/>
      <c r="G390" s="140"/>
    </row>
    <row r="391" spans="1:7" x14ac:dyDescent="0.35">
      <c r="A391" s="51"/>
      <c r="B391" s="68"/>
      <c r="C391" s="133"/>
      <c r="D391" s="133"/>
      <c r="E391" s="65"/>
      <c r="F391" s="140"/>
      <c r="G391" s="140"/>
    </row>
    <row r="392" spans="1:7" x14ac:dyDescent="0.35">
      <c r="A392" s="51"/>
      <c r="B392" s="68"/>
      <c r="C392" s="133"/>
      <c r="D392" s="134"/>
      <c r="E392" s="65"/>
      <c r="F392" s="140"/>
      <c r="G392" s="140"/>
    </row>
    <row r="393" spans="1:7" x14ac:dyDescent="0.35">
      <c r="A393" s="51"/>
      <c r="B393" s="68"/>
      <c r="C393" s="133"/>
      <c r="D393" s="134"/>
      <c r="E393" s="65"/>
      <c r="F393" s="140"/>
      <c r="G393" s="140"/>
    </row>
    <row r="394" spans="1:7" x14ac:dyDescent="0.35">
      <c r="A394" s="51"/>
      <c r="B394" s="68"/>
      <c r="C394" s="133"/>
      <c r="D394" s="134"/>
      <c r="E394" s="68"/>
      <c r="F394" s="140"/>
      <c r="G394" s="140"/>
    </row>
    <row r="395" spans="1:7" x14ac:dyDescent="0.35">
      <c r="A395" s="51"/>
      <c r="B395" s="68"/>
      <c r="C395" s="133"/>
      <c r="D395" s="134"/>
      <c r="E395" s="68"/>
      <c r="F395" s="140"/>
      <c r="G395" s="140"/>
    </row>
    <row r="396" spans="1:7" x14ac:dyDescent="0.35">
      <c r="A396" s="51"/>
      <c r="B396" s="68"/>
      <c r="C396" s="133"/>
      <c r="D396" s="134"/>
      <c r="E396" s="68"/>
      <c r="F396" s="140"/>
      <c r="G396" s="140"/>
    </row>
    <row r="397" spans="1:7" x14ac:dyDescent="0.35">
      <c r="A397" s="51"/>
      <c r="B397" s="68"/>
      <c r="C397" s="133"/>
      <c r="D397" s="134"/>
      <c r="E397" s="68"/>
      <c r="F397" s="140"/>
      <c r="G397" s="140"/>
    </row>
    <row r="398" spans="1:7" x14ac:dyDescent="0.35">
      <c r="A398" s="51"/>
      <c r="B398" s="68"/>
      <c r="C398" s="133"/>
      <c r="D398" s="134"/>
      <c r="E398" s="68"/>
      <c r="F398" s="140"/>
      <c r="G398" s="140"/>
    </row>
    <row r="399" spans="1:7" x14ac:dyDescent="0.35">
      <c r="A399" s="51"/>
      <c r="B399" s="68"/>
      <c r="C399" s="133"/>
      <c r="D399" s="134"/>
      <c r="E399" s="68"/>
      <c r="F399" s="140"/>
      <c r="G399" s="140"/>
    </row>
    <row r="400" spans="1:7" x14ac:dyDescent="0.35">
      <c r="A400" s="51"/>
      <c r="B400" s="68"/>
      <c r="C400" s="133"/>
      <c r="D400" s="134"/>
      <c r="E400" s="51"/>
      <c r="F400" s="140"/>
      <c r="G400" s="140"/>
    </row>
    <row r="401" spans="1:7" x14ac:dyDescent="0.35">
      <c r="A401" s="51"/>
      <c r="B401" s="68"/>
      <c r="C401" s="133"/>
      <c r="D401" s="134"/>
      <c r="E401" s="174"/>
      <c r="F401" s="140"/>
      <c r="G401" s="140"/>
    </row>
    <row r="402" spans="1:7" x14ac:dyDescent="0.35">
      <c r="A402" s="51"/>
      <c r="B402" s="68"/>
      <c r="C402" s="133"/>
      <c r="D402" s="134"/>
      <c r="E402" s="174"/>
      <c r="F402" s="140"/>
      <c r="G402" s="140"/>
    </row>
    <row r="403" spans="1:7" x14ac:dyDescent="0.35">
      <c r="A403" s="51"/>
      <c r="B403" s="68"/>
      <c r="C403" s="133"/>
      <c r="D403" s="134"/>
      <c r="E403" s="174"/>
      <c r="F403" s="140"/>
      <c r="G403" s="140"/>
    </row>
    <row r="404" spans="1:7" x14ac:dyDescent="0.35">
      <c r="A404" s="51"/>
      <c r="B404" s="68"/>
      <c r="C404" s="133"/>
      <c r="D404" s="134"/>
      <c r="E404" s="174"/>
      <c r="F404" s="140"/>
      <c r="G404" s="140"/>
    </row>
    <row r="405" spans="1:7" x14ac:dyDescent="0.35">
      <c r="A405" s="51"/>
      <c r="B405" s="68"/>
      <c r="C405" s="133"/>
      <c r="D405" s="134"/>
      <c r="E405" s="174"/>
      <c r="F405" s="140"/>
      <c r="G405" s="140"/>
    </row>
    <row r="406" spans="1:7" x14ac:dyDescent="0.35">
      <c r="A406" s="51"/>
      <c r="B406" s="68"/>
      <c r="C406" s="133"/>
      <c r="D406" s="134"/>
      <c r="E406" s="174"/>
      <c r="F406" s="140"/>
      <c r="G406" s="140"/>
    </row>
    <row r="407" spans="1:7" x14ac:dyDescent="0.35">
      <c r="A407" s="51"/>
      <c r="B407" s="68"/>
      <c r="C407" s="133"/>
      <c r="D407" s="134"/>
      <c r="E407" s="174"/>
      <c r="F407" s="140"/>
      <c r="G407" s="140"/>
    </row>
    <row r="408" spans="1:7" x14ac:dyDescent="0.35">
      <c r="A408" s="51"/>
      <c r="B408" s="68"/>
      <c r="C408" s="133"/>
      <c r="D408" s="134"/>
      <c r="E408" s="174"/>
      <c r="F408" s="140"/>
      <c r="G408" s="140"/>
    </row>
    <row r="409" spans="1:7" x14ac:dyDescent="0.35">
      <c r="A409" s="51"/>
      <c r="B409" s="78"/>
      <c r="C409" s="135"/>
      <c r="D409" s="76"/>
      <c r="E409" s="174"/>
      <c r="F409" s="175"/>
      <c r="G409" s="175"/>
    </row>
    <row r="410" spans="1:7" x14ac:dyDescent="0.35">
      <c r="A410" s="70"/>
      <c r="B410" s="70"/>
      <c r="C410" s="70"/>
      <c r="D410" s="70"/>
      <c r="E410" s="70"/>
      <c r="F410" s="70"/>
      <c r="G410" s="70"/>
    </row>
    <row r="411" spans="1:7" x14ac:dyDescent="0.35">
      <c r="A411" s="51"/>
      <c r="B411" s="51"/>
      <c r="C411" s="153"/>
      <c r="D411" s="51"/>
      <c r="E411" s="51"/>
      <c r="F411" s="51"/>
      <c r="G411" s="51"/>
    </row>
    <row r="412" spans="1:7" x14ac:dyDescent="0.35">
      <c r="A412" s="51"/>
      <c r="B412" s="51"/>
      <c r="C412" s="51"/>
      <c r="D412" s="51"/>
      <c r="E412" s="51"/>
      <c r="F412" s="51"/>
      <c r="G412" s="51"/>
    </row>
    <row r="413" spans="1:7" x14ac:dyDescent="0.35">
      <c r="A413" s="51"/>
      <c r="B413" s="68"/>
      <c r="C413" s="51"/>
      <c r="D413" s="51"/>
      <c r="E413" s="51"/>
      <c r="F413" s="51"/>
      <c r="G413" s="51"/>
    </row>
    <row r="414" spans="1:7" x14ac:dyDescent="0.35">
      <c r="A414" s="51"/>
      <c r="B414" s="51"/>
      <c r="C414" s="133"/>
      <c r="D414" s="134"/>
      <c r="E414" s="51"/>
      <c r="F414" s="140"/>
      <c r="G414" s="140"/>
    </row>
    <row r="415" spans="1:7" x14ac:dyDescent="0.35">
      <c r="A415" s="51"/>
      <c r="B415" s="51"/>
      <c r="C415" s="133"/>
      <c r="D415" s="134"/>
      <c r="E415" s="51"/>
      <c r="F415" s="140"/>
      <c r="G415" s="140"/>
    </row>
    <row r="416" spans="1:7" x14ac:dyDescent="0.35">
      <c r="A416" s="51"/>
      <c r="B416" s="51"/>
      <c r="C416" s="133"/>
      <c r="D416" s="134"/>
      <c r="E416" s="51"/>
      <c r="F416" s="140"/>
      <c r="G416" s="140"/>
    </row>
    <row r="417" spans="1:7" x14ac:dyDescent="0.35">
      <c r="A417" s="51"/>
      <c r="B417" s="51"/>
      <c r="C417" s="133"/>
      <c r="D417" s="134"/>
      <c r="E417" s="51"/>
      <c r="F417" s="140"/>
      <c r="G417" s="140"/>
    </row>
    <row r="418" spans="1:7" x14ac:dyDescent="0.35">
      <c r="A418" s="51"/>
      <c r="B418" s="51"/>
      <c r="C418" s="133"/>
      <c r="D418" s="134"/>
      <c r="E418" s="51"/>
      <c r="F418" s="140"/>
      <c r="G418" s="140"/>
    </row>
    <row r="419" spans="1:7" x14ac:dyDescent="0.35">
      <c r="A419" s="51"/>
      <c r="B419" s="51"/>
      <c r="C419" s="133"/>
      <c r="D419" s="134"/>
      <c r="E419" s="51"/>
      <c r="F419" s="140"/>
      <c r="G419" s="140"/>
    </row>
    <row r="420" spans="1:7" x14ac:dyDescent="0.35">
      <c r="A420" s="51"/>
      <c r="B420" s="51"/>
      <c r="C420" s="133"/>
      <c r="D420" s="134"/>
      <c r="E420" s="51"/>
      <c r="F420" s="140"/>
      <c r="G420" s="140"/>
    </row>
    <row r="421" spans="1:7" x14ac:dyDescent="0.35">
      <c r="A421" s="51"/>
      <c r="B421" s="51"/>
      <c r="C421" s="133"/>
      <c r="D421" s="134"/>
      <c r="E421" s="51"/>
      <c r="F421" s="140"/>
      <c r="G421" s="140"/>
    </row>
    <row r="422" spans="1:7" x14ac:dyDescent="0.35">
      <c r="A422" s="51"/>
      <c r="B422" s="78"/>
      <c r="C422" s="133"/>
      <c r="D422" s="134"/>
      <c r="E422" s="51"/>
      <c r="F422" s="153"/>
      <c r="G422" s="153"/>
    </row>
    <row r="423" spans="1:7" x14ac:dyDescent="0.35">
      <c r="A423" s="51"/>
      <c r="B423" s="80"/>
      <c r="C423" s="133"/>
      <c r="D423" s="134"/>
      <c r="E423" s="51"/>
      <c r="F423" s="140"/>
      <c r="G423" s="140"/>
    </row>
    <row r="424" spans="1:7" x14ac:dyDescent="0.35">
      <c r="A424" s="51"/>
      <c r="B424" s="80"/>
      <c r="C424" s="133"/>
      <c r="D424" s="134"/>
      <c r="E424" s="51"/>
      <c r="F424" s="140"/>
      <c r="G424" s="140"/>
    </row>
    <row r="425" spans="1:7" x14ac:dyDescent="0.35">
      <c r="A425" s="51"/>
      <c r="B425" s="80"/>
      <c r="C425" s="133"/>
      <c r="D425" s="134"/>
      <c r="E425" s="51"/>
      <c r="F425" s="140"/>
      <c r="G425" s="140"/>
    </row>
    <row r="426" spans="1:7" x14ac:dyDescent="0.35">
      <c r="A426" s="51"/>
      <c r="B426" s="80"/>
      <c r="C426" s="133"/>
      <c r="D426" s="134"/>
      <c r="E426" s="51"/>
      <c r="F426" s="140"/>
      <c r="G426" s="140"/>
    </row>
    <row r="427" spans="1:7" x14ac:dyDescent="0.35">
      <c r="A427" s="51"/>
      <c r="B427" s="80"/>
      <c r="C427" s="133"/>
      <c r="D427" s="134"/>
      <c r="E427" s="51"/>
      <c r="F427" s="140"/>
      <c r="G427" s="140"/>
    </row>
    <row r="428" spans="1:7" x14ac:dyDescent="0.35">
      <c r="A428" s="51"/>
      <c r="B428" s="80"/>
      <c r="C428" s="133"/>
      <c r="D428" s="134"/>
      <c r="E428" s="51"/>
      <c r="F428" s="140"/>
      <c r="G428" s="140"/>
    </row>
    <row r="429" spans="1:7" x14ac:dyDescent="0.35">
      <c r="A429" s="51"/>
      <c r="B429" s="80"/>
      <c r="C429" s="51"/>
      <c r="D429" s="51"/>
      <c r="E429" s="51"/>
      <c r="F429" s="77"/>
      <c r="G429" s="77"/>
    </row>
    <row r="430" spans="1:7" x14ac:dyDescent="0.35">
      <c r="A430" s="51"/>
      <c r="B430" s="80"/>
      <c r="C430" s="51"/>
      <c r="D430" s="51"/>
      <c r="E430" s="51"/>
      <c r="F430" s="77"/>
      <c r="G430" s="77"/>
    </row>
    <row r="431" spans="1:7" x14ac:dyDescent="0.35">
      <c r="A431" s="51"/>
      <c r="B431" s="80"/>
      <c r="C431" s="51"/>
      <c r="D431" s="51"/>
      <c r="E431" s="51"/>
      <c r="F431" s="174"/>
      <c r="G431" s="174"/>
    </row>
    <row r="432" spans="1:7" x14ac:dyDescent="0.35">
      <c r="A432" s="70"/>
      <c r="B432" s="70"/>
      <c r="C432" s="70"/>
      <c r="D432" s="70"/>
      <c r="E432" s="70"/>
      <c r="F432" s="70"/>
      <c r="G432" s="70"/>
    </row>
    <row r="433" spans="1:7" x14ac:dyDescent="0.35">
      <c r="A433" s="51"/>
      <c r="B433" s="51"/>
      <c r="C433" s="153"/>
      <c r="D433" s="51"/>
      <c r="E433" s="51"/>
      <c r="F433" s="51"/>
      <c r="G433" s="51"/>
    </row>
    <row r="434" spans="1:7" x14ac:dyDescent="0.35">
      <c r="A434" s="51"/>
      <c r="B434" s="51"/>
      <c r="C434" s="51"/>
      <c r="D434" s="51"/>
      <c r="E434" s="51"/>
      <c r="F434" s="51"/>
      <c r="G434" s="51"/>
    </row>
    <row r="435" spans="1:7" x14ac:dyDescent="0.35">
      <c r="A435" s="51"/>
      <c r="B435" s="68"/>
      <c r="C435" s="51"/>
      <c r="D435" s="51"/>
      <c r="E435" s="51"/>
      <c r="F435" s="51"/>
      <c r="G435" s="51"/>
    </row>
    <row r="436" spans="1:7" x14ac:dyDescent="0.35">
      <c r="A436" s="51"/>
      <c r="B436" s="51"/>
      <c r="C436" s="133"/>
      <c r="D436" s="134"/>
      <c r="E436" s="51"/>
      <c r="F436" s="140"/>
      <c r="G436" s="140"/>
    </row>
    <row r="437" spans="1:7" x14ac:dyDescent="0.35">
      <c r="A437" s="51"/>
      <c r="B437" s="51"/>
      <c r="C437" s="133"/>
      <c r="D437" s="134"/>
      <c r="E437" s="51"/>
      <c r="F437" s="140"/>
      <c r="G437" s="140"/>
    </row>
    <row r="438" spans="1:7" x14ac:dyDescent="0.35">
      <c r="A438" s="51"/>
      <c r="B438" s="51"/>
      <c r="C438" s="133"/>
      <c r="D438" s="134"/>
      <c r="E438" s="51"/>
      <c r="F438" s="140"/>
      <c r="G438" s="140"/>
    </row>
    <row r="439" spans="1:7" x14ac:dyDescent="0.35">
      <c r="A439" s="51"/>
      <c r="B439" s="51"/>
      <c r="C439" s="133"/>
      <c r="D439" s="134"/>
      <c r="E439" s="51"/>
      <c r="F439" s="140"/>
      <c r="G439" s="140"/>
    </row>
    <row r="440" spans="1:7" x14ac:dyDescent="0.35">
      <c r="A440" s="51"/>
      <c r="B440" s="51"/>
      <c r="C440" s="133"/>
      <c r="D440" s="134"/>
      <c r="E440" s="51"/>
      <c r="F440" s="140"/>
      <c r="G440" s="140"/>
    </row>
    <row r="441" spans="1:7" x14ac:dyDescent="0.35">
      <c r="A441" s="51"/>
      <c r="B441" s="51"/>
      <c r="C441" s="133"/>
      <c r="D441" s="134"/>
      <c r="E441" s="51"/>
      <c r="F441" s="140"/>
      <c r="G441" s="140"/>
    </row>
    <row r="442" spans="1:7" x14ac:dyDescent="0.35">
      <c r="A442" s="51"/>
      <c r="B442" s="51"/>
      <c r="C442" s="133"/>
      <c r="D442" s="134"/>
      <c r="E442" s="51"/>
      <c r="F442" s="140"/>
      <c r="G442" s="140"/>
    </row>
    <row r="443" spans="1:7" x14ac:dyDescent="0.35">
      <c r="A443" s="51"/>
      <c r="B443" s="51"/>
      <c r="C443" s="133"/>
      <c r="D443" s="134"/>
      <c r="E443" s="51"/>
      <c r="F443" s="140"/>
      <c r="G443" s="140"/>
    </row>
    <row r="444" spans="1:7" x14ac:dyDescent="0.35">
      <c r="A444" s="51"/>
      <c r="B444" s="78"/>
      <c r="C444" s="133"/>
      <c r="D444" s="134"/>
      <c r="E444" s="51"/>
      <c r="F444" s="153"/>
      <c r="G444" s="153"/>
    </row>
    <row r="445" spans="1:7" x14ac:dyDescent="0.35">
      <c r="A445" s="51"/>
      <c r="B445" s="80"/>
      <c r="C445" s="133"/>
      <c r="D445" s="134"/>
      <c r="E445" s="51"/>
      <c r="F445" s="140"/>
      <c r="G445" s="140"/>
    </row>
    <row r="446" spans="1:7" x14ac:dyDescent="0.35">
      <c r="A446" s="51"/>
      <c r="B446" s="80"/>
      <c r="C446" s="133"/>
      <c r="D446" s="134"/>
      <c r="E446" s="51"/>
      <c r="F446" s="140"/>
      <c r="G446" s="140"/>
    </row>
    <row r="447" spans="1:7" x14ac:dyDescent="0.35">
      <c r="A447" s="51"/>
      <c r="B447" s="80"/>
      <c r="C447" s="133"/>
      <c r="D447" s="134"/>
      <c r="E447" s="51"/>
      <c r="F447" s="140"/>
      <c r="G447" s="140"/>
    </row>
    <row r="448" spans="1:7" x14ac:dyDescent="0.35">
      <c r="A448" s="51"/>
      <c r="B448" s="80"/>
      <c r="C448" s="133"/>
      <c r="D448" s="134"/>
      <c r="E448" s="51"/>
      <c r="F448" s="140"/>
      <c r="G448" s="140"/>
    </row>
    <row r="449" spans="1:7" x14ac:dyDescent="0.35">
      <c r="A449" s="51"/>
      <c r="B449" s="80"/>
      <c r="C449" s="133"/>
      <c r="D449" s="134"/>
      <c r="E449" s="51"/>
      <c r="F449" s="140"/>
      <c r="G449" s="140"/>
    </row>
    <row r="450" spans="1:7" x14ac:dyDescent="0.35">
      <c r="A450" s="51"/>
      <c r="B450" s="80"/>
      <c r="C450" s="133"/>
      <c r="D450" s="134"/>
      <c r="E450" s="51"/>
      <c r="F450" s="140"/>
      <c r="G450" s="140"/>
    </row>
    <row r="451" spans="1:7" x14ac:dyDescent="0.35">
      <c r="A451" s="51"/>
      <c r="B451" s="80"/>
      <c r="C451" s="51"/>
      <c r="D451" s="51"/>
      <c r="E451" s="51"/>
      <c r="F451" s="140"/>
      <c r="G451" s="140"/>
    </row>
    <row r="452" spans="1:7" x14ac:dyDescent="0.35">
      <c r="A452" s="51"/>
      <c r="B452" s="80"/>
      <c r="C452" s="51"/>
      <c r="D452" s="51"/>
      <c r="E452" s="51"/>
      <c r="F452" s="140"/>
      <c r="G452" s="140"/>
    </row>
    <row r="453" spans="1:7" x14ac:dyDescent="0.35">
      <c r="A453" s="51"/>
      <c r="B453" s="80"/>
      <c r="C453" s="51"/>
      <c r="D453" s="51"/>
      <c r="E453" s="51"/>
      <c r="F453" s="140"/>
      <c r="G453" s="153"/>
    </row>
    <row r="454" spans="1:7" x14ac:dyDescent="0.35">
      <c r="A454" s="70"/>
      <c r="B454" s="70"/>
      <c r="C454" s="70"/>
      <c r="D454" s="70"/>
      <c r="E454" s="70"/>
      <c r="F454" s="70"/>
      <c r="G454" s="70"/>
    </row>
    <row r="455" spans="1:7" x14ac:dyDescent="0.35">
      <c r="A455" s="51"/>
      <c r="B455" s="68"/>
      <c r="C455" s="153"/>
      <c r="D455" s="153"/>
      <c r="E455" s="51"/>
      <c r="F455" s="51"/>
      <c r="G455" s="51"/>
    </row>
    <row r="456" spans="1:7" x14ac:dyDescent="0.35">
      <c r="A456" s="51"/>
      <c r="B456" s="68"/>
      <c r="C456" s="153"/>
      <c r="D456" s="153"/>
      <c r="E456" s="51"/>
      <c r="F456" s="51"/>
      <c r="G456" s="51"/>
    </row>
    <row r="457" spans="1:7" x14ac:dyDescent="0.35">
      <c r="A457" s="51"/>
      <c r="B457" s="68"/>
      <c r="C457" s="153"/>
      <c r="D457" s="153"/>
      <c r="E457" s="51"/>
      <c r="F457" s="51"/>
      <c r="G457" s="51"/>
    </row>
    <row r="458" spans="1:7" x14ac:dyDescent="0.35">
      <c r="A458" s="51"/>
      <c r="B458" s="68"/>
      <c r="C458" s="153"/>
      <c r="D458" s="153"/>
      <c r="E458" s="51"/>
      <c r="F458" s="51"/>
      <c r="G458" s="51"/>
    </row>
    <row r="459" spans="1:7" x14ac:dyDescent="0.35">
      <c r="A459" s="51"/>
      <c r="B459" s="68"/>
      <c r="C459" s="153"/>
      <c r="D459" s="153"/>
      <c r="E459" s="51"/>
      <c r="F459" s="51"/>
      <c r="G459" s="51"/>
    </row>
    <row r="460" spans="1:7" x14ac:dyDescent="0.35">
      <c r="A460" s="51"/>
      <c r="B460" s="68"/>
      <c r="C460" s="153"/>
      <c r="D460" s="153"/>
      <c r="E460" s="51"/>
      <c r="F460" s="51"/>
      <c r="G460" s="51"/>
    </row>
    <row r="461" spans="1:7" x14ac:dyDescent="0.35">
      <c r="A461" s="51"/>
      <c r="B461" s="68"/>
      <c r="C461" s="153"/>
      <c r="D461" s="153"/>
      <c r="E461" s="51"/>
      <c r="F461" s="51"/>
      <c r="G461" s="51"/>
    </row>
    <row r="462" spans="1:7" x14ac:dyDescent="0.35">
      <c r="A462" s="51"/>
      <c r="B462" s="68"/>
      <c r="C462" s="153"/>
      <c r="D462" s="153"/>
      <c r="E462" s="51"/>
      <c r="F462" s="51"/>
      <c r="G462" s="51"/>
    </row>
    <row r="463" spans="1:7" x14ac:dyDescent="0.35">
      <c r="A463" s="51"/>
      <c r="B463" s="68"/>
      <c r="C463" s="153"/>
      <c r="D463" s="153"/>
      <c r="E463" s="51"/>
      <c r="F463" s="51"/>
      <c r="G463" s="51"/>
    </row>
    <row r="464" spans="1:7" x14ac:dyDescent="0.35">
      <c r="A464" s="51"/>
      <c r="B464" s="68"/>
      <c r="C464" s="153"/>
      <c r="D464" s="153"/>
      <c r="E464" s="51"/>
      <c r="F464" s="51"/>
      <c r="G464" s="51"/>
    </row>
    <row r="465" spans="1:7" x14ac:dyDescent="0.35">
      <c r="A465" s="51"/>
      <c r="B465" s="80"/>
      <c r="C465" s="153"/>
      <c r="D465" s="51"/>
      <c r="E465" s="51"/>
      <c r="F465" s="51"/>
      <c r="G465" s="51"/>
    </row>
    <row r="466" spans="1:7" x14ac:dyDescent="0.35">
      <c r="A466" s="51"/>
      <c r="B466" s="80"/>
      <c r="C466" s="153"/>
      <c r="D466" s="51"/>
      <c r="E466" s="51"/>
      <c r="F466" s="51"/>
      <c r="G466" s="51"/>
    </row>
    <row r="467" spans="1:7" x14ac:dyDescent="0.35">
      <c r="A467" s="51"/>
      <c r="B467" s="80"/>
      <c r="C467" s="153"/>
      <c r="D467" s="51"/>
      <c r="E467" s="51"/>
      <c r="F467" s="51"/>
      <c r="G467" s="51"/>
    </row>
    <row r="468" spans="1:7" x14ac:dyDescent="0.35">
      <c r="A468" s="51"/>
      <c r="B468" s="80"/>
      <c r="C468" s="153"/>
      <c r="D468" s="51"/>
      <c r="E468" s="51"/>
      <c r="F468" s="51"/>
      <c r="G468" s="51"/>
    </row>
    <row r="469" spans="1:7" x14ac:dyDescent="0.35">
      <c r="A469" s="51"/>
      <c r="B469" s="80"/>
      <c r="C469" s="153"/>
      <c r="D469" s="51"/>
      <c r="E469" s="51"/>
      <c r="F469" s="51"/>
      <c r="G469" s="51"/>
    </row>
    <row r="470" spans="1:7" x14ac:dyDescent="0.35">
      <c r="A470" s="51"/>
      <c r="B470" s="80"/>
      <c r="C470" s="153"/>
      <c r="D470" s="51"/>
      <c r="E470" s="51"/>
      <c r="F470" s="51"/>
      <c r="G470" s="51"/>
    </row>
    <row r="471" spans="1:7" x14ac:dyDescent="0.35">
      <c r="A471" s="51"/>
      <c r="B471" s="80"/>
      <c r="C471" s="153"/>
      <c r="D471" s="51"/>
      <c r="E471" s="51"/>
      <c r="F471" s="51"/>
      <c r="G471" s="51"/>
    </row>
    <row r="472" spans="1:7" x14ac:dyDescent="0.35">
      <c r="A472" s="51"/>
      <c r="B472" s="80"/>
      <c r="C472" s="153"/>
      <c r="D472" s="51"/>
      <c r="E472" s="51"/>
      <c r="F472" s="51"/>
      <c r="G472" s="51"/>
    </row>
    <row r="473" spans="1:7" x14ac:dyDescent="0.35">
      <c r="A473" s="51"/>
      <c r="B473" s="80"/>
      <c r="C473" s="153"/>
      <c r="D473" s="51"/>
      <c r="E473" s="51"/>
      <c r="F473" s="51"/>
      <c r="G473" s="51"/>
    </row>
    <row r="474" spans="1:7" x14ac:dyDescent="0.35">
      <c r="A474" s="51"/>
      <c r="B474" s="80"/>
      <c r="C474" s="153"/>
      <c r="D474" s="51"/>
      <c r="E474" s="51"/>
      <c r="F474" s="51"/>
      <c r="G474" s="51"/>
    </row>
    <row r="475" spans="1:7" x14ac:dyDescent="0.35">
      <c r="A475" s="51"/>
      <c r="B475" s="80"/>
      <c r="C475" s="153"/>
      <c r="D475" s="51"/>
      <c r="E475" s="51"/>
      <c r="F475" s="51"/>
      <c r="G475" s="51"/>
    </row>
    <row r="476" spans="1:7" x14ac:dyDescent="0.35">
      <c r="A476" s="51"/>
      <c r="B476" s="80"/>
      <c r="C476" s="153"/>
      <c r="D476" s="51"/>
      <c r="E476" s="51"/>
      <c r="F476" s="51"/>
      <c r="G476" s="49"/>
    </row>
    <row r="477" spans="1:7" x14ac:dyDescent="0.35">
      <c r="A477" s="51"/>
      <c r="B477" s="80"/>
      <c r="C477" s="153"/>
      <c r="D477" s="51"/>
      <c r="E477" s="51"/>
      <c r="F477" s="51"/>
      <c r="G477" s="49"/>
    </row>
    <row r="478" spans="1:7" x14ac:dyDescent="0.35">
      <c r="A478" s="51"/>
      <c r="B478" s="80"/>
      <c r="C478" s="153"/>
      <c r="D478" s="51"/>
      <c r="E478" s="51"/>
      <c r="F478" s="51"/>
      <c r="G478" s="49"/>
    </row>
    <row r="479" spans="1:7" x14ac:dyDescent="0.35">
      <c r="A479" s="51"/>
      <c r="B479" s="80"/>
      <c r="C479" s="153"/>
      <c r="D479" s="81"/>
      <c r="E479" s="81"/>
      <c r="F479" s="81"/>
      <c r="G479" s="81"/>
    </row>
    <row r="480" spans="1:7" x14ac:dyDescent="0.35">
      <c r="A480" s="51"/>
      <c r="B480" s="80"/>
      <c r="C480" s="153"/>
      <c r="D480" s="81"/>
      <c r="E480" s="81"/>
      <c r="F480" s="81"/>
      <c r="G480" s="81"/>
    </row>
    <row r="481" spans="1:7" x14ac:dyDescent="0.35">
      <c r="A481" s="51"/>
      <c r="B481" s="80"/>
      <c r="C481" s="153"/>
      <c r="D481" s="81"/>
      <c r="E481" s="81"/>
      <c r="F481" s="81"/>
      <c r="G481" s="81"/>
    </row>
    <row r="482" spans="1:7" x14ac:dyDescent="0.35">
      <c r="A482" s="70"/>
      <c r="B482" s="70"/>
      <c r="C482" s="70"/>
      <c r="D482" s="70"/>
      <c r="E482" s="70"/>
      <c r="F482" s="70"/>
      <c r="G482" s="70"/>
    </row>
    <row r="483" spans="1:7" x14ac:dyDescent="0.35">
      <c r="A483" s="51"/>
      <c r="B483" s="68"/>
      <c r="C483" s="51"/>
      <c r="D483" s="51"/>
      <c r="E483" s="57"/>
      <c r="F483" s="140"/>
      <c r="G483" s="140"/>
    </row>
    <row r="484" spans="1:7" x14ac:dyDescent="0.35">
      <c r="A484" s="51"/>
      <c r="B484" s="68"/>
      <c r="C484" s="51"/>
      <c r="D484" s="51"/>
      <c r="E484" s="57"/>
      <c r="F484" s="140"/>
      <c r="G484" s="140"/>
    </row>
    <row r="485" spans="1:7" x14ac:dyDescent="0.35">
      <c r="A485" s="51"/>
      <c r="B485" s="68"/>
      <c r="C485" s="51"/>
      <c r="D485" s="51"/>
      <c r="E485" s="57"/>
      <c r="F485" s="140"/>
      <c r="G485" s="140"/>
    </row>
    <row r="486" spans="1:7" x14ac:dyDescent="0.35">
      <c r="A486" s="51"/>
      <c r="B486" s="68"/>
      <c r="C486" s="51"/>
      <c r="D486" s="51"/>
      <c r="E486" s="57"/>
      <c r="F486" s="140"/>
      <c r="G486" s="140"/>
    </row>
    <row r="487" spans="1:7" x14ac:dyDescent="0.35">
      <c r="A487" s="51"/>
      <c r="B487" s="68"/>
      <c r="C487" s="51"/>
      <c r="D487" s="51"/>
      <c r="E487" s="57"/>
      <c r="F487" s="140"/>
      <c r="G487" s="140"/>
    </row>
    <row r="488" spans="1:7" x14ac:dyDescent="0.35">
      <c r="A488" s="51"/>
      <c r="B488" s="68"/>
      <c r="C488" s="51"/>
      <c r="D488" s="51"/>
      <c r="E488" s="57"/>
      <c r="F488" s="140"/>
      <c r="G488" s="140"/>
    </row>
    <row r="489" spans="1:7" x14ac:dyDescent="0.35">
      <c r="A489" s="51"/>
      <c r="B489" s="68"/>
      <c r="C489" s="51"/>
      <c r="D489" s="51"/>
      <c r="E489" s="57"/>
      <c r="F489" s="140"/>
      <c r="G489" s="140"/>
    </row>
    <row r="490" spans="1:7" x14ac:dyDescent="0.35">
      <c r="A490" s="51"/>
      <c r="B490" s="68"/>
      <c r="C490" s="51"/>
      <c r="D490" s="51"/>
      <c r="E490" s="57"/>
      <c r="F490" s="140"/>
      <c r="G490" s="140"/>
    </row>
    <row r="491" spans="1:7" x14ac:dyDescent="0.35">
      <c r="A491" s="51"/>
      <c r="B491" s="68"/>
      <c r="C491" s="51"/>
      <c r="D491" s="51"/>
      <c r="E491" s="57"/>
      <c r="F491" s="140"/>
      <c r="G491" s="140"/>
    </row>
    <row r="492" spans="1:7" x14ac:dyDescent="0.35">
      <c r="A492" s="51"/>
      <c r="B492" s="68"/>
      <c r="C492" s="51"/>
      <c r="D492" s="51"/>
      <c r="E492" s="57"/>
      <c r="F492" s="140"/>
      <c r="G492" s="140"/>
    </row>
    <row r="493" spans="1:7" x14ac:dyDescent="0.35">
      <c r="A493" s="51"/>
      <c r="B493" s="68"/>
      <c r="C493" s="51"/>
      <c r="D493" s="51"/>
      <c r="E493" s="57"/>
      <c r="F493" s="140"/>
      <c r="G493" s="140"/>
    </row>
    <row r="494" spans="1:7" x14ac:dyDescent="0.35">
      <c r="A494" s="51"/>
      <c r="B494" s="68"/>
      <c r="C494" s="51"/>
      <c r="D494" s="51"/>
      <c r="E494" s="57"/>
      <c r="F494" s="140"/>
      <c r="G494" s="140"/>
    </row>
    <row r="495" spans="1:7" x14ac:dyDescent="0.35">
      <c r="A495" s="51"/>
      <c r="B495" s="68"/>
      <c r="C495" s="51"/>
      <c r="D495" s="51"/>
      <c r="E495" s="57"/>
      <c r="F495" s="140"/>
      <c r="G495" s="140"/>
    </row>
    <row r="496" spans="1:7" x14ac:dyDescent="0.35">
      <c r="A496" s="51"/>
      <c r="B496" s="68"/>
      <c r="C496" s="51"/>
      <c r="D496" s="51"/>
      <c r="E496" s="57"/>
      <c r="F496" s="140"/>
      <c r="G496" s="140"/>
    </row>
    <row r="497" spans="1:7" x14ac:dyDescent="0.35">
      <c r="A497" s="51"/>
      <c r="B497" s="68"/>
      <c r="C497" s="51"/>
      <c r="D497" s="51"/>
      <c r="E497" s="57"/>
      <c r="F497" s="140"/>
      <c r="G497" s="140"/>
    </row>
    <row r="498" spans="1:7" x14ac:dyDescent="0.35">
      <c r="A498" s="51"/>
      <c r="B498" s="68"/>
      <c r="C498" s="51"/>
      <c r="D498" s="51"/>
      <c r="E498" s="57"/>
      <c r="F498" s="140"/>
      <c r="G498" s="140"/>
    </row>
    <row r="499" spans="1:7" x14ac:dyDescent="0.35">
      <c r="A499" s="51"/>
      <c r="B499" s="68"/>
      <c r="C499" s="51"/>
      <c r="D499" s="51"/>
      <c r="E499" s="57"/>
      <c r="F499" s="140"/>
      <c r="G499" s="140"/>
    </row>
    <row r="500" spans="1:7" x14ac:dyDescent="0.35">
      <c r="A500" s="51"/>
      <c r="B500" s="68"/>
      <c r="C500" s="51"/>
      <c r="D500" s="51"/>
      <c r="E500" s="57"/>
      <c r="F500" s="140"/>
      <c r="G500" s="140"/>
    </row>
    <row r="501" spans="1:7" x14ac:dyDescent="0.35">
      <c r="A501" s="51"/>
      <c r="B501" s="68"/>
      <c r="C501" s="51"/>
      <c r="D501" s="51"/>
      <c r="E501" s="57"/>
      <c r="F501" s="57"/>
      <c r="G501" s="57"/>
    </row>
    <row r="502" spans="1:7" x14ac:dyDescent="0.35">
      <c r="A502" s="51"/>
      <c r="B502" s="68"/>
      <c r="C502" s="51"/>
      <c r="D502" s="51"/>
      <c r="E502" s="57"/>
      <c r="F502" s="57"/>
      <c r="G502" s="57"/>
    </row>
    <row r="503" spans="1:7" x14ac:dyDescent="0.35">
      <c r="A503" s="51"/>
      <c r="B503" s="68"/>
      <c r="C503" s="51"/>
      <c r="D503" s="51"/>
      <c r="E503" s="57"/>
      <c r="F503" s="57"/>
      <c r="G503" s="57"/>
    </row>
    <row r="504" spans="1:7" x14ac:dyDescent="0.35">
      <c r="A504" s="51"/>
      <c r="B504" s="68"/>
      <c r="C504" s="51"/>
      <c r="D504" s="51"/>
      <c r="E504" s="57"/>
      <c r="F504" s="57"/>
      <c r="G504" s="57"/>
    </row>
    <row r="505" spans="1:7" x14ac:dyDescent="0.35">
      <c r="A505" s="70"/>
      <c r="B505" s="70"/>
      <c r="C505" s="70"/>
      <c r="D505" s="70"/>
      <c r="E505" s="70"/>
      <c r="F505" s="70"/>
      <c r="G505" s="70"/>
    </row>
    <row r="506" spans="1:7" x14ac:dyDescent="0.35">
      <c r="A506" s="51"/>
      <c r="B506" s="68"/>
      <c r="C506" s="51"/>
      <c r="D506" s="51"/>
      <c r="E506" s="57"/>
      <c r="F506" s="140"/>
      <c r="G506" s="140"/>
    </row>
    <row r="507" spans="1:7" x14ac:dyDescent="0.35">
      <c r="A507" s="51"/>
      <c r="B507" s="68"/>
      <c r="C507" s="51"/>
      <c r="D507" s="51"/>
      <c r="E507" s="57"/>
      <c r="F507" s="140"/>
      <c r="G507" s="140"/>
    </row>
    <row r="508" spans="1:7" x14ac:dyDescent="0.35">
      <c r="A508" s="51"/>
      <c r="B508" s="68"/>
      <c r="C508" s="51"/>
      <c r="D508" s="51"/>
      <c r="E508" s="57"/>
      <c r="F508" s="140"/>
      <c r="G508" s="140"/>
    </row>
    <row r="509" spans="1:7" x14ac:dyDescent="0.35">
      <c r="A509" s="51"/>
      <c r="B509" s="68"/>
      <c r="C509" s="51"/>
      <c r="D509" s="51"/>
      <c r="E509" s="57"/>
      <c r="F509" s="140"/>
      <c r="G509" s="140"/>
    </row>
    <row r="510" spans="1:7" x14ac:dyDescent="0.35">
      <c r="A510" s="51"/>
      <c r="B510" s="68"/>
      <c r="C510" s="51"/>
      <c r="D510" s="51"/>
      <c r="E510" s="57"/>
      <c r="F510" s="140"/>
      <c r="G510" s="140"/>
    </row>
    <row r="511" spans="1:7" x14ac:dyDescent="0.35">
      <c r="A511" s="51"/>
      <c r="B511" s="68"/>
      <c r="C511" s="51"/>
      <c r="D511" s="51"/>
      <c r="E511" s="57"/>
      <c r="F511" s="140"/>
      <c r="G511" s="140"/>
    </row>
    <row r="512" spans="1:7" x14ac:dyDescent="0.35">
      <c r="A512" s="51"/>
      <c r="B512" s="68"/>
      <c r="C512" s="51"/>
      <c r="D512" s="51"/>
      <c r="E512" s="57"/>
      <c r="F512" s="140"/>
      <c r="G512" s="140"/>
    </row>
    <row r="513" spans="1:7" x14ac:dyDescent="0.35">
      <c r="A513" s="51"/>
      <c r="B513" s="68"/>
      <c r="C513" s="51"/>
      <c r="D513" s="51"/>
      <c r="E513" s="57"/>
      <c r="F513" s="140"/>
      <c r="G513" s="140"/>
    </row>
    <row r="514" spans="1:7" x14ac:dyDescent="0.35">
      <c r="A514" s="51"/>
      <c r="B514" s="68"/>
      <c r="C514" s="51"/>
      <c r="D514" s="51"/>
      <c r="E514" s="57"/>
      <c r="F514" s="140"/>
      <c r="G514" s="140"/>
    </row>
    <row r="515" spans="1:7" x14ac:dyDescent="0.35">
      <c r="A515" s="51"/>
      <c r="B515" s="68"/>
      <c r="C515" s="51"/>
      <c r="D515" s="51"/>
      <c r="E515" s="57"/>
      <c r="F515" s="57"/>
      <c r="G515" s="57"/>
    </row>
  </sheetData>
  <sheetProtection algorithmName="SHA-512" hashValue="J6uaqSEsBPS1VwTlO4S1J9KfcYbEWe5NcNkW8+o2O9qHTYpo7A0yv2cRIOVjks2Ggm53ZMqitF8AUL7LluOEUA==" saltValue="JgQUCIDwRvCB4/YeK7P3AQ==" spinCount="100000" sheet="1" formatCells="0" formatColumns="0" formatRows="0" insertHyperlinks="0" sort="0" autoFilter="0" pivotTables="0"/>
  <protectedRanges>
    <protectedRange sqref="C5 B83:E120 E23:G25 C52:D61 C65:D80 C63:D63 C33:D50 C16:D25 C27:D31 C26:H26" name="Optional ECBECAIs_2"/>
  </protectedRanges>
  <mergeCells count="13">
    <mergeCell ref="E13:F13"/>
    <mergeCell ref="G13:H13"/>
    <mergeCell ref="B15:D15"/>
    <mergeCell ref="B20:D20"/>
    <mergeCell ref="A1:B1"/>
    <mergeCell ref="E5:F5"/>
    <mergeCell ref="B7:C7"/>
    <mergeCell ref="E7:H7"/>
    <mergeCell ref="B8:C8"/>
    <mergeCell ref="E8:H12"/>
    <mergeCell ref="B9:C9"/>
    <mergeCell ref="B10:C10"/>
    <mergeCell ref="B11:C11"/>
  </mergeCells>
  <phoneticPr fontId="48" type="noConversion"/>
  <hyperlinks>
    <hyperlink ref="E6:F6" r:id="rId1" display="RESPONSE DYNAMIC MONITORING REPORT" xr:uid="{565ECBB5-0C0B-4188-BD1D-26CCC43A6E95}"/>
    <hyperlink ref="G5" r:id="rId2" xr:uid="{BC00DB34-7E2C-4544-810A-8EFD9AC96975}"/>
    <hyperlink ref="B8:C8" location="'Temp. Optional COVID 19 impact'!B14" display="1.  Share of assets affected by payment holidays caused by COVID 19" xr:uid="{B1286628-8C5D-4238-8B46-BF5E1B536A55}"/>
    <hyperlink ref="B9:C9" location="'Temp. Optional COVID 19 impact'!B19" display="2. Additional information on the cover pool section affected by payment holidays" xr:uid="{582BECC1-916B-4BD7-B53A-39C29B74DE3A}"/>
  </hyperlinks>
  <pageMargins left="0.7" right="0.7" top="0.75" bottom="0.75" header="0.3" footer="0.3"/>
  <pageSetup paperSize="9" orientation="portrait" r:id="rId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
  <sheetViews>
    <sheetView zoomScale="80" zoomScaleNormal="80" workbookViewId="0"/>
  </sheetViews>
  <sheetFormatPr defaultRowHeight="14.5" x14ac:dyDescent="0.35"/>
  <sheetData/>
  <pageMargins left="0.7" right="0.7" top="0.75" bottom="0.75" header="0.3" footer="0.3"/>
  <pageSetup orientation="portrait"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
  <sheetViews>
    <sheetView zoomScale="80" zoomScaleNormal="80" workbookViewId="0"/>
  </sheetViews>
  <sheetFormatPr defaultRowHeight="14.5" x14ac:dyDescent="0.35"/>
  <sheetData/>
  <pageMargins left="0.7" right="0.7" top="0.75" bottom="0.75" header="0.3" footer="0.3"/>
  <pageSetup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BB4690B-D1DC-4E2F-86D7-AC520EF64D36}">
  <sheetPr>
    <pageSetUpPr fitToPage="1"/>
  </sheetPr>
  <dimension ref="B1:D37"/>
  <sheetViews>
    <sheetView zoomScale="55" zoomScaleNormal="55" zoomScaleSheetLayoutView="90" workbookViewId="0"/>
  </sheetViews>
  <sheetFormatPr defaultColWidth="15.81640625" defaultRowHeight="14.5" x14ac:dyDescent="0.35"/>
  <cols>
    <col min="1" max="1" width="3.453125" style="19" customWidth="1"/>
    <col min="2" max="2" width="18.7265625" style="19" customWidth="1"/>
    <col min="3" max="3" width="95.54296875" style="19" customWidth="1"/>
    <col min="4" max="4" width="15.1796875" style="19" customWidth="1"/>
    <col min="5" max="5" width="2.81640625" style="19" customWidth="1"/>
    <col min="6" max="6" width="1.81640625" style="19" customWidth="1"/>
    <col min="7" max="256" width="15.81640625" style="19"/>
    <col min="257" max="257" width="3.453125" style="19" customWidth="1"/>
    <col min="258" max="258" width="18.7265625" style="19" customWidth="1"/>
    <col min="259" max="259" width="95.54296875" style="19" customWidth="1"/>
    <col min="260" max="260" width="15.1796875" style="19" customWidth="1"/>
    <col min="261" max="261" width="2.81640625" style="19" customWidth="1"/>
    <col min="262" max="262" width="1.81640625" style="19" customWidth="1"/>
    <col min="263" max="512" width="15.81640625" style="19"/>
    <col min="513" max="513" width="3.453125" style="19" customWidth="1"/>
    <col min="514" max="514" width="18.7265625" style="19" customWidth="1"/>
    <col min="515" max="515" width="95.54296875" style="19" customWidth="1"/>
    <col min="516" max="516" width="15.1796875" style="19" customWidth="1"/>
    <col min="517" max="517" width="2.81640625" style="19" customWidth="1"/>
    <col min="518" max="518" width="1.81640625" style="19" customWidth="1"/>
    <col min="519" max="768" width="15.81640625" style="19"/>
    <col min="769" max="769" width="3.453125" style="19" customWidth="1"/>
    <col min="770" max="770" width="18.7265625" style="19" customWidth="1"/>
    <col min="771" max="771" width="95.54296875" style="19" customWidth="1"/>
    <col min="772" max="772" width="15.1796875" style="19" customWidth="1"/>
    <col min="773" max="773" width="2.81640625" style="19" customWidth="1"/>
    <col min="774" max="774" width="1.81640625" style="19" customWidth="1"/>
    <col min="775" max="1024" width="15.81640625" style="19"/>
    <col min="1025" max="1025" width="3.453125" style="19" customWidth="1"/>
    <col min="1026" max="1026" width="18.7265625" style="19" customWidth="1"/>
    <col min="1027" max="1027" width="95.54296875" style="19" customWidth="1"/>
    <col min="1028" max="1028" width="15.1796875" style="19" customWidth="1"/>
    <col min="1029" max="1029" width="2.81640625" style="19" customWidth="1"/>
    <col min="1030" max="1030" width="1.81640625" style="19" customWidth="1"/>
    <col min="1031" max="1280" width="15.81640625" style="19"/>
    <col min="1281" max="1281" width="3.453125" style="19" customWidth="1"/>
    <col min="1282" max="1282" width="18.7265625" style="19" customWidth="1"/>
    <col min="1283" max="1283" width="95.54296875" style="19" customWidth="1"/>
    <col min="1284" max="1284" width="15.1796875" style="19" customWidth="1"/>
    <col min="1285" max="1285" width="2.81640625" style="19" customWidth="1"/>
    <col min="1286" max="1286" width="1.81640625" style="19" customWidth="1"/>
    <col min="1287" max="1536" width="15.81640625" style="19"/>
    <col min="1537" max="1537" width="3.453125" style="19" customWidth="1"/>
    <col min="1538" max="1538" width="18.7265625" style="19" customWidth="1"/>
    <col min="1539" max="1539" width="95.54296875" style="19" customWidth="1"/>
    <col min="1540" max="1540" width="15.1796875" style="19" customWidth="1"/>
    <col min="1541" max="1541" width="2.81640625" style="19" customWidth="1"/>
    <col min="1542" max="1542" width="1.81640625" style="19" customWidth="1"/>
    <col min="1543" max="1792" width="15.81640625" style="19"/>
    <col min="1793" max="1793" width="3.453125" style="19" customWidth="1"/>
    <col min="1794" max="1794" width="18.7265625" style="19" customWidth="1"/>
    <col min="1795" max="1795" width="95.54296875" style="19" customWidth="1"/>
    <col min="1796" max="1796" width="15.1796875" style="19" customWidth="1"/>
    <col min="1797" max="1797" width="2.81640625" style="19" customWidth="1"/>
    <col min="1798" max="1798" width="1.81640625" style="19" customWidth="1"/>
    <col min="1799" max="2048" width="15.81640625" style="19"/>
    <col min="2049" max="2049" width="3.453125" style="19" customWidth="1"/>
    <col min="2050" max="2050" width="18.7265625" style="19" customWidth="1"/>
    <col min="2051" max="2051" width="95.54296875" style="19" customWidth="1"/>
    <col min="2052" max="2052" width="15.1796875" style="19" customWidth="1"/>
    <col min="2053" max="2053" width="2.81640625" style="19" customWidth="1"/>
    <col min="2054" max="2054" width="1.81640625" style="19" customWidth="1"/>
    <col min="2055" max="2304" width="15.81640625" style="19"/>
    <col min="2305" max="2305" width="3.453125" style="19" customWidth="1"/>
    <col min="2306" max="2306" width="18.7265625" style="19" customWidth="1"/>
    <col min="2307" max="2307" width="95.54296875" style="19" customWidth="1"/>
    <col min="2308" max="2308" width="15.1796875" style="19" customWidth="1"/>
    <col min="2309" max="2309" width="2.81640625" style="19" customWidth="1"/>
    <col min="2310" max="2310" width="1.81640625" style="19" customWidth="1"/>
    <col min="2311" max="2560" width="15.81640625" style="19"/>
    <col min="2561" max="2561" width="3.453125" style="19" customWidth="1"/>
    <col min="2562" max="2562" width="18.7265625" style="19" customWidth="1"/>
    <col min="2563" max="2563" width="95.54296875" style="19" customWidth="1"/>
    <col min="2564" max="2564" width="15.1796875" style="19" customWidth="1"/>
    <col min="2565" max="2565" width="2.81640625" style="19" customWidth="1"/>
    <col min="2566" max="2566" width="1.81640625" style="19" customWidth="1"/>
    <col min="2567" max="2816" width="15.81640625" style="19"/>
    <col min="2817" max="2817" width="3.453125" style="19" customWidth="1"/>
    <col min="2818" max="2818" width="18.7265625" style="19" customWidth="1"/>
    <col min="2819" max="2819" width="95.54296875" style="19" customWidth="1"/>
    <col min="2820" max="2820" width="15.1796875" style="19" customWidth="1"/>
    <col min="2821" max="2821" width="2.81640625" style="19" customWidth="1"/>
    <col min="2822" max="2822" width="1.81640625" style="19" customWidth="1"/>
    <col min="2823" max="3072" width="15.81640625" style="19"/>
    <col min="3073" max="3073" width="3.453125" style="19" customWidth="1"/>
    <col min="3074" max="3074" width="18.7265625" style="19" customWidth="1"/>
    <col min="3075" max="3075" width="95.54296875" style="19" customWidth="1"/>
    <col min="3076" max="3076" width="15.1796875" style="19" customWidth="1"/>
    <col min="3077" max="3077" width="2.81640625" style="19" customWidth="1"/>
    <col min="3078" max="3078" width="1.81640625" style="19" customWidth="1"/>
    <col min="3079" max="3328" width="15.81640625" style="19"/>
    <col min="3329" max="3329" width="3.453125" style="19" customWidth="1"/>
    <col min="3330" max="3330" width="18.7265625" style="19" customWidth="1"/>
    <col min="3331" max="3331" width="95.54296875" style="19" customWidth="1"/>
    <col min="3332" max="3332" width="15.1796875" style="19" customWidth="1"/>
    <col min="3333" max="3333" width="2.81640625" style="19" customWidth="1"/>
    <col min="3334" max="3334" width="1.81640625" style="19" customWidth="1"/>
    <col min="3335" max="3584" width="15.81640625" style="19"/>
    <col min="3585" max="3585" width="3.453125" style="19" customWidth="1"/>
    <col min="3586" max="3586" width="18.7265625" style="19" customWidth="1"/>
    <col min="3587" max="3587" width="95.54296875" style="19" customWidth="1"/>
    <col min="3588" max="3588" width="15.1796875" style="19" customWidth="1"/>
    <col min="3589" max="3589" width="2.81640625" style="19" customWidth="1"/>
    <col min="3590" max="3590" width="1.81640625" style="19" customWidth="1"/>
    <col min="3591" max="3840" width="15.81640625" style="19"/>
    <col min="3841" max="3841" width="3.453125" style="19" customWidth="1"/>
    <col min="3842" max="3842" width="18.7265625" style="19" customWidth="1"/>
    <col min="3843" max="3843" width="95.54296875" style="19" customWidth="1"/>
    <col min="3844" max="3844" width="15.1796875" style="19" customWidth="1"/>
    <col min="3845" max="3845" width="2.81640625" style="19" customWidth="1"/>
    <col min="3846" max="3846" width="1.81640625" style="19" customWidth="1"/>
    <col min="3847" max="4096" width="15.81640625" style="19"/>
    <col min="4097" max="4097" width="3.453125" style="19" customWidth="1"/>
    <col min="4098" max="4098" width="18.7265625" style="19" customWidth="1"/>
    <col min="4099" max="4099" width="95.54296875" style="19" customWidth="1"/>
    <col min="4100" max="4100" width="15.1796875" style="19" customWidth="1"/>
    <col min="4101" max="4101" width="2.81640625" style="19" customWidth="1"/>
    <col min="4102" max="4102" width="1.81640625" style="19" customWidth="1"/>
    <col min="4103" max="4352" width="15.81640625" style="19"/>
    <col min="4353" max="4353" width="3.453125" style="19" customWidth="1"/>
    <col min="4354" max="4354" width="18.7265625" style="19" customWidth="1"/>
    <col min="4355" max="4355" width="95.54296875" style="19" customWidth="1"/>
    <col min="4356" max="4356" width="15.1796875" style="19" customWidth="1"/>
    <col min="4357" max="4357" width="2.81640625" style="19" customWidth="1"/>
    <col min="4358" max="4358" width="1.81640625" style="19" customWidth="1"/>
    <col min="4359" max="4608" width="15.81640625" style="19"/>
    <col min="4609" max="4609" width="3.453125" style="19" customWidth="1"/>
    <col min="4610" max="4610" width="18.7265625" style="19" customWidth="1"/>
    <col min="4611" max="4611" width="95.54296875" style="19" customWidth="1"/>
    <col min="4612" max="4612" width="15.1796875" style="19" customWidth="1"/>
    <col min="4613" max="4613" width="2.81640625" style="19" customWidth="1"/>
    <col min="4614" max="4614" width="1.81640625" style="19" customWidth="1"/>
    <col min="4615" max="4864" width="15.81640625" style="19"/>
    <col min="4865" max="4865" width="3.453125" style="19" customWidth="1"/>
    <col min="4866" max="4866" width="18.7265625" style="19" customWidth="1"/>
    <col min="4867" max="4867" width="95.54296875" style="19" customWidth="1"/>
    <col min="4868" max="4868" width="15.1796875" style="19" customWidth="1"/>
    <col min="4869" max="4869" width="2.81640625" style="19" customWidth="1"/>
    <col min="4870" max="4870" width="1.81640625" style="19" customWidth="1"/>
    <col min="4871" max="5120" width="15.81640625" style="19"/>
    <col min="5121" max="5121" width="3.453125" style="19" customWidth="1"/>
    <col min="5122" max="5122" width="18.7265625" style="19" customWidth="1"/>
    <col min="5123" max="5123" width="95.54296875" style="19" customWidth="1"/>
    <col min="5124" max="5124" width="15.1796875" style="19" customWidth="1"/>
    <col min="5125" max="5125" width="2.81640625" style="19" customWidth="1"/>
    <col min="5126" max="5126" width="1.81640625" style="19" customWidth="1"/>
    <col min="5127" max="5376" width="15.81640625" style="19"/>
    <col min="5377" max="5377" width="3.453125" style="19" customWidth="1"/>
    <col min="5378" max="5378" width="18.7265625" style="19" customWidth="1"/>
    <col min="5379" max="5379" width="95.54296875" style="19" customWidth="1"/>
    <col min="5380" max="5380" width="15.1796875" style="19" customWidth="1"/>
    <col min="5381" max="5381" width="2.81640625" style="19" customWidth="1"/>
    <col min="5382" max="5382" width="1.81640625" style="19" customWidth="1"/>
    <col min="5383" max="5632" width="15.81640625" style="19"/>
    <col min="5633" max="5633" width="3.453125" style="19" customWidth="1"/>
    <col min="5634" max="5634" width="18.7265625" style="19" customWidth="1"/>
    <col min="5635" max="5635" width="95.54296875" style="19" customWidth="1"/>
    <col min="5636" max="5636" width="15.1796875" style="19" customWidth="1"/>
    <col min="5637" max="5637" width="2.81640625" style="19" customWidth="1"/>
    <col min="5638" max="5638" width="1.81640625" style="19" customWidth="1"/>
    <col min="5639" max="5888" width="15.81640625" style="19"/>
    <col min="5889" max="5889" width="3.453125" style="19" customWidth="1"/>
    <col min="5890" max="5890" width="18.7265625" style="19" customWidth="1"/>
    <col min="5891" max="5891" width="95.54296875" style="19" customWidth="1"/>
    <col min="5892" max="5892" width="15.1796875" style="19" customWidth="1"/>
    <col min="5893" max="5893" width="2.81640625" style="19" customWidth="1"/>
    <col min="5894" max="5894" width="1.81640625" style="19" customWidth="1"/>
    <col min="5895" max="6144" width="15.81640625" style="19"/>
    <col min="6145" max="6145" width="3.453125" style="19" customWidth="1"/>
    <col min="6146" max="6146" width="18.7265625" style="19" customWidth="1"/>
    <col min="6147" max="6147" width="95.54296875" style="19" customWidth="1"/>
    <col min="6148" max="6148" width="15.1796875" style="19" customWidth="1"/>
    <col min="6149" max="6149" width="2.81640625" style="19" customWidth="1"/>
    <col min="6150" max="6150" width="1.81640625" style="19" customWidth="1"/>
    <col min="6151" max="6400" width="15.81640625" style="19"/>
    <col min="6401" max="6401" width="3.453125" style="19" customWidth="1"/>
    <col min="6402" max="6402" width="18.7265625" style="19" customWidth="1"/>
    <col min="6403" max="6403" width="95.54296875" style="19" customWidth="1"/>
    <col min="6404" max="6404" width="15.1796875" style="19" customWidth="1"/>
    <col min="6405" max="6405" width="2.81640625" style="19" customWidth="1"/>
    <col min="6406" max="6406" width="1.81640625" style="19" customWidth="1"/>
    <col min="6407" max="6656" width="15.81640625" style="19"/>
    <col min="6657" max="6657" width="3.453125" style="19" customWidth="1"/>
    <col min="6658" max="6658" width="18.7265625" style="19" customWidth="1"/>
    <col min="6659" max="6659" width="95.54296875" style="19" customWidth="1"/>
    <col min="6660" max="6660" width="15.1796875" style="19" customWidth="1"/>
    <col min="6661" max="6661" width="2.81640625" style="19" customWidth="1"/>
    <col min="6662" max="6662" width="1.81640625" style="19" customWidth="1"/>
    <col min="6663" max="6912" width="15.81640625" style="19"/>
    <col min="6913" max="6913" width="3.453125" style="19" customWidth="1"/>
    <col min="6914" max="6914" width="18.7265625" style="19" customWidth="1"/>
    <col min="6915" max="6915" width="95.54296875" style="19" customWidth="1"/>
    <col min="6916" max="6916" width="15.1796875" style="19" customWidth="1"/>
    <col min="6917" max="6917" width="2.81640625" style="19" customWidth="1"/>
    <col min="6918" max="6918" width="1.81640625" style="19" customWidth="1"/>
    <col min="6919" max="7168" width="15.81640625" style="19"/>
    <col min="7169" max="7169" width="3.453125" style="19" customWidth="1"/>
    <col min="7170" max="7170" width="18.7265625" style="19" customWidth="1"/>
    <col min="7171" max="7171" width="95.54296875" style="19" customWidth="1"/>
    <col min="7172" max="7172" width="15.1796875" style="19" customWidth="1"/>
    <col min="7173" max="7173" width="2.81640625" style="19" customWidth="1"/>
    <col min="7174" max="7174" width="1.81640625" style="19" customWidth="1"/>
    <col min="7175" max="7424" width="15.81640625" style="19"/>
    <col min="7425" max="7425" width="3.453125" style="19" customWidth="1"/>
    <col min="7426" max="7426" width="18.7265625" style="19" customWidth="1"/>
    <col min="7427" max="7427" width="95.54296875" style="19" customWidth="1"/>
    <col min="7428" max="7428" width="15.1796875" style="19" customWidth="1"/>
    <col min="7429" max="7429" width="2.81640625" style="19" customWidth="1"/>
    <col min="7430" max="7430" width="1.81640625" style="19" customWidth="1"/>
    <col min="7431" max="7680" width="15.81640625" style="19"/>
    <col min="7681" max="7681" width="3.453125" style="19" customWidth="1"/>
    <col min="7682" max="7682" width="18.7265625" style="19" customWidth="1"/>
    <col min="7683" max="7683" width="95.54296875" style="19" customWidth="1"/>
    <col min="7684" max="7684" width="15.1796875" style="19" customWidth="1"/>
    <col min="7685" max="7685" width="2.81640625" style="19" customWidth="1"/>
    <col min="7686" max="7686" width="1.81640625" style="19" customWidth="1"/>
    <col min="7687" max="7936" width="15.81640625" style="19"/>
    <col min="7937" max="7937" width="3.453125" style="19" customWidth="1"/>
    <col min="7938" max="7938" width="18.7265625" style="19" customWidth="1"/>
    <col min="7939" max="7939" width="95.54296875" style="19" customWidth="1"/>
    <col min="7940" max="7940" width="15.1796875" style="19" customWidth="1"/>
    <col min="7941" max="7941" width="2.81640625" style="19" customWidth="1"/>
    <col min="7942" max="7942" width="1.81640625" style="19" customWidth="1"/>
    <col min="7943" max="8192" width="15.81640625" style="19"/>
    <col min="8193" max="8193" width="3.453125" style="19" customWidth="1"/>
    <col min="8194" max="8194" width="18.7265625" style="19" customWidth="1"/>
    <col min="8195" max="8195" width="95.54296875" style="19" customWidth="1"/>
    <col min="8196" max="8196" width="15.1796875" style="19" customWidth="1"/>
    <col min="8197" max="8197" width="2.81640625" style="19" customWidth="1"/>
    <col min="8198" max="8198" width="1.81640625" style="19" customWidth="1"/>
    <col min="8199" max="8448" width="15.81640625" style="19"/>
    <col min="8449" max="8449" width="3.453125" style="19" customWidth="1"/>
    <col min="8450" max="8450" width="18.7265625" style="19" customWidth="1"/>
    <col min="8451" max="8451" width="95.54296875" style="19" customWidth="1"/>
    <col min="8452" max="8452" width="15.1796875" style="19" customWidth="1"/>
    <col min="8453" max="8453" width="2.81640625" style="19" customWidth="1"/>
    <col min="8454" max="8454" width="1.81640625" style="19" customWidth="1"/>
    <col min="8455" max="8704" width="15.81640625" style="19"/>
    <col min="8705" max="8705" width="3.453125" style="19" customWidth="1"/>
    <col min="8706" max="8706" width="18.7265625" style="19" customWidth="1"/>
    <col min="8707" max="8707" width="95.54296875" style="19" customWidth="1"/>
    <col min="8708" max="8708" width="15.1796875" style="19" customWidth="1"/>
    <col min="8709" max="8709" width="2.81640625" style="19" customWidth="1"/>
    <col min="8710" max="8710" width="1.81640625" style="19" customWidth="1"/>
    <col min="8711" max="8960" width="15.81640625" style="19"/>
    <col min="8961" max="8961" width="3.453125" style="19" customWidth="1"/>
    <col min="8962" max="8962" width="18.7265625" style="19" customWidth="1"/>
    <col min="8963" max="8963" width="95.54296875" style="19" customWidth="1"/>
    <col min="8964" max="8964" width="15.1796875" style="19" customWidth="1"/>
    <col min="8965" max="8965" width="2.81640625" style="19" customWidth="1"/>
    <col min="8966" max="8966" width="1.81640625" style="19" customWidth="1"/>
    <col min="8967" max="9216" width="15.81640625" style="19"/>
    <col min="9217" max="9217" width="3.453125" style="19" customWidth="1"/>
    <col min="9218" max="9218" width="18.7265625" style="19" customWidth="1"/>
    <col min="9219" max="9219" width="95.54296875" style="19" customWidth="1"/>
    <col min="9220" max="9220" width="15.1796875" style="19" customWidth="1"/>
    <col min="9221" max="9221" width="2.81640625" style="19" customWidth="1"/>
    <col min="9222" max="9222" width="1.81640625" style="19" customWidth="1"/>
    <col min="9223" max="9472" width="15.81640625" style="19"/>
    <col min="9473" max="9473" width="3.453125" style="19" customWidth="1"/>
    <col min="9474" max="9474" width="18.7265625" style="19" customWidth="1"/>
    <col min="9475" max="9475" width="95.54296875" style="19" customWidth="1"/>
    <col min="9476" max="9476" width="15.1796875" style="19" customWidth="1"/>
    <col min="9477" max="9477" width="2.81640625" style="19" customWidth="1"/>
    <col min="9478" max="9478" width="1.81640625" style="19" customWidth="1"/>
    <col min="9479" max="9728" width="15.81640625" style="19"/>
    <col min="9729" max="9729" width="3.453125" style="19" customWidth="1"/>
    <col min="9730" max="9730" width="18.7265625" style="19" customWidth="1"/>
    <col min="9731" max="9731" width="95.54296875" style="19" customWidth="1"/>
    <col min="9732" max="9732" width="15.1796875" style="19" customWidth="1"/>
    <col min="9733" max="9733" width="2.81640625" style="19" customWidth="1"/>
    <col min="9734" max="9734" width="1.81640625" style="19" customWidth="1"/>
    <col min="9735" max="9984" width="15.81640625" style="19"/>
    <col min="9985" max="9985" width="3.453125" style="19" customWidth="1"/>
    <col min="9986" max="9986" width="18.7265625" style="19" customWidth="1"/>
    <col min="9987" max="9987" width="95.54296875" style="19" customWidth="1"/>
    <col min="9988" max="9988" width="15.1796875" style="19" customWidth="1"/>
    <col min="9989" max="9989" width="2.81640625" style="19" customWidth="1"/>
    <col min="9990" max="9990" width="1.81640625" style="19" customWidth="1"/>
    <col min="9991" max="10240" width="15.81640625" style="19"/>
    <col min="10241" max="10241" width="3.453125" style="19" customWidth="1"/>
    <col min="10242" max="10242" width="18.7265625" style="19" customWidth="1"/>
    <col min="10243" max="10243" width="95.54296875" style="19" customWidth="1"/>
    <col min="10244" max="10244" width="15.1796875" style="19" customWidth="1"/>
    <col min="10245" max="10245" width="2.81640625" style="19" customWidth="1"/>
    <col min="10246" max="10246" width="1.81640625" style="19" customWidth="1"/>
    <col min="10247" max="10496" width="15.81640625" style="19"/>
    <col min="10497" max="10497" width="3.453125" style="19" customWidth="1"/>
    <col min="10498" max="10498" width="18.7265625" style="19" customWidth="1"/>
    <col min="10499" max="10499" width="95.54296875" style="19" customWidth="1"/>
    <col min="10500" max="10500" width="15.1796875" style="19" customWidth="1"/>
    <col min="10501" max="10501" width="2.81640625" style="19" customWidth="1"/>
    <col min="10502" max="10502" width="1.81640625" style="19" customWidth="1"/>
    <col min="10503" max="10752" width="15.81640625" style="19"/>
    <col min="10753" max="10753" width="3.453125" style="19" customWidth="1"/>
    <col min="10754" max="10754" width="18.7265625" style="19" customWidth="1"/>
    <col min="10755" max="10755" width="95.54296875" style="19" customWidth="1"/>
    <col min="10756" max="10756" width="15.1796875" style="19" customWidth="1"/>
    <col min="10757" max="10757" width="2.81640625" style="19" customWidth="1"/>
    <col min="10758" max="10758" width="1.81640625" style="19" customWidth="1"/>
    <col min="10759" max="11008" width="15.81640625" style="19"/>
    <col min="11009" max="11009" width="3.453125" style="19" customWidth="1"/>
    <col min="11010" max="11010" width="18.7265625" style="19" customWidth="1"/>
    <col min="11011" max="11011" width="95.54296875" style="19" customWidth="1"/>
    <col min="11012" max="11012" width="15.1796875" style="19" customWidth="1"/>
    <col min="11013" max="11013" width="2.81640625" style="19" customWidth="1"/>
    <col min="11014" max="11014" width="1.81640625" style="19" customWidth="1"/>
    <col min="11015" max="11264" width="15.81640625" style="19"/>
    <col min="11265" max="11265" width="3.453125" style="19" customWidth="1"/>
    <col min="11266" max="11266" width="18.7265625" style="19" customWidth="1"/>
    <col min="11267" max="11267" width="95.54296875" style="19" customWidth="1"/>
    <col min="11268" max="11268" width="15.1796875" style="19" customWidth="1"/>
    <col min="11269" max="11269" width="2.81640625" style="19" customWidth="1"/>
    <col min="11270" max="11270" width="1.81640625" style="19" customWidth="1"/>
    <col min="11271" max="11520" width="15.81640625" style="19"/>
    <col min="11521" max="11521" width="3.453125" style="19" customWidth="1"/>
    <col min="11522" max="11522" width="18.7265625" style="19" customWidth="1"/>
    <col min="11523" max="11523" width="95.54296875" style="19" customWidth="1"/>
    <col min="11524" max="11524" width="15.1796875" style="19" customWidth="1"/>
    <col min="11525" max="11525" width="2.81640625" style="19" customWidth="1"/>
    <col min="11526" max="11526" width="1.81640625" style="19" customWidth="1"/>
    <col min="11527" max="11776" width="15.81640625" style="19"/>
    <col min="11777" max="11777" width="3.453125" style="19" customWidth="1"/>
    <col min="11778" max="11778" width="18.7265625" style="19" customWidth="1"/>
    <col min="11779" max="11779" width="95.54296875" style="19" customWidth="1"/>
    <col min="11780" max="11780" width="15.1796875" style="19" customWidth="1"/>
    <col min="11781" max="11781" width="2.81640625" style="19" customWidth="1"/>
    <col min="11782" max="11782" width="1.81640625" style="19" customWidth="1"/>
    <col min="11783" max="12032" width="15.81640625" style="19"/>
    <col min="12033" max="12033" width="3.453125" style="19" customWidth="1"/>
    <col min="12034" max="12034" width="18.7265625" style="19" customWidth="1"/>
    <col min="12035" max="12035" width="95.54296875" style="19" customWidth="1"/>
    <col min="12036" max="12036" width="15.1796875" style="19" customWidth="1"/>
    <col min="12037" max="12037" width="2.81640625" style="19" customWidth="1"/>
    <col min="12038" max="12038" width="1.81640625" style="19" customWidth="1"/>
    <col min="12039" max="12288" width="15.81640625" style="19"/>
    <col min="12289" max="12289" width="3.453125" style="19" customWidth="1"/>
    <col min="12290" max="12290" width="18.7265625" style="19" customWidth="1"/>
    <col min="12291" max="12291" width="95.54296875" style="19" customWidth="1"/>
    <col min="12292" max="12292" width="15.1796875" style="19" customWidth="1"/>
    <col min="12293" max="12293" width="2.81640625" style="19" customWidth="1"/>
    <col min="12294" max="12294" width="1.81640625" style="19" customWidth="1"/>
    <col min="12295" max="12544" width="15.81640625" style="19"/>
    <col min="12545" max="12545" width="3.453125" style="19" customWidth="1"/>
    <col min="12546" max="12546" width="18.7265625" style="19" customWidth="1"/>
    <col min="12547" max="12547" width="95.54296875" style="19" customWidth="1"/>
    <col min="12548" max="12548" width="15.1796875" style="19" customWidth="1"/>
    <col min="12549" max="12549" width="2.81640625" style="19" customWidth="1"/>
    <col min="12550" max="12550" width="1.81640625" style="19" customWidth="1"/>
    <col min="12551" max="12800" width="15.81640625" style="19"/>
    <col min="12801" max="12801" width="3.453125" style="19" customWidth="1"/>
    <col min="12802" max="12802" width="18.7265625" style="19" customWidth="1"/>
    <col min="12803" max="12803" width="95.54296875" style="19" customWidth="1"/>
    <col min="12804" max="12804" width="15.1796875" style="19" customWidth="1"/>
    <col min="12805" max="12805" width="2.81640625" style="19" customWidth="1"/>
    <col min="12806" max="12806" width="1.81640625" style="19" customWidth="1"/>
    <col min="12807" max="13056" width="15.81640625" style="19"/>
    <col min="13057" max="13057" width="3.453125" style="19" customWidth="1"/>
    <col min="13058" max="13058" width="18.7265625" style="19" customWidth="1"/>
    <col min="13059" max="13059" width="95.54296875" style="19" customWidth="1"/>
    <col min="13060" max="13060" width="15.1796875" style="19" customWidth="1"/>
    <col min="13061" max="13061" width="2.81640625" style="19" customWidth="1"/>
    <col min="13062" max="13062" width="1.81640625" style="19" customWidth="1"/>
    <col min="13063" max="13312" width="15.81640625" style="19"/>
    <col min="13313" max="13313" width="3.453125" style="19" customWidth="1"/>
    <col min="13314" max="13314" width="18.7265625" style="19" customWidth="1"/>
    <col min="13315" max="13315" width="95.54296875" style="19" customWidth="1"/>
    <col min="13316" max="13316" width="15.1796875" style="19" customWidth="1"/>
    <col min="13317" max="13317" width="2.81640625" style="19" customWidth="1"/>
    <col min="13318" max="13318" width="1.81640625" style="19" customWidth="1"/>
    <col min="13319" max="13568" width="15.81640625" style="19"/>
    <col min="13569" max="13569" width="3.453125" style="19" customWidth="1"/>
    <col min="13570" max="13570" width="18.7265625" style="19" customWidth="1"/>
    <col min="13571" max="13571" width="95.54296875" style="19" customWidth="1"/>
    <col min="13572" max="13572" width="15.1796875" style="19" customWidth="1"/>
    <col min="13573" max="13573" width="2.81640625" style="19" customWidth="1"/>
    <col min="13574" max="13574" width="1.81640625" style="19" customWidth="1"/>
    <col min="13575" max="13824" width="15.81640625" style="19"/>
    <col min="13825" max="13825" width="3.453125" style="19" customWidth="1"/>
    <col min="13826" max="13826" width="18.7265625" style="19" customWidth="1"/>
    <col min="13827" max="13827" width="95.54296875" style="19" customWidth="1"/>
    <col min="13828" max="13828" width="15.1796875" style="19" customWidth="1"/>
    <col min="13829" max="13829" width="2.81640625" style="19" customWidth="1"/>
    <col min="13830" max="13830" width="1.81640625" style="19" customWidth="1"/>
    <col min="13831" max="14080" width="15.81640625" style="19"/>
    <col min="14081" max="14081" width="3.453125" style="19" customWidth="1"/>
    <col min="14082" max="14082" width="18.7265625" style="19" customWidth="1"/>
    <col min="14083" max="14083" width="95.54296875" style="19" customWidth="1"/>
    <col min="14084" max="14084" width="15.1796875" style="19" customWidth="1"/>
    <col min="14085" max="14085" width="2.81640625" style="19" customWidth="1"/>
    <col min="14086" max="14086" width="1.81640625" style="19" customWidth="1"/>
    <col min="14087" max="14336" width="15.81640625" style="19"/>
    <col min="14337" max="14337" width="3.453125" style="19" customWidth="1"/>
    <col min="14338" max="14338" width="18.7265625" style="19" customWidth="1"/>
    <col min="14339" max="14339" width="95.54296875" style="19" customWidth="1"/>
    <col min="14340" max="14340" width="15.1796875" style="19" customWidth="1"/>
    <col min="14341" max="14341" width="2.81640625" style="19" customWidth="1"/>
    <col min="14342" max="14342" width="1.81640625" style="19" customWidth="1"/>
    <col min="14343" max="14592" width="15.81640625" style="19"/>
    <col min="14593" max="14593" width="3.453125" style="19" customWidth="1"/>
    <col min="14594" max="14594" width="18.7265625" style="19" customWidth="1"/>
    <col min="14595" max="14595" width="95.54296875" style="19" customWidth="1"/>
    <col min="14596" max="14596" width="15.1796875" style="19" customWidth="1"/>
    <col min="14597" max="14597" width="2.81640625" style="19" customWidth="1"/>
    <col min="14598" max="14598" width="1.81640625" style="19" customWidth="1"/>
    <col min="14599" max="14848" width="15.81640625" style="19"/>
    <col min="14849" max="14849" width="3.453125" style="19" customWidth="1"/>
    <col min="14850" max="14850" width="18.7265625" style="19" customWidth="1"/>
    <col min="14851" max="14851" width="95.54296875" style="19" customWidth="1"/>
    <col min="14852" max="14852" width="15.1796875" style="19" customWidth="1"/>
    <col min="14853" max="14853" width="2.81640625" style="19" customWidth="1"/>
    <col min="14854" max="14854" width="1.81640625" style="19" customWidth="1"/>
    <col min="14855" max="15104" width="15.81640625" style="19"/>
    <col min="15105" max="15105" width="3.453125" style="19" customWidth="1"/>
    <col min="15106" max="15106" width="18.7265625" style="19" customWidth="1"/>
    <col min="15107" max="15107" width="95.54296875" style="19" customWidth="1"/>
    <col min="15108" max="15108" width="15.1796875" style="19" customWidth="1"/>
    <col min="15109" max="15109" width="2.81640625" style="19" customWidth="1"/>
    <col min="15110" max="15110" width="1.81640625" style="19" customWidth="1"/>
    <col min="15111" max="15360" width="15.81640625" style="19"/>
    <col min="15361" max="15361" width="3.453125" style="19" customWidth="1"/>
    <col min="15362" max="15362" width="18.7265625" style="19" customWidth="1"/>
    <col min="15363" max="15363" width="95.54296875" style="19" customWidth="1"/>
    <col min="15364" max="15364" width="15.1796875" style="19" customWidth="1"/>
    <col min="15365" max="15365" width="2.81640625" style="19" customWidth="1"/>
    <col min="15366" max="15366" width="1.81640625" style="19" customWidth="1"/>
    <col min="15367" max="15616" width="15.81640625" style="19"/>
    <col min="15617" max="15617" width="3.453125" style="19" customWidth="1"/>
    <col min="15618" max="15618" width="18.7265625" style="19" customWidth="1"/>
    <col min="15619" max="15619" width="95.54296875" style="19" customWidth="1"/>
    <col min="15620" max="15620" width="15.1796875" style="19" customWidth="1"/>
    <col min="15621" max="15621" width="2.81640625" style="19" customWidth="1"/>
    <col min="15622" max="15622" width="1.81640625" style="19" customWidth="1"/>
    <col min="15623" max="15872" width="15.81640625" style="19"/>
    <col min="15873" max="15873" width="3.453125" style="19" customWidth="1"/>
    <col min="15874" max="15874" width="18.7265625" style="19" customWidth="1"/>
    <col min="15875" max="15875" width="95.54296875" style="19" customWidth="1"/>
    <col min="15876" max="15876" width="15.1796875" style="19" customWidth="1"/>
    <col min="15877" max="15877" width="2.81640625" style="19" customWidth="1"/>
    <col min="15878" max="15878" width="1.81640625" style="19" customWidth="1"/>
    <col min="15879" max="16128" width="15.81640625" style="19"/>
    <col min="16129" max="16129" width="3.453125" style="19" customWidth="1"/>
    <col min="16130" max="16130" width="18.7265625" style="19" customWidth="1"/>
    <col min="16131" max="16131" width="95.54296875" style="19" customWidth="1"/>
    <col min="16132" max="16132" width="15.1796875" style="19" customWidth="1"/>
    <col min="16133" max="16133" width="2.81640625" style="19" customWidth="1"/>
    <col min="16134" max="16134" width="1.81640625" style="19" customWidth="1"/>
    <col min="16135" max="16384" width="15.81640625" style="19"/>
  </cols>
  <sheetData>
    <row r="1" spans="2:4" ht="12" customHeight="1" x14ac:dyDescent="0.35"/>
    <row r="2" spans="2:4" ht="12" customHeight="1" x14ac:dyDescent="0.35"/>
    <row r="3" spans="2:4" ht="12" customHeight="1" x14ac:dyDescent="0.35"/>
    <row r="4" spans="2:4" ht="15.75" customHeight="1" x14ac:dyDescent="0.35">
      <c r="B4" s="233"/>
      <c r="C4" s="234"/>
    </row>
    <row r="5" spans="2:4" ht="191.25" customHeight="1" x14ac:dyDescent="0.35">
      <c r="B5" s="235"/>
      <c r="C5" s="529"/>
      <c r="D5" s="529"/>
    </row>
    <row r="6" spans="2:4" ht="191.25" customHeight="1" x14ac:dyDescent="0.35">
      <c r="B6" s="235"/>
      <c r="C6" s="236"/>
      <c r="D6" s="236"/>
    </row>
    <row r="7" spans="2:4" ht="124.5" customHeight="1" x14ac:dyDescent="0.35">
      <c r="C7" s="237"/>
    </row>
    <row r="8" spans="2:4" ht="27.75" customHeight="1" x14ac:dyDescent="0.35">
      <c r="B8" s="238"/>
      <c r="C8" s="239"/>
    </row>
    <row r="9" spans="2:4" ht="27.75" customHeight="1" x14ac:dyDescent="0.35">
      <c r="C9" s="239"/>
    </row>
    <row r="37" ht="2.25" customHeight="1" x14ac:dyDescent="0.35"/>
  </sheetData>
  <mergeCells count="1">
    <mergeCell ref="C5:D5"/>
  </mergeCells>
  <pageMargins left="0.19685039370078741" right="0" top="0.78740157480314965" bottom="0.19685039370078741" header="0" footer="0"/>
  <pageSetup paperSize="9" scale="74" orientation="portrait" r:id="rId1"/>
  <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0F381B2-6F16-4B00-B2AF-133FD53144A9}">
  <sheetPr>
    <pageSetUpPr fitToPage="1"/>
  </sheetPr>
  <dimension ref="A1:E46"/>
  <sheetViews>
    <sheetView zoomScale="85" zoomScaleNormal="85" zoomScaleSheetLayoutView="85" workbookViewId="0"/>
  </sheetViews>
  <sheetFormatPr defaultColWidth="15.81640625" defaultRowHeight="15.5" x14ac:dyDescent="0.35"/>
  <cols>
    <col min="1" max="1" width="3.453125" style="19" customWidth="1"/>
    <col min="2" max="2" width="33.7265625" style="244" bestFit="1" customWidth="1"/>
    <col min="3" max="3" width="1.54296875" style="245" customWidth="1"/>
    <col min="4" max="4" width="71" style="244" customWidth="1"/>
    <col min="5" max="6" width="23.54296875" style="244" customWidth="1"/>
    <col min="7" max="7" width="1.81640625" style="244" customWidth="1"/>
    <col min="8" max="8" width="15.81640625" style="244"/>
    <col min="9" max="9" width="6.1796875" style="244" customWidth="1"/>
    <col min="10" max="16384" width="15.81640625" style="244"/>
  </cols>
  <sheetData>
    <row r="1" spans="2:4" s="19" customFormat="1" ht="12" customHeight="1" x14ac:dyDescent="0.35">
      <c r="C1" s="240"/>
    </row>
    <row r="2" spans="2:4" s="19" customFormat="1" ht="12" customHeight="1" x14ac:dyDescent="0.35">
      <c r="C2" s="240"/>
    </row>
    <row r="3" spans="2:4" s="19" customFormat="1" ht="12" customHeight="1" x14ac:dyDescent="0.35">
      <c r="C3" s="240"/>
    </row>
    <row r="4" spans="2:4" s="19" customFormat="1" ht="15.75" customHeight="1" x14ac:dyDescent="0.35">
      <c r="C4" s="240"/>
    </row>
    <row r="5" spans="2:4" s="19" customFormat="1" ht="24" customHeight="1" x14ac:dyDescent="0.5">
      <c r="B5" s="530" t="s">
        <v>3205</v>
      </c>
      <c r="C5" s="530"/>
      <c r="D5" s="530"/>
    </row>
    <row r="6" spans="2:4" s="19" customFormat="1" ht="6" customHeight="1" x14ac:dyDescent="0.35">
      <c r="C6" s="240"/>
    </row>
    <row r="7" spans="2:4" s="19" customFormat="1" ht="15.75" customHeight="1" x14ac:dyDescent="0.35">
      <c r="B7" s="241" t="s">
        <v>3206</v>
      </c>
      <c r="C7" s="242"/>
      <c r="D7" s="243" t="s">
        <v>3207</v>
      </c>
    </row>
    <row r="8" spans="2:4" ht="11.25" customHeight="1" x14ac:dyDescent="0.35"/>
    <row r="10" spans="2:4" x14ac:dyDescent="0.35">
      <c r="B10" s="246" t="s">
        <v>3208</v>
      </c>
    </row>
    <row r="11" spans="2:4" x14ac:dyDescent="0.35">
      <c r="B11" s="245" t="s">
        <v>3209</v>
      </c>
      <c r="D11" s="245"/>
    </row>
    <row r="12" spans="2:4" x14ac:dyDescent="0.35">
      <c r="B12" s="247" t="s">
        <v>3158</v>
      </c>
      <c r="D12" s="248" t="s">
        <v>3209</v>
      </c>
    </row>
    <row r="13" spans="2:4" x14ac:dyDescent="0.35">
      <c r="B13" s="247"/>
    </row>
    <row r="14" spans="2:4" x14ac:dyDescent="0.35">
      <c r="B14" s="245" t="s">
        <v>3210</v>
      </c>
    </row>
    <row r="15" spans="2:4" x14ac:dyDescent="0.35">
      <c r="B15" s="247" t="s">
        <v>3211</v>
      </c>
      <c r="D15" s="248" t="s">
        <v>3212</v>
      </c>
    </row>
    <row r="16" spans="2:4" x14ac:dyDescent="0.35">
      <c r="B16" s="247" t="s">
        <v>3213</v>
      </c>
      <c r="D16" s="248" t="s">
        <v>3214</v>
      </c>
    </row>
    <row r="17" spans="2:4" x14ac:dyDescent="0.35">
      <c r="B17" s="247" t="s">
        <v>3215</v>
      </c>
      <c r="D17" s="248" t="s">
        <v>3216</v>
      </c>
    </row>
    <row r="18" spans="2:4" x14ac:dyDescent="0.35">
      <c r="B18" s="247" t="s">
        <v>3217</v>
      </c>
      <c r="D18" s="248" t="s">
        <v>3218</v>
      </c>
    </row>
    <row r="19" spans="2:4" x14ac:dyDescent="0.35">
      <c r="B19" s="247" t="s">
        <v>3219</v>
      </c>
      <c r="D19" s="248" t="s">
        <v>3220</v>
      </c>
    </row>
    <row r="20" spans="2:4" x14ac:dyDescent="0.35">
      <c r="B20" s="247" t="s">
        <v>3221</v>
      </c>
      <c r="D20" s="248" t="s">
        <v>3222</v>
      </c>
    </row>
    <row r="21" spans="2:4" x14ac:dyDescent="0.35">
      <c r="B21" s="247"/>
    </row>
    <row r="22" spans="2:4" x14ac:dyDescent="0.35">
      <c r="B22" s="247" t="s">
        <v>3223</v>
      </c>
      <c r="D22" s="248" t="s">
        <v>3224</v>
      </c>
    </row>
    <row r="23" spans="2:4" x14ac:dyDescent="0.35">
      <c r="B23" s="247" t="s">
        <v>3225</v>
      </c>
      <c r="D23" s="248" t="s">
        <v>3226</v>
      </c>
    </row>
    <row r="24" spans="2:4" x14ac:dyDescent="0.35">
      <c r="B24" s="247" t="s">
        <v>3227</v>
      </c>
      <c r="D24" s="248" t="s">
        <v>3228</v>
      </c>
    </row>
    <row r="25" spans="2:4" x14ac:dyDescent="0.35">
      <c r="B25" s="247" t="s">
        <v>3229</v>
      </c>
      <c r="D25" s="248" t="s">
        <v>3230</v>
      </c>
    </row>
    <row r="26" spans="2:4" x14ac:dyDescent="0.35">
      <c r="B26" s="247" t="s">
        <v>3231</v>
      </c>
      <c r="D26" s="248" t="s">
        <v>3232</v>
      </c>
    </row>
    <row r="27" spans="2:4" x14ac:dyDescent="0.35">
      <c r="B27" s="247" t="s">
        <v>3233</v>
      </c>
      <c r="D27" s="248" t="s">
        <v>3234</v>
      </c>
    </row>
    <row r="28" spans="2:4" x14ac:dyDescent="0.35">
      <c r="B28" s="247" t="s">
        <v>3235</v>
      </c>
      <c r="D28" s="248" t="s">
        <v>3236</v>
      </c>
    </row>
    <row r="29" spans="2:4" x14ac:dyDescent="0.35">
      <c r="B29" s="247" t="s">
        <v>3237</v>
      </c>
      <c r="D29" s="248" t="s">
        <v>3238</v>
      </c>
    </row>
    <row r="30" spans="2:4" x14ac:dyDescent="0.35">
      <c r="B30" s="247" t="s">
        <v>3239</v>
      </c>
      <c r="D30" s="248" t="s">
        <v>3240</v>
      </c>
    </row>
    <row r="31" spans="2:4" x14ac:dyDescent="0.35">
      <c r="B31" s="247" t="s">
        <v>3241</v>
      </c>
      <c r="D31" s="248" t="s">
        <v>3242</v>
      </c>
    </row>
    <row r="32" spans="2:4" x14ac:dyDescent="0.35">
      <c r="B32" s="247" t="s">
        <v>3243</v>
      </c>
      <c r="D32" s="248" t="s">
        <v>3244</v>
      </c>
    </row>
    <row r="33" spans="2:5" x14ac:dyDescent="0.35">
      <c r="B33" s="247" t="s">
        <v>3245</v>
      </c>
      <c r="D33" s="248" t="s">
        <v>3246</v>
      </c>
    </row>
    <row r="34" spans="2:5" x14ac:dyDescent="0.35">
      <c r="B34" s="247" t="s">
        <v>3247</v>
      </c>
      <c r="D34" s="248" t="s">
        <v>3248</v>
      </c>
    </row>
    <row r="35" spans="2:5" x14ac:dyDescent="0.35">
      <c r="B35" s="247" t="s">
        <v>3249</v>
      </c>
      <c r="D35" s="248" t="s">
        <v>3250</v>
      </c>
    </row>
    <row r="36" spans="2:5" x14ac:dyDescent="0.35">
      <c r="B36" s="247" t="s">
        <v>3251</v>
      </c>
      <c r="D36" s="248" t="s">
        <v>3252</v>
      </c>
    </row>
    <row r="37" spans="2:5" x14ac:dyDescent="0.35">
      <c r="B37" s="247" t="s">
        <v>3253</v>
      </c>
      <c r="D37" s="248" t="s">
        <v>3254</v>
      </c>
    </row>
    <row r="38" spans="2:5" x14ac:dyDescent="0.35">
      <c r="B38" s="247" t="s">
        <v>3255</v>
      </c>
      <c r="D38" s="248" t="s">
        <v>3256</v>
      </c>
    </row>
    <row r="39" spans="2:5" x14ac:dyDescent="0.35">
      <c r="B39" s="247" t="s">
        <v>3257</v>
      </c>
      <c r="D39" s="248" t="s">
        <v>3258</v>
      </c>
    </row>
    <row r="40" spans="2:5" x14ac:dyDescent="0.35">
      <c r="B40" s="247"/>
      <c r="D40" s="248"/>
    </row>
    <row r="41" spans="2:5" x14ac:dyDescent="0.35">
      <c r="B41" s="247"/>
      <c r="D41" s="249"/>
    </row>
    <row r="42" spans="2:5" x14ac:dyDescent="0.35">
      <c r="E42" s="245"/>
    </row>
    <row r="43" spans="2:5" x14ac:dyDescent="0.35">
      <c r="B43" s="246" t="s">
        <v>3259</v>
      </c>
      <c r="E43" s="245"/>
    </row>
    <row r="44" spans="2:5" x14ac:dyDescent="0.35">
      <c r="B44" s="247" t="s">
        <v>3260</v>
      </c>
      <c r="D44" s="248" t="s">
        <v>3261</v>
      </c>
      <c r="E44" s="245"/>
    </row>
    <row r="45" spans="2:5" x14ac:dyDescent="0.35">
      <c r="B45" s="247" t="s">
        <v>3262</v>
      </c>
      <c r="D45" s="248" t="s">
        <v>3261</v>
      </c>
      <c r="E45" s="245"/>
    </row>
    <row r="46" spans="2:5" x14ac:dyDescent="0.35">
      <c r="B46" s="247" t="s">
        <v>3263</v>
      </c>
      <c r="D46" s="248" t="s">
        <v>3264</v>
      </c>
    </row>
  </sheetData>
  <mergeCells count="1">
    <mergeCell ref="B5:D5"/>
  </mergeCells>
  <hyperlinks>
    <hyperlink ref="D12" location="'Tabel A - General Issuer Detail'!A1" display="General Issuer Detail" xr:uid="{301E4027-C1F2-4DC7-B2FA-26F6D10BDD53}"/>
    <hyperlink ref="D15" location="'G1-G4 - Cover pool inform.'!A1" display="General cover pool information " xr:uid="{7FA8D26A-54D0-4E55-987C-DCF5246E13AB}"/>
    <hyperlink ref="D16" location="'G1-G4 - Cover pool inform.'!B25" display="Outstanding CBs" xr:uid="{1CEBECCC-3EB4-4EBC-A950-98F94FA6CDB7}"/>
    <hyperlink ref="D19" location="'G1-G4 - Cover pool inform.'!B61" display="Legal ALM (balance principle) adherence" xr:uid="{2ED9E707-667F-4555-BC39-E40606C4C0FF}"/>
    <hyperlink ref="D20" location="'G1-G4 - Cover pool inform.'!B70" display="Additional characteristics of ALM business model for issued CBs" xr:uid="{7DF601D1-AC77-41A2-8BD6-BC3360F8BB00}"/>
    <hyperlink ref="D22" location="'Table 1-3 - Lending'!B7" display="Number of loans by property category" xr:uid="{840322B6-F5C9-400D-8176-CF425A71784E}"/>
    <hyperlink ref="D23" location="'Table 1-3 - Lending'!B16" display="Lending by property category, DKKbn" xr:uid="{3C39DBA0-11F8-4420-8D86-6A739E554B04}"/>
    <hyperlink ref="D24" location="'Table 1-3 - Lending'!B23" display="Lending, by loan size, DKKbn" xr:uid="{4373D7D1-9DEF-42FB-976F-8E7D1AFC8949}"/>
    <hyperlink ref="D25" location="'Table 4 - LTV'!B7" display="Lending, by-loan to-value (LTV), current property value, DKKbn" xr:uid="{A92F15C5-246A-4E83-A314-B17690E8EAE9}"/>
    <hyperlink ref="D26" location="'Table 4 - LTV'!B29" display="Lending, by-loan to-value (LTV), current property value, Per cent" xr:uid="{D4DD7AC0-6B16-4E92-BBC0-76FCF780F74C}"/>
    <hyperlink ref="D27" location="'Table 4 - LTV'!B51" display="Lending, by-loan to-value (LTV), current property value, DKKbn (&quot;Sidste krone&quot;)" xr:uid="{8A56D863-29E9-447F-8D26-93E030A86F8C}"/>
    <hyperlink ref="D28" location="'Table 4 - LTV'!B73" display="Lending, by-loan to-value (LTV), current property value, Per cent (&quot;Sidste krone&quot;)" xr:uid="{E8C73238-ED72-4C28-AEE1-916E118D50AB}"/>
    <hyperlink ref="D29" location="'Table 5 - Lending by region'!B7" display="Lending by region, DKKbn" xr:uid="{C6634209-B084-4C8B-BF5C-DF8F9EB57425}"/>
    <hyperlink ref="D30" location="'Table 6-8 - Lending by loantype'!B6" display="Lending by loan type - IO Loans, DKKbn" xr:uid="{85431C90-4290-4AC5-B4D2-36FE907BD430}"/>
    <hyperlink ref="D31" location="'Table 6-8 - Lending by loantype'!B23" display="Lending by loan type - Repayment Loans / Amortizing Loans, DKKbn" xr:uid="{7CADD8CA-486C-4387-8A34-9FD9DB73434E}"/>
    <hyperlink ref="D32" location="'Table 6-8 - Lending by loantype'!B40" display="Lending by loan type - All loans, DKKbn" xr:uid="{C02E03D1-8BCD-45B9-B3B1-4E871F24EDB1}"/>
    <hyperlink ref="D34" location="'Table 9-12 - Lending'!B20" display="Lending by remaining maturity, DKKbn" xr:uid="{7726F2C7-7883-4626-A820-979DC4773CC2}"/>
    <hyperlink ref="D35" location="'Table 9-12 - Lending'!B35" display="90 day Non-performing loans by property type, as percentage of instalments payments, %" xr:uid="{5825FE38-B760-4083-8F0E-4F8725D6A647}"/>
    <hyperlink ref="D36" location="'Table 9-12 - Lending'!B45" display="90 day Non-performing loans by property type, as percentage of lending, %" xr:uid="{A94195A3-83C3-4284-B1BA-6F14B93CB714}"/>
    <hyperlink ref="D37" location="'Table 9-12 - Lending'!B55" display="90 day Non-performing loans by property type, as percentage of lending, by continous LTV bracket, %" xr:uid="{5B0DFB2B-77BA-404A-AAA1-45DEBAB6DA97}"/>
    <hyperlink ref="D38" location="'Table 9-12 - Lending'!B69" display="Realised losses (DKKm)" xr:uid="{0535782E-2575-429A-8B28-32F5CC5EE379}"/>
    <hyperlink ref="D39" location="'Table 9-12 - Lending'!B78" display="Realised losses (%)" xr:uid="{E47A1B0D-6B37-44CE-BB43-9AA1F3FC91C2}"/>
    <hyperlink ref="D44" location="'X1 Key Concepts'!B8" display="Key Concepts Explanation" xr:uid="{6DE16074-C22E-4D7E-A48D-AF3F99BADFFE}"/>
    <hyperlink ref="D46" location="'X3 - General explanation'!B7" display="General explanation" xr:uid="{CE935A4F-3977-452B-B496-CE6FC80419EE}"/>
    <hyperlink ref="D17" location="'G1-G4 - Cover pool inform.'!A1" display="Cover assets and maturity structure" xr:uid="{017469B5-2199-4597-B48B-43FF8E9A3F25}"/>
    <hyperlink ref="D45" location="'X2 Key Concepts'!A1" display="Key Concepts Explanation" xr:uid="{3B7486CA-A13D-48A5-939D-5C963E55FD5C}"/>
    <hyperlink ref="D18" location="'G1-G4 - Cover pool inform.'!A1" display="Interest and currency risk" xr:uid="{45D35F77-8B25-4367-B9DB-A930AC9FA22B}"/>
    <hyperlink ref="D33" location="'Table 9-12 - Lending'!B6" display="Lending by Seasoning, DKKbn (Seasoning defined by duration of customer relationship)" xr:uid="{E47EA00E-37C9-48E4-85C8-F0AFEEA3909F}"/>
  </hyperlinks>
  <pageMargins left="0.78740157480314965" right="0.59055118110236227" top="0.78740157480314965" bottom="0.78740157480314965" header="0" footer="0"/>
  <pageSetup paperSize="9" scale="55" orientation="portrait" r:id="rId1"/>
  <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1BEBCD0-A55C-4D6A-86FC-2EE7D129534A}">
  <sheetPr>
    <pageSetUpPr fitToPage="1"/>
  </sheetPr>
  <dimension ref="B1:F46"/>
  <sheetViews>
    <sheetView zoomScale="85" zoomScaleNormal="85" workbookViewId="0"/>
  </sheetViews>
  <sheetFormatPr defaultColWidth="15.81640625" defaultRowHeight="14.5" x14ac:dyDescent="0.35"/>
  <cols>
    <col min="1" max="1" width="3.453125" style="19" customWidth="1"/>
    <col min="2" max="2" width="68.453125" style="19" bestFit="1" customWidth="1"/>
    <col min="3" max="6" width="15.7265625" style="19" bestFit="1" customWidth="1"/>
    <col min="7" max="7" width="5.1796875" style="19" customWidth="1"/>
    <col min="8" max="16384" width="15.81640625" style="19"/>
  </cols>
  <sheetData>
    <row r="1" spans="2:6" ht="12" customHeight="1" x14ac:dyDescent="0.35"/>
    <row r="2" spans="2:6" ht="12" customHeight="1" x14ac:dyDescent="0.35"/>
    <row r="3" spans="2:6" ht="12" customHeight="1" x14ac:dyDescent="0.35"/>
    <row r="4" spans="2:6" ht="36" customHeight="1" x14ac:dyDescent="0.35">
      <c r="B4" s="250" t="s">
        <v>3265</v>
      </c>
      <c r="C4" s="531"/>
      <c r="D4" s="531"/>
    </row>
    <row r="5" spans="2:6" ht="15.5" x14ac:dyDescent="0.35">
      <c r="B5" s="251" t="s">
        <v>3266</v>
      </c>
      <c r="C5" s="252"/>
      <c r="D5" s="252"/>
      <c r="E5" s="252"/>
      <c r="F5" s="252"/>
    </row>
    <row r="6" spans="2:6" ht="3.75" customHeight="1" x14ac:dyDescent="0.35">
      <c r="B6" s="253"/>
      <c r="C6" s="254"/>
      <c r="D6" s="254"/>
      <c r="E6" s="254"/>
      <c r="F6" s="254"/>
    </row>
    <row r="7" spans="2:6" ht="3" customHeight="1" x14ac:dyDescent="0.35">
      <c r="B7" s="253"/>
    </row>
    <row r="8" spans="2:6" ht="3.75" customHeight="1" x14ac:dyDescent="0.35"/>
    <row r="9" spans="2:6" x14ac:dyDescent="0.35">
      <c r="B9" s="255" t="s">
        <v>3267</v>
      </c>
      <c r="C9" s="256" t="s">
        <v>3268</v>
      </c>
      <c r="D9" s="256" t="s">
        <v>3269</v>
      </c>
      <c r="E9" s="256" t="s">
        <v>3270</v>
      </c>
      <c r="F9" s="256" t="s">
        <v>3271</v>
      </c>
    </row>
    <row r="10" spans="2:6" x14ac:dyDescent="0.35">
      <c r="B10" s="257" t="s">
        <v>3272</v>
      </c>
      <c r="C10" s="258">
        <v>428.5</v>
      </c>
      <c r="D10" s="258">
        <v>429.9</v>
      </c>
      <c r="E10" s="258">
        <v>421.4</v>
      </c>
      <c r="F10" s="258">
        <v>426.8</v>
      </c>
    </row>
    <row r="11" spans="2:6" x14ac:dyDescent="0.35">
      <c r="B11" s="257" t="s">
        <v>3273</v>
      </c>
      <c r="C11" s="258">
        <v>389.25200000000001</v>
      </c>
      <c r="D11" s="258">
        <v>391.18099999999998</v>
      </c>
      <c r="E11" s="258">
        <v>378.74299999999999</v>
      </c>
      <c r="F11" s="258">
        <v>382.22500000000002</v>
      </c>
    </row>
    <row r="12" spans="2:6" x14ac:dyDescent="0.35">
      <c r="B12" s="259" t="s">
        <v>3274</v>
      </c>
      <c r="C12" s="260">
        <v>389.25200000000001</v>
      </c>
      <c r="D12" s="260">
        <v>391.18099999999998</v>
      </c>
      <c r="E12" s="260">
        <v>378.74299999999999</v>
      </c>
      <c r="F12" s="260">
        <v>382.22500000000002</v>
      </c>
    </row>
    <row r="13" spans="2:6" x14ac:dyDescent="0.35">
      <c r="B13" s="261" t="s">
        <v>3275</v>
      </c>
      <c r="C13" s="262">
        <v>0.27700000000000002</v>
      </c>
      <c r="D13" s="262">
        <v>0.28499999999999998</v>
      </c>
      <c r="E13" s="262">
        <v>0.28699999999999998</v>
      </c>
      <c r="F13" s="262">
        <v>0.28699999999999998</v>
      </c>
    </row>
    <row r="14" spans="2:6" x14ac:dyDescent="0.35">
      <c r="B14" s="257" t="s">
        <v>3276</v>
      </c>
      <c r="C14" s="263">
        <v>0.29799999999999999</v>
      </c>
      <c r="D14" s="263">
        <v>0.307</v>
      </c>
      <c r="E14" s="263">
        <v>0.309</v>
      </c>
      <c r="F14" s="263">
        <v>0.308</v>
      </c>
    </row>
    <row r="15" spans="2:6" x14ac:dyDescent="0.35">
      <c r="B15" s="257" t="s">
        <v>3277</v>
      </c>
      <c r="C15" s="258">
        <v>402.23399999999998</v>
      </c>
      <c r="D15" s="258">
        <v>398.43599999999998</v>
      </c>
      <c r="E15" s="258">
        <v>394.14299999999997</v>
      </c>
      <c r="F15" s="258">
        <v>407.29300000000001</v>
      </c>
    </row>
    <row r="16" spans="2:6" x14ac:dyDescent="0.35">
      <c r="B16" s="257" t="s">
        <v>3278</v>
      </c>
      <c r="C16" s="258">
        <v>3.8</v>
      </c>
      <c r="D16" s="258">
        <v>6.1</v>
      </c>
      <c r="E16" s="258">
        <v>3.7</v>
      </c>
      <c r="F16" s="258">
        <v>6.3</v>
      </c>
    </row>
    <row r="17" spans="2:6" x14ac:dyDescent="0.35">
      <c r="B17" s="264" t="s">
        <v>3279</v>
      </c>
      <c r="C17" s="258"/>
      <c r="D17" s="258"/>
      <c r="E17" s="258"/>
      <c r="F17" s="258"/>
    </row>
    <row r="18" spans="2:6" x14ac:dyDescent="0.35">
      <c r="B18" s="265" t="s">
        <v>3280</v>
      </c>
      <c r="C18" s="266">
        <v>122.01</v>
      </c>
      <c r="D18" s="266">
        <v>123.46</v>
      </c>
      <c r="E18" s="266">
        <v>124.541</v>
      </c>
      <c r="F18" s="266">
        <v>125.813</v>
      </c>
    </row>
    <row r="19" spans="2:6" x14ac:dyDescent="0.35">
      <c r="B19" s="267" t="s">
        <v>3281</v>
      </c>
      <c r="C19" s="266">
        <v>0</v>
      </c>
      <c r="D19" s="266">
        <v>0</v>
      </c>
      <c r="E19" s="266">
        <v>0</v>
      </c>
      <c r="F19" s="266">
        <v>0</v>
      </c>
    </row>
    <row r="20" spans="2:6" x14ac:dyDescent="0.35">
      <c r="B20" s="257" t="s">
        <v>3282</v>
      </c>
      <c r="C20" s="258">
        <v>0</v>
      </c>
      <c r="D20" s="258">
        <v>0</v>
      </c>
      <c r="E20" s="258">
        <v>0</v>
      </c>
      <c r="F20" s="258">
        <v>0</v>
      </c>
    </row>
    <row r="21" spans="2:6" ht="9.75" customHeight="1" x14ac:dyDescent="0.35">
      <c r="B21" s="253"/>
      <c r="C21" s="254"/>
      <c r="D21" s="254"/>
      <c r="E21" s="254"/>
      <c r="F21" s="254"/>
    </row>
    <row r="22" spans="2:6" ht="15.5" x14ac:dyDescent="0.35">
      <c r="B22" s="268"/>
      <c r="C22" s="254"/>
      <c r="D22" s="254"/>
      <c r="E22" s="254"/>
      <c r="F22" s="254"/>
    </row>
    <row r="23" spans="2:6" x14ac:dyDescent="0.35">
      <c r="B23" s="269" t="s">
        <v>3283</v>
      </c>
      <c r="C23" s="270"/>
      <c r="D23" s="270"/>
      <c r="E23" s="270"/>
      <c r="F23" s="270"/>
    </row>
    <row r="24" spans="2:6" x14ac:dyDescent="0.35">
      <c r="B24" s="271" t="s">
        <v>3284</v>
      </c>
      <c r="C24" s="272">
        <v>389.25200000000001</v>
      </c>
      <c r="D24" s="272">
        <v>391.18099999999998</v>
      </c>
      <c r="E24" s="272">
        <v>378.74299999999999</v>
      </c>
      <c r="F24" s="272">
        <v>382.22500000000002</v>
      </c>
    </row>
    <row r="25" spans="2:6" x14ac:dyDescent="0.35">
      <c r="B25" s="269" t="s">
        <v>3285</v>
      </c>
      <c r="C25" s="270"/>
      <c r="D25" s="270"/>
      <c r="E25" s="270"/>
      <c r="F25" s="270"/>
    </row>
    <row r="26" spans="2:6" ht="3" customHeight="1" x14ac:dyDescent="0.35">
      <c r="B26" s="273"/>
      <c r="C26" s="270"/>
      <c r="D26" s="270"/>
      <c r="E26" s="270"/>
      <c r="F26" s="270"/>
    </row>
    <row r="27" spans="2:6" x14ac:dyDescent="0.35">
      <c r="B27" s="259" t="s">
        <v>3286</v>
      </c>
      <c r="C27" s="264"/>
      <c r="D27" s="264"/>
      <c r="E27" s="264"/>
      <c r="F27" s="264"/>
    </row>
    <row r="28" spans="2:6" x14ac:dyDescent="0.35">
      <c r="B28" s="274" t="s">
        <v>3287</v>
      </c>
      <c r="C28" s="275">
        <v>0.53900000000000003</v>
      </c>
      <c r="D28" s="276">
        <v>0.34699999999999998</v>
      </c>
      <c r="E28" s="276">
        <v>0.45500000000000002</v>
      </c>
      <c r="F28" s="275">
        <v>0.48799999999999999</v>
      </c>
    </row>
    <row r="29" spans="2:6" x14ac:dyDescent="0.35">
      <c r="B29" s="274" t="s">
        <v>3288</v>
      </c>
      <c r="C29" s="275">
        <v>6.6239999999999997</v>
      </c>
      <c r="D29" s="275">
        <v>5.5640000000000001</v>
      </c>
      <c r="E29" s="275">
        <v>5.548</v>
      </c>
      <c r="F29" s="275">
        <v>5.7089999999999996</v>
      </c>
    </row>
    <row r="30" spans="2:6" x14ac:dyDescent="0.35">
      <c r="B30" s="274" t="s">
        <v>3289</v>
      </c>
      <c r="C30" s="275">
        <v>382.089</v>
      </c>
      <c r="D30" s="275">
        <v>385.27</v>
      </c>
      <c r="E30" s="275">
        <v>372.73899999999998</v>
      </c>
      <c r="F30" s="275">
        <v>376.02800000000002</v>
      </c>
    </row>
    <row r="31" spans="2:6" x14ac:dyDescent="0.35">
      <c r="B31" s="259" t="s">
        <v>3290</v>
      </c>
      <c r="C31" s="277"/>
      <c r="D31" s="277"/>
      <c r="E31" s="277"/>
      <c r="F31" s="277"/>
    </row>
    <row r="32" spans="2:6" x14ac:dyDescent="0.35">
      <c r="B32" s="274" t="s">
        <v>3291</v>
      </c>
      <c r="C32" s="275">
        <v>386.81900000000002</v>
      </c>
      <c r="D32" s="275">
        <v>388.637</v>
      </c>
      <c r="E32" s="275">
        <v>375.91199999999998</v>
      </c>
      <c r="F32" s="275">
        <v>379.29199999999997</v>
      </c>
    </row>
    <row r="33" spans="2:6" x14ac:dyDescent="0.35">
      <c r="B33" s="274" t="s">
        <v>3292</v>
      </c>
      <c r="C33" s="275">
        <v>2.4329999999999998</v>
      </c>
      <c r="D33" s="275">
        <v>2.544</v>
      </c>
      <c r="E33" s="275">
        <v>2.831</v>
      </c>
      <c r="F33" s="275">
        <v>2.9329999999999998</v>
      </c>
    </row>
    <row r="34" spans="2:6" x14ac:dyDescent="0.35">
      <c r="B34" s="274" t="s">
        <v>3293</v>
      </c>
      <c r="C34" s="278">
        <v>0</v>
      </c>
      <c r="D34" s="278">
        <v>0</v>
      </c>
      <c r="E34" s="278">
        <v>0</v>
      </c>
      <c r="F34" s="278">
        <v>0</v>
      </c>
    </row>
    <row r="35" spans="2:6" x14ac:dyDescent="0.35">
      <c r="B35" s="274" t="s">
        <v>3294</v>
      </c>
      <c r="C35" s="278">
        <v>0</v>
      </c>
      <c r="D35" s="278">
        <v>0</v>
      </c>
      <c r="E35" s="278">
        <v>0</v>
      </c>
      <c r="F35" s="278">
        <v>0</v>
      </c>
    </row>
    <row r="36" spans="2:6" x14ac:dyDescent="0.35">
      <c r="B36" s="259" t="s">
        <v>3295</v>
      </c>
      <c r="C36" s="277"/>
      <c r="D36" s="277"/>
      <c r="E36" s="277"/>
      <c r="F36" s="277"/>
    </row>
    <row r="37" spans="2:6" ht="29" x14ac:dyDescent="0.35">
      <c r="B37" s="274" t="s">
        <v>3296</v>
      </c>
      <c r="C37" s="275">
        <v>314.46300000000002</v>
      </c>
      <c r="D37" s="275">
        <v>316.29000000000002</v>
      </c>
      <c r="E37" s="275">
        <v>304.08999999999997</v>
      </c>
      <c r="F37" s="275">
        <v>306.87700000000001</v>
      </c>
    </row>
    <row r="38" spans="2:6" ht="29" x14ac:dyDescent="0.35">
      <c r="B38" s="274" t="s">
        <v>3297</v>
      </c>
      <c r="C38" s="275">
        <v>74.688999999999993</v>
      </c>
      <c r="D38" s="275">
        <v>74.790000000000006</v>
      </c>
      <c r="E38" s="275">
        <v>74.557000000000002</v>
      </c>
      <c r="F38" s="275">
        <v>75.25</v>
      </c>
    </row>
    <row r="39" spans="2:6" x14ac:dyDescent="0.35">
      <c r="B39" s="274" t="s">
        <v>3298</v>
      </c>
      <c r="C39" s="275">
        <v>0.1</v>
      </c>
      <c r="D39" s="275">
        <v>0.10199999999999999</v>
      </c>
      <c r="E39" s="275">
        <v>9.5000000000000001E-2</v>
      </c>
      <c r="F39" s="275">
        <v>9.8000000000000004E-2</v>
      </c>
    </row>
    <row r="40" spans="2:6" x14ac:dyDescent="0.35">
      <c r="B40" s="259" t="s">
        <v>3299</v>
      </c>
      <c r="C40" s="279"/>
      <c r="D40" s="279"/>
      <c r="E40" s="279"/>
      <c r="F40" s="279"/>
    </row>
    <row r="41" spans="2:6" x14ac:dyDescent="0.35">
      <c r="B41" s="257" t="s">
        <v>3300</v>
      </c>
      <c r="C41" s="280">
        <v>0.13</v>
      </c>
      <c r="D41" s="280">
        <v>0.13</v>
      </c>
      <c r="E41" s="280">
        <v>0.13</v>
      </c>
      <c r="F41" s="281">
        <v>0.14000000000000001</v>
      </c>
    </row>
    <row r="42" spans="2:6" ht="29" x14ac:dyDescent="0.35">
      <c r="B42" s="264" t="s">
        <v>3301</v>
      </c>
      <c r="C42" s="282">
        <v>0.56000000000000005</v>
      </c>
      <c r="D42" s="282">
        <v>0.52</v>
      </c>
      <c r="E42" s="282">
        <v>0.52</v>
      </c>
      <c r="F42" s="282">
        <v>0.51</v>
      </c>
    </row>
    <row r="46" spans="2:6" x14ac:dyDescent="0.35">
      <c r="F46" s="283" t="s">
        <v>3302</v>
      </c>
    </row>
  </sheetData>
  <mergeCells count="1">
    <mergeCell ref="C4:D4"/>
  </mergeCells>
  <hyperlinks>
    <hyperlink ref="F46" location="Contents!A1" display="To Contents" xr:uid="{FC1CC942-BFEA-4CB0-BF6A-6FDA99CED94D}"/>
  </hyperlinks>
  <pageMargins left="0.70866141732283472" right="0.70866141732283472" top="0.74803149606299213" bottom="0.74803149606299213" header="0.31496062992125984" footer="0.31496062992125984"/>
  <pageSetup paperSize="9" scale="62" orientation="portrait" r:id="rId1"/>
  <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B4F34ED-7F3A-4B1E-8A2C-EE9601EE989B}">
  <sheetPr>
    <pageSetUpPr fitToPage="1"/>
  </sheetPr>
  <dimension ref="A3:M131"/>
  <sheetViews>
    <sheetView zoomScale="85" zoomScaleNormal="85" workbookViewId="0"/>
  </sheetViews>
  <sheetFormatPr defaultColWidth="9.1796875" defaultRowHeight="14.5" x14ac:dyDescent="0.35"/>
  <cols>
    <col min="1" max="1" width="3.26953125" style="19" customWidth="1"/>
    <col min="2" max="2" width="60.81640625" style="19" customWidth="1"/>
    <col min="3" max="3" width="21.54296875" style="19" customWidth="1"/>
    <col min="4" max="4" width="19.453125" style="19" customWidth="1"/>
    <col min="5" max="5" width="17.7265625" style="19" customWidth="1"/>
    <col min="6" max="8" width="10.7265625" style="19" customWidth="1"/>
    <col min="9" max="9" width="10.81640625" style="19" customWidth="1"/>
    <col min="10" max="10" width="4.26953125" style="19" bestFit="1" customWidth="1"/>
    <col min="11" max="11" width="9.1796875" style="19"/>
    <col min="12" max="12" width="8.81640625" style="19" customWidth="1"/>
    <col min="13" max="16384" width="9.1796875" style="19"/>
  </cols>
  <sheetData>
    <row r="3" spans="2:9" ht="12" customHeight="1" x14ac:dyDescent="0.35"/>
    <row r="4" spans="2:9" ht="18" x14ac:dyDescent="0.35">
      <c r="B4" s="250" t="s">
        <v>3303</v>
      </c>
      <c r="C4" s="250"/>
      <c r="D4" s="250"/>
      <c r="E4" s="250"/>
      <c r="F4" s="250"/>
      <c r="G4" s="250"/>
      <c r="H4" s="250"/>
      <c r="I4" s="250"/>
    </row>
    <row r="5" spans="2:9" ht="4.5" customHeight="1" x14ac:dyDescent="0.35">
      <c r="B5" s="537"/>
      <c r="C5" s="537"/>
      <c r="D5" s="537"/>
      <c r="E5" s="537"/>
      <c r="F5" s="537"/>
      <c r="G5" s="537"/>
      <c r="H5" s="537"/>
      <c r="I5" s="537"/>
    </row>
    <row r="6" spans="2:9" ht="5.25" customHeight="1" x14ac:dyDescent="0.35">
      <c r="B6" s="284"/>
      <c r="C6" s="284"/>
      <c r="D6" s="284"/>
      <c r="E6" s="284"/>
      <c r="F6" s="284"/>
      <c r="G6" s="284"/>
      <c r="H6" s="284"/>
      <c r="I6" s="284"/>
    </row>
    <row r="7" spans="2:9" x14ac:dyDescent="0.35">
      <c r="B7" s="285" t="s">
        <v>3304</v>
      </c>
      <c r="C7" s="286"/>
      <c r="D7" s="286"/>
      <c r="E7" s="286"/>
      <c r="F7" s="286" t="s">
        <v>3268</v>
      </c>
      <c r="G7" s="286" t="s">
        <v>3269</v>
      </c>
      <c r="H7" s="286" t="s">
        <v>3270</v>
      </c>
      <c r="I7" s="286" t="s">
        <v>3271</v>
      </c>
    </row>
    <row r="8" spans="2:9" x14ac:dyDescent="0.35">
      <c r="B8" s="287" t="s">
        <v>3305</v>
      </c>
      <c r="F8" s="288">
        <f>'A. HTT General'!C38/1000</f>
        <v>460.66884999999996</v>
      </c>
      <c r="G8" s="258">
        <v>459.55056000000002</v>
      </c>
      <c r="H8" s="258">
        <v>470.38299999999998</v>
      </c>
      <c r="I8" s="288">
        <v>485</v>
      </c>
    </row>
    <row r="9" spans="2:9" x14ac:dyDescent="0.35">
      <c r="B9" s="287" t="s">
        <v>3306</v>
      </c>
      <c r="F9" s="288">
        <v>16</v>
      </c>
      <c r="G9" s="288">
        <v>5</v>
      </c>
      <c r="H9" s="258">
        <v>16.600000000000001</v>
      </c>
      <c r="I9" s="258">
        <v>29.7</v>
      </c>
    </row>
    <row r="10" spans="2:9" x14ac:dyDescent="0.35">
      <c r="B10" s="287" t="s">
        <v>3307</v>
      </c>
      <c r="F10" s="288">
        <f>F8-F13</f>
        <v>29.549440000000004</v>
      </c>
      <c r="G10" s="288">
        <f t="shared" ref="G10:I10" si="0">G8-G13</f>
        <v>31.811810000000037</v>
      </c>
      <c r="H10" s="288">
        <f t="shared" si="0"/>
        <v>30.986999999999966</v>
      </c>
      <c r="I10" s="288">
        <f t="shared" si="0"/>
        <v>33.408999999999992</v>
      </c>
    </row>
    <row r="11" spans="2:9" x14ac:dyDescent="0.35">
      <c r="B11" s="287" t="s">
        <v>3308</v>
      </c>
      <c r="C11" s="287" t="s">
        <v>141</v>
      </c>
      <c r="D11" s="287"/>
      <c r="E11" s="287"/>
      <c r="F11" s="289">
        <f>F10/F13*100</f>
        <v>6.854119604589366</v>
      </c>
      <c r="G11" s="289">
        <f t="shared" ref="G11:I11" si="1">G10/G13*100</f>
        <v>7.43720553725844</v>
      </c>
      <c r="H11" s="289">
        <f t="shared" si="1"/>
        <v>7.0521807208076464</v>
      </c>
      <c r="I11" s="289">
        <f t="shared" si="1"/>
        <v>7.3980659490556695</v>
      </c>
    </row>
    <row r="12" spans="2:9" x14ac:dyDescent="0.35">
      <c r="B12" s="290"/>
      <c r="C12" s="291" t="s">
        <v>3309</v>
      </c>
      <c r="D12" s="291"/>
      <c r="E12" s="291"/>
      <c r="F12" s="292">
        <v>0.08</v>
      </c>
      <c r="G12" s="293">
        <v>0.08</v>
      </c>
      <c r="H12" s="293">
        <v>0.08</v>
      </c>
      <c r="I12" s="292">
        <v>0.08</v>
      </c>
    </row>
    <row r="13" spans="2:9" x14ac:dyDescent="0.35">
      <c r="B13" s="287" t="s">
        <v>3310</v>
      </c>
      <c r="F13" s="288">
        <f>'A. HTT General'!C39/1000</f>
        <v>431.11940999999996</v>
      </c>
      <c r="G13" s="288">
        <v>427.73874999999998</v>
      </c>
      <c r="H13" s="288">
        <v>439.39600000000002</v>
      </c>
      <c r="I13" s="288">
        <v>451.59100000000001</v>
      </c>
    </row>
    <row r="14" spans="2:9" x14ac:dyDescent="0.35">
      <c r="C14" s="287" t="s">
        <v>3311</v>
      </c>
      <c r="D14" s="287"/>
      <c r="E14" s="287"/>
      <c r="F14" s="294">
        <v>14.119</v>
      </c>
      <c r="G14" s="288">
        <v>4.4329999999999998</v>
      </c>
      <c r="H14" s="288">
        <v>15.003</v>
      </c>
      <c r="I14" s="288">
        <v>28.189</v>
      </c>
    </row>
    <row r="15" spans="2:9" x14ac:dyDescent="0.35">
      <c r="B15" s="287" t="s">
        <v>3312</v>
      </c>
      <c r="F15" s="288"/>
      <c r="G15" s="288"/>
      <c r="H15" s="288"/>
      <c r="I15" s="288"/>
    </row>
    <row r="16" spans="2:9" x14ac:dyDescent="0.35">
      <c r="B16" s="287" t="s">
        <v>3313</v>
      </c>
      <c r="F16" s="288">
        <v>3.8</v>
      </c>
      <c r="G16" s="288">
        <v>3.8</v>
      </c>
      <c r="H16" s="288">
        <v>3.8</v>
      </c>
      <c r="I16" s="288">
        <v>3.8</v>
      </c>
    </row>
    <row r="17" spans="1:13" x14ac:dyDescent="0.35">
      <c r="A17" s="295"/>
      <c r="B17" s="296" t="s">
        <v>3314</v>
      </c>
      <c r="C17" s="295"/>
      <c r="F17" s="288">
        <v>1.55</v>
      </c>
      <c r="G17" s="288">
        <v>1.6</v>
      </c>
      <c r="H17" s="288">
        <v>1.6</v>
      </c>
      <c r="I17" s="288">
        <v>1.6</v>
      </c>
    </row>
    <row r="18" spans="1:13" x14ac:dyDescent="0.35">
      <c r="A18" s="295"/>
      <c r="B18" s="296" t="s">
        <v>3315</v>
      </c>
      <c r="C18" s="295"/>
      <c r="D18" s="297"/>
      <c r="E18" s="297"/>
      <c r="F18" s="298"/>
      <c r="G18" s="298"/>
      <c r="H18" s="298"/>
      <c r="I18" s="298"/>
    </row>
    <row r="19" spans="1:13" x14ac:dyDescent="0.35">
      <c r="A19" s="295"/>
      <c r="B19" s="296" t="s">
        <v>3316</v>
      </c>
      <c r="C19" s="295"/>
      <c r="D19" s="297"/>
      <c r="E19" s="297"/>
      <c r="F19" s="490">
        <v>19.3</v>
      </c>
      <c r="G19" s="490">
        <v>19.3</v>
      </c>
      <c r="H19" s="490">
        <v>19.3</v>
      </c>
      <c r="I19" s="490">
        <v>19.899999999999999</v>
      </c>
      <c r="M19" s="294"/>
    </row>
    <row r="20" spans="1:13" x14ac:dyDescent="0.35">
      <c r="A20" s="295"/>
      <c r="B20" s="296" t="s">
        <v>3317</v>
      </c>
      <c r="C20" s="295"/>
      <c r="D20" s="297"/>
      <c r="E20" s="297"/>
      <c r="F20" s="490">
        <v>20.9</v>
      </c>
      <c r="G20" s="490">
        <v>21.4</v>
      </c>
      <c r="H20" s="490">
        <v>21.4</v>
      </c>
      <c r="I20" s="490">
        <v>20.9</v>
      </c>
    </row>
    <row r="21" spans="1:13" x14ac:dyDescent="0.35">
      <c r="A21" s="295"/>
      <c r="B21" s="299"/>
      <c r="C21" s="295"/>
      <c r="D21" s="297"/>
      <c r="E21" s="297"/>
      <c r="F21" s="298"/>
      <c r="G21" s="298"/>
      <c r="H21" s="298"/>
      <c r="I21" s="298"/>
    </row>
    <row r="22" spans="1:13" x14ac:dyDescent="0.35">
      <c r="A22" s="295"/>
      <c r="B22" s="300" t="s">
        <v>3318</v>
      </c>
      <c r="C22" s="301"/>
      <c r="D22" s="302"/>
      <c r="E22" s="302"/>
      <c r="F22" s="303"/>
      <c r="G22" s="303"/>
      <c r="H22" s="303"/>
      <c r="I22" s="303"/>
    </row>
    <row r="23" spans="1:13" ht="7.5" customHeight="1" x14ac:dyDescent="0.35"/>
    <row r="24" spans="1:13" ht="18" x14ac:dyDescent="0.35">
      <c r="B24" s="250" t="s">
        <v>3319</v>
      </c>
      <c r="C24" s="250"/>
      <c r="D24" s="250"/>
      <c r="E24" s="250"/>
      <c r="F24" s="250"/>
      <c r="G24" s="250"/>
      <c r="H24" s="250"/>
      <c r="I24" s="250"/>
    </row>
    <row r="25" spans="1:13" ht="5.25" customHeight="1" x14ac:dyDescent="0.35">
      <c r="B25" s="284"/>
      <c r="C25" s="284"/>
      <c r="D25" s="284"/>
      <c r="E25" s="284"/>
      <c r="F25" s="284"/>
      <c r="G25" s="284"/>
      <c r="H25" s="284"/>
      <c r="I25" s="284"/>
    </row>
    <row r="26" spans="1:13" x14ac:dyDescent="0.35">
      <c r="B26" s="285" t="s">
        <v>3304</v>
      </c>
      <c r="C26" s="286"/>
      <c r="D26" s="286"/>
      <c r="E26" s="286"/>
      <c r="F26" s="286" t="str">
        <f>+F7</f>
        <v>Q1 2024</v>
      </c>
      <c r="G26" s="286" t="s">
        <v>3269</v>
      </c>
      <c r="H26" s="286" t="s">
        <v>3270</v>
      </c>
      <c r="I26" s="286" t="s">
        <v>3271</v>
      </c>
    </row>
    <row r="27" spans="1:13" x14ac:dyDescent="0.35">
      <c r="B27" s="287" t="s">
        <v>3310</v>
      </c>
      <c r="F27" s="296">
        <v>431.11900000000003</v>
      </c>
      <c r="G27" s="304">
        <v>429.44600000000003</v>
      </c>
      <c r="H27" s="304">
        <v>439.39600000000002</v>
      </c>
      <c r="I27" s="296">
        <v>451.59100000000001</v>
      </c>
    </row>
    <row r="28" spans="1:13" x14ac:dyDescent="0.35">
      <c r="B28" s="287" t="s">
        <v>3320</v>
      </c>
      <c r="F28" s="296">
        <v>401.20600000000002</v>
      </c>
      <c r="G28" s="304">
        <v>398.76100000000002</v>
      </c>
      <c r="H28" s="304">
        <v>392.71</v>
      </c>
      <c r="I28" s="296">
        <v>405.892</v>
      </c>
    </row>
    <row r="29" spans="1:13" x14ac:dyDescent="0.35">
      <c r="B29" s="296" t="s">
        <v>3321</v>
      </c>
      <c r="C29" s="296" t="s">
        <v>3322</v>
      </c>
      <c r="D29" s="296"/>
      <c r="E29" s="296"/>
      <c r="F29" s="305">
        <v>14.119</v>
      </c>
      <c r="G29" s="305">
        <v>4.4329999999999998</v>
      </c>
      <c r="H29" s="305">
        <v>15.003</v>
      </c>
      <c r="I29" s="306">
        <v>28.189</v>
      </c>
    </row>
    <row r="30" spans="1:13" x14ac:dyDescent="0.35">
      <c r="B30" s="295"/>
      <c r="C30" s="296" t="s">
        <v>3323</v>
      </c>
      <c r="D30" s="296"/>
      <c r="E30" s="296"/>
      <c r="F30" s="307">
        <v>49.969000000000001</v>
      </c>
      <c r="G30" s="307">
        <v>59.814999999999998</v>
      </c>
      <c r="H30" s="307">
        <v>45.997999999999998</v>
      </c>
      <c r="I30" s="307">
        <v>34.514000000000003</v>
      </c>
    </row>
    <row r="31" spans="1:13" x14ac:dyDescent="0.35">
      <c r="B31" s="295"/>
      <c r="C31" s="296" t="s">
        <v>3324</v>
      </c>
      <c r="D31" s="296"/>
      <c r="E31" s="296"/>
      <c r="F31" s="308">
        <v>14.983000000000001</v>
      </c>
      <c r="G31" s="308">
        <v>6.6369999999999996</v>
      </c>
      <c r="H31" s="308">
        <v>18.835000000000001</v>
      </c>
      <c r="I31" s="308">
        <v>28.033999999999999</v>
      </c>
    </row>
    <row r="32" spans="1:13" x14ac:dyDescent="0.35">
      <c r="B32" s="295"/>
      <c r="C32" s="296" t="s">
        <v>3325</v>
      </c>
      <c r="D32" s="296"/>
      <c r="E32" s="296"/>
      <c r="F32" s="308">
        <v>81.754000000000005</v>
      </c>
      <c r="G32" s="308">
        <v>75.093000000000004</v>
      </c>
      <c r="H32" s="308">
        <v>53.514000000000003</v>
      </c>
      <c r="I32" s="308">
        <v>49.746000000000002</v>
      </c>
    </row>
    <row r="33" spans="2:9" x14ac:dyDescent="0.35">
      <c r="B33" s="295"/>
      <c r="C33" s="296" t="s">
        <v>3326</v>
      </c>
      <c r="D33" s="296"/>
      <c r="E33" s="296"/>
      <c r="F33" s="308">
        <v>76.731999999999999</v>
      </c>
      <c r="G33" s="308">
        <v>75.700999999999993</v>
      </c>
      <c r="H33" s="308">
        <v>71.867999999999995</v>
      </c>
      <c r="I33" s="308">
        <v>64.997</v>
      </c>
    </row>
    <row r="34" spans="2:9" x14ac:dyDescent="0.35">
      <c r="B34" s="295"/>
      <c r="C34" s="296" t="s">
        <v>3327</v>
      </c>
      <c r="D34" s="296"/>
      <c r="E34" s="296"/>
      <c r="F34" s="308">
        <v>12.471</v>
      </c>
      <c r="G34" s="308">
        <v>22.494</v>
      </c>
      <c r="H34" s="308">
        <v>48.539000000000001</v>
      </c>
      <c r="I34" s="308">
        <v>54.74</v>
      </c>
    </row>
    <row r="35" spans="2:9" x14ac:dyDescent="0.35">
      <c r="B35" s="295"/>
      <c r="C35" s="296" t="s">
        <v>3328</v>
      </c>
      <c r="D35" s="296"/>
      <c r="E35" s="296"/>
      <c r="F35" s="308">
        <v>5.7779999999999996</v>
      </c>
      <c r="G35" s="308">
        <v>8.0609999999999999</v>
      </c>
      <c r="H35" s="308">
        <v>5.8970000000000002</v>
      </c>
      <c r="I35" s="308">
        <v>11.333</v>
      </c>
    </row>
    <row r="36" spans="2:9" x14ac:dyDescent="0.35">
      <c r="B36" s="295"/>
      <c r="C36" s="296" t="s">
        <v>3329</v>
      </c>
      <c r="D36" s="296"/>
      <c r="E36" s="296"/>
      <c r="F36" s="307">
        <v>2.4249999999999998</v>
      </c>
      <c r="G36" s="307">
        <v>2.569</v>
      </c>
      <c r="H36" s="307">
        <v>2.8620000000000001</v>
      </c>
      <c r="I36" s="307">
        <v>2.246</v>
      </c>
    </row>
    <row r="37" spans="2:9" x14ac:dyDescent="0.35">
      <c r="B37" s="295"/>
      <c r="C37" s="296" t="s">
        <v>3330</v>
      </c>
      <c r="D37" s="296"/>
      <c r="E37" s="296"/>
      <c r="F37" s="307">
        <v>24.89</v>
      </c>
      <c r="G37" s="307">
        <v>25.843</v>
      </c>
      <c r="H37" s="307">
        <v>27.119</v>
      </c>
      <c r="I37" s="307">
        <v>19.367000000000001</v>
      </c>
    </row>
    <row r="38" spans="2:9" x14ac:dyDescent="0.35">
      <c r="B38" s="295"/>
      <c r="C38" s="296" t="s">
        <v>3331</v>
      </c>
      <c r="D38" s="296"/>
      <c r="E38" s="296"/>
      <c r="F38" s="307">
        <v>147.99799999999999</v>
      </c>
      <c r="G38" s="307">
        <v>148.79900000000001</v>
      </c>
      <c r="H38" s="307">
        <v>149.76</v>
      </c>
      <c r="I38" s="307">
        <v>158.42500000000001</v>
      </c>
    </row>
    <row r="39" spans="2:9" x14ac:dyDescent="0.35">
      <c r="B39" s="296" t="s">
        <v>3332</v>
      </c>
      <c r="C39" s="296" t="s">
        <v>3333</v>
      </c>
      <c r="D39" s="296"/>
      <c r="E39" s="296"/>
      <c r="F39" s="309">
        <v>0.34573999999999999</v>
      </c>
      <c r="G39" s="309">
        <v>0.34032000000000001</v>
      </c>
      <c r="H39" s="309">
        <v>0.35024</v>
      </c>
      <c r="I39" s="309">
        <v>0.31958999999999999</v>
      </c>
    </row>
    <row r="40" spans="2:9" x14ac:dyDescent="0.35">
      <c r="B40" s="295"/>
      <c r="C40" s="296" t="s">
        <v>3334</v>
      </c>
      <c r="D40" s="296"/>
      <c r="E40" s="296"/>
      <c r="F40" s="309">
        <v>0.65425999999999995</v>
      </c>
      <c r="G40" s="309">
        <v>0.65968000000000004</v>
      </c>
      <c r="H40" s="309">
        <v>0.64976</v>
      </c>
      <c r="I40" s="309">
        <v>0.68040999999999996</v>
      </c>
    </row>
    <row r="41" spans="2:9" x14ac:dyDescent="0.35">
      <c r="B41" s="295"/>
      <c r="C41" s="296" t="s">
        <v>3335</v>
      </c>
      <c r="D41" s="296"/>
      <c r="E41" s="296"/>
      <c r="F41" s="310">
        <v>0</v>
      </c>
      <c r="G41" s="310">
        <v>0</v>
      </c>
      <c r="H41" s="310">
        <v>0</v>
      </c>
      <c r="I41" s="310">
        <v>0</v>
      </c>
    </row>
    <row r="42" spans="2:9" x14ac:dyDescent="0.35">
      <c r="B42" s="296" t="s">
        <v>3336</v>
      </c>
      <c r="C42" s="296" t="s">
        <v>3337</v>
      </c>
      <c r="D42" s="296"/>
      <c r="E42" s="296"/>
      <c r="F42" s="309">
        <v>0.75192000000000003</v>
      </c>
      <c r="G42" s="309">
        <v>0.75253000000000003</v>
      </c>
      <c r="H42" s="309">
        <v>0.75860000000000005</v>
      </c>
      <c r="I42" s="309">
        <v>0.71760999999999997</v>
      </c>
    </row>
    <row r="43" spans="2:9" x14ac:dyDescent="0.35">
      <c r="B43" s="295"/>
      <c r="C43" s="296" t="s">
        <v>3338</v>
      </c>
      <c r="D43" s="296"/>
      <c r="E43" s="296"/>
      <c r="F43" s="309">
        <v>0.24690000000000001</v>
      </c>
      <c r="G43" s="309">
        <v>0.24625</v>
      </c>
      <c r="H43" s="309">
        <v>0.24016000000000001</v>
      </c>
      <c r="I43" s="309">
        <v>0.28116000000000002</v>
      </c>
    </row>
    <row r="44" spans="2:9" x14ac:dyDescent="0.35">
      <c r="B44" s="295"/>
      <c r="C44" s="296" t="s">
        <v>3339</v>
      </c>
      <c r="D44" s="296"/>
      <c r="E44" s="296"/>
      <c r="F44" s="311">
        <v>1.1800000000000001E-3</v>
      </c>
      <c r="G44" s="311">
        <v>1.2199999999999999E-3</v>
      </c>
      <c r="H44" s="311">
        <v>1.23E-3</v>
      </c>
      <c r="I44" s="311">
        <v>1.23E-3</v>
      </c>
    </row>
    <row r="45" spans="2:9" x14ac:dyDescent="0.35">
      <c r="B45" s="296" t="s">
        <v>3340</v>
      </c>
      <c r="C45" s="296" t="s">
        <v>219</v>
      </c>
      <c r="D45" s="296"/>
      <c r="E45" s="296"/>
      <c r="F45" s="312">
        <v>428.62799999999999</v>
      </c>
      <c r="G45" s="312">
        <v>425.92200000000003</v>
      </c>
      <c r="H45" s="312">
        <v>436.29700000000003</v>
      </c>
      <c r="I45" s="312">
        <v>448.58800000000002</v>
      </c>
    </row>
    <row r="46" spans="2:9" x14ac:dyDescent="0.35">
      <c r="B46" s="295"/>
      <c r="C46" s="296" t="s">
        <v>206</v>
      </c>
      <c r="D46" s="296"/>
      <c r="E46" s="296"/>
      <c r="F46" s="312">
        <v>2.4910000000000001</v>
      </c>
      <c r="G46" s="312">
        <v>3.524</v>
      </c>
      <c r="H46" s="312">
        <v>3.0990000000000002</v>
      </c>
      <c r="I46" s="312">
        <v>3.0030000000000001</v>
      </c>
    </row>
    <row r="47" spans="2:9" x14ac:dyDescent="0.35">
      <c r="B47" s="295"/>
      <c r="C47" s="296" t="s">
        <v>225</v>
      </c>
      <c r="D47" s="296"/>
      <c r="E47" s="296"/>
      <c r="F47" s="313">
        <v>0</v>
      </c>
      <c r="G47" s="313">
        <v>0</v>
      </c>
      <c r="H47" s="313">
        <v>0</v>
      </c>
      <c r="I47" s="313">
        <v>0</v>
      </c>
    </row>
    <row r="48" spans="2:9" x14ac:dyDescent="0.35">
      <c r="B48" s="295"/>
      <c r="C48" s="296" t="s">
        <v>1560</v>
      </c>
      <c r="D48" s="296"/>
      <c r="E48" s="296"/>
      <c r="F48" s="313">
        <v>0</v>
      </c>
      <c r="G48" s="313">
        <v>0</v>
      </c>
      <c r="H48" s="313">
        <v>0</v>
      </c>
      <c r="I48" s="313">
        <v>0</v>
      </c>
    </row>
    <row r="49" spans="2:11" x14ac:dyDescent="0.35">
      <c r="B49" s="295"/>
      <c r="C49" s="296" t="s">
        <v>210</v>
      </c>
      <c r="D49" s="296"/>
      <c r="E49" s="296"/>
      <c r="F49" s="313">
        <v>0</v>
      </c>
      <c r="G49" s="313">
        <v>0</v>
      </c>
      <c r="H49" s="313">
        <v>0</v>
      </c>
      <c r="I49" s="313">
        <v>0</v>
      </c>
    </row>
    <row r="50" spans="2:11" x14ac:dyDescent="0.35">
      <c r="B50" s="295"/>
      <c r="C50" s="296" t="s">
        <v>1562</v>
      </c>
      <c r="D50" s="296"/>
      <c r="E50" s="296"/>
      <c r="F50" s="313">
        <v>0</v>
      </c>
      <c r="G50" s="313">
        <v>0</v>
      </c>
      <c r="H50" s="313">
        <v>0</v>
      </c>
      <c r="I50" s="313">
        <v>0</v>
      </c>
    </row>
    <row r="51" spans="2:11" x14ac:dyDescent="0.35">
      <c r="B51" s="295"/>
      <c r="C51" s="296" t="s">
        <v>139</v>
      </c>
      <c r="D51" s="296"/>
      <c r="E51" s="296"/>
      <c r="F51" s="313">
        <v>0</v>
      </c>
      <c r="G51" s="313">
        <v>0</v>
      </c>
      <c r="H51" s="313">
        <v>0</v>
      </c>
      <c r="I51" s="313">
        <v>0</v>
      </c>
    </row>
    <row r="52" spans="2:11" x14ac:dyDescent="0.35">
      <c r="B52" s="296" t="s">
        <v>3341</v>
      </c>
      <c r="C52" s="295"/>
      <c r="D52" s="295"/>
      <c r="E52" s="295"/>
      <c r="F52" s="314" t="s">
        <v>3163</v>
      </c>
      <c r="G52" s="314" t="s">
        <v>3163</v>
      </c>
      <c r="H52" s="314" t="s">
        <v>3163</v>
      </c>
      <c r="I52" s="314" t="s">
        <v>3163</v>
      </c>
    </row>
    <row r="53" spans="2:11" x14ac:dyDescent="0.35">
      <c r="B53" s="296" t="s">
        <v>3342</v>
      </c>
      <c r="C53" s="295"/>
      <c r="D53" s="295"/>
      <c r="E53" s="295"/>
      <c r="F53" s="314" t="s">
        <v>3163</v>
      </c>
      <c r="G53" s="314" t="s">
        <v>3163</v>
      </c>
      <c r="H53" s="314" t="s">
        <v>3163</v>
      </c>
      <c r="I53" s="314" t="s">
        <v>3163</v>
      </c>
    </row>
    <row r="54" spans="2:11" x14ac:dyDescent="0.35">
      <c r="B54" s="296" t="s">
        <v>3343</v>
      </c>
      <c r="C54" s="295"/>
      <c r="D54" s="295"/>
      <c r="E54" s="295"/>
      <c r="F54" s="314" t="s">
        <v>3163</v>
      </c>
      <c r="G54" s="314" t="s">
        <v>3163</v>
      </c>
      <c r="H54" s="314" t="s">
        <v>3163</v>
      </c>
      <c r="I54" s="314" t="s">
        <v>3163</v>
      </c>
    </row>
    <row r="55" spans="2:11" x14ac:dyDescent="0.35">
      <c r="B55" s="296" t="s">
        <v>3344</v>
      </c>
      <c r="C55" s="296" t="s">
        <v>3345</v>
      </c>
      <c r="D55" s="296"/>
      <c r="E55" s="296"/>
      <c r="F55" s="315"/>
      <c r="G55" s="315"/>
      <c r="H55" s="315"/>
      <c r="I55" s="315"/>
    </row>
    <row r="56" spans="2:11" x14ac:dyDescent="0.35">
      <c r="B56" s="295"/>
      <c r="C56" s="296" t="s">
        <v>3346</v>
      </c>
      <c r="D56" s="296"/>
      <c r="E56" s="296"/>
      <c r="F56" s="315" t="s">
        <v>3347</v>
      </c>
      <c r="G56" s="315" t="s">
        <v>3347</v>
      </c>
      <c r="H56" s="315" t="s">
        <v>3347</v>
      </c>
      <c r="I56" s="315" t="s">
        <v>3347</v>
      </c>
    </row>
    <row r="57" spans="2:11" x14ac:dyDescent="0.35">
      <c r="C57" s="287" t="s">
        <v>3348</v>
      </c>
      <c r="D57" s="287"/>
      <c r="E57" s="287"/>
      <c r="F57" s="315"/>
      <c r="G57" s="316"/>
      <c r="H57" s="316"/>
      <c r="I57" s="315"/>
    </row>
    <row r="58" spans="2:11" x14ac:dyDescent="0.35">
      <c r="C58" s="287"/>
      <c r="D58" s="287"/>
      <c r="E58" s="287"/>
      <c r="F58" s="315"/>
      <c r="G58" s="316"/>
      <c r="H58" s="316"/>
      <c r="I58" s="315"/>
    </row>
    <row r="59" spans="2:11" ht="27" customHeight="1" x14ac:dyDescent="0.35">
      <c r="B59" s="538" t="s">
        <v>3349</v>
      </c>
      <c r="C59" s="538"/>
      <c r="D59" s="538"/>
      <c r="E59" s="287"/>
      <c r="F59" s="315"/>
      <c r="G59" s="316"/>
      <c r="H59" s="316"/>
      <c r="I59" s="315"/>
      <c r="J59" s="232"/>
    </row>
    <row r="60" spans="2:11" ht="17.25" customHeight="1" x14ac:dyDescent="0.35">
      <c r="B60" s="317"/>
      <c r="C60" s="317"/>
      <c r="D60" s="317"/>
      <c r="E60" s="317"/>
      <c r="F60" s="317"/>
      <c r="G60" s="317"/>
      <c r="H60" s="317"/>
      <c r="I60" s="317"/>
      <c r="J60" s="317"/>
      <c r="K60" s="317"/>
    </row>
    <row r="61" spans="2:11" x14ac:dyDescent="0.35">
      <c r="B61" s="240" t="s">
        <v>3350</v>
      </c>
      <c r="K61" s="232"/>
    </row>
    <row r="62" spans="2:11" x14ac:dyDescent="0.35">
      <c r="B62" s="318" t="s">
        <v>3351</v>
      </c>
      <c r="C62" s="319" t="s">
        <v>3347</v>
      </c>
      <c r="D62" s="319" t="s">
        <v>3352</v>
      </c>
      <c r="E62" s="319" t="s">
        <v>3353</v>
      </c>
      <c r="F62" s="319" t="s">
        <v>3354</v>
      </c>
      <c r="G62" s="319" t="s">
        <v>3355</v>
      </c>
      <c r="H62" s="319" t="s">
        <v>3356</v>
      </c>
      <c r="I62" s="319" t="s">
        <v>3357</v>
      </c>
      <c r="J62" s="319" t="s">
        <v>3358</v>
      </c>
      <c r="K62" s="319" t="s">
        <v>3359</v>
      </c>
    </row>
    <row r="63" spans="2:11" x14ac:dyDescent="0.35">
      <c r="B63" s="319" t="s">
        <v>3360</v>
      </c>
      <c r="C63" s="320">
        <v>0</v>
      </c>
      <c r="D63" s="320">
        <v>0</v>
      </c>
      <c r="E63" s="320">
        <v>0</v>
      </c>
      <c r="F63" s="320">
        <v>0</v>
      </c>
      <c r="G63" s="320">
        <v>0</v>
      </c>
      <c r="H63" s="320">
        <v>0</v>
      </c>
      <c r="I63" s="320">
        <v>0</v>
      </c>
      <c r="J63" s="320">
        <v>0</v>
      </c>
      <c r="K63" s="320">
        <v>0</v>
      </c>
    </row>
    <row r="64" spans="2:11" x14ac:dyDescent="0.35">
      <c r="B64" s="319" t="s">
        <v>3361</v>
      </c>
      <c r="C64" s="320">
        <v>0</v>
      </c>
      <c r="D64" s="320">
        <v>0</v>
      </c>
      <c r="E64" s="320">
        <v>0</v>
      </c>
      <c r="F64" s="320">
        <v>0</v>
      </c>
      <c r="G64" s="320">
        <v>0</v>
      </c>
      <c r="H64" s="320">
        <v>0</v>
      </c>
      <c r="I64" s="320">
        <v>0</v>
      </c>
      <c r="J64" s="320">
        <v>0</v>
      </c>
      <c r="K64" s="320">
        <v>0</v>
      </c>
    </row>
    <row r="65" spans="2:11" x14ac:dyDescent="0.35">
      <c r="B65" s="319" t="s">
        <v>3362</v>
      </c>
      <c r="C65" s="320">
        <v>0</v>
      </c>
      <c r="D65" s="320">
        <v>0</v>
      </c>
      <c r="E65" s="320">
        <v>0</v>
      </c>
      <c r="F65" s="320">
        <v>0</v>
      </c>
      <c r="G65" s="320">
        <v>0</v>
      </c>
      <c r="H65" s="320">
        <v>0</v>
      </c>
      <c r="I65" s="320">
        <v>0</v>
      </c>
      <c r="J65" s="320">
        <v>0</v>
      </c>
      <c r="K65" s="320">
        <v>0</v>
      </c>
    </row>
    <row r="66" spans="2:11" x14ac:dyDescent="0.35">
      <c r="B66" s="319" t="s">
        <v>3363</v>
      </c>
      <c r="C66" s="320">
        <v>7172284445.0199995</v>
      </c>
      <c r="D66" s="320">
        <v>0</v>
      </c>
      <c r="E66" s="320">
        <v>0</v>
      </c>
      <c r="F66" s="320">
        <v>0</v>
      </c>
      <c r="G66" s="320">
        <v>0</v>
      </c>
      <c r="H66" s="320">
        <v>0</v>
      </c>
      <c r="I66" s="320">
        <v>0</v>
      </c>
      <c r="J66" s="320">
        <v>0</v>
      </c>
      <c r="K66" s="320">
        <v>42294638712.599998</v>
      </c>
    </row>
    <row r="67" spans="2:11" x14ac:dyDescent="0.35">
      <c r="B67" s="319" t="s">
        <v>141</v>
      </c>
      <c r="C67" s="320">
        <f>SUM(C64:C66)</f>
        <v>7172284445.0199995</v>
      </c>
      <c r="D67" s="320">
        <f t="shared" ref="D67:K67" si="2">SUM(D64:D66)</f>
        <v>0</v>
      </c>
      <c r="E67" s="320">
        <f t="shared" si="2"/>
        <v>0</v>
      </c>
      <c r="F67" s="320">
        <f t="shared" si="2"/>
        <v>0</v>
      </c>
      <c r="G67" s="320">
        <f t="shared" si="2"/>
        <v>0</v>
      </c>
      <c r="H67" s="320">
        <f t="shared" si="2"/>
        <v>0</v>
      </c>
      <c r="I67" s="320">
        <f t="shared" si="2"/>
        <v>0</v>
      </c>
      <c r="J67" s="320"/>
      <c r="K67" s="320">
        <f t="shared" si="2"/>
        <v>42294638712.599998</v>
      </c>
    </row>
    <row r="68" spans="2:11" x14ac:dyDescent="0.35">
      <c r="C68" s="321"/>
    </row>
    <row r="69" spans="2:11" x14ac:dyDescent="0.35">
      <c r="B69" s="240" t="s">
        <v>3364</v>
      </c>
    </row>
    <row r="70" spans="2:11" x14ac:dyDescent="0.35">
      <c r="B70" s="318" t="s">
        <v>3365</v>
      </c>
      <c r="C70" s="319" t="s">
        <v>3347</v>
      </c>
      <c r="D70" s="319" t="s">
        <v>3352</v>
      </c>
      <c r="E70" s="319" t="s">
        <v>3353</v>
      </c>
      <c r="F70" s="319" t="s">
        <v>3354</v>
      </c>
      <c r="G70" s="319" t="s">
        <v>3355</v>
      </c>
      <c r="H70" s="319" t="s">
        <v>3356</v>
      </c>
      <c r="I70" s="319" t="s">
        <v>3357</v>
      </c>
      <c r="J70" s="319" t="s">
        <v>3358</v>
      </c>
      <c r="K70" s="319" t="s">
        <v>3359</v>
      </c>
    </row>
    <row r="71" spans="2:11" x14ac:dyDescent="0.35">
      <c r="B71" s="319" t="s">
        <v>3366</v>
      </c>
      <c r="C71" s="320">
        <v>0</v>
      </c>
      <c r="D71" s="320">
        <v>0</v>
      </c>
      <c r="E71" s="320">
        <v>0</v>
      </c>
      <c r="F71" s="320">
        <v>0</v>
      </c>
      <c r="G71" s="320">
        <v>0</v>
      </c>
      <c r="H71" s="320">
        <v>0</v>
      </c>
      <c r="I71" s="320">
        <v>0</v>
      </c>
      <c r="J71" s="320">
        <v>0</v>
      </c>
      <c r="K71" s="320">
        <v>0</v>
      </c>
    </row>
    <row r="72" spans="2:11" x14ac:dyDescent="0.35">
      <c r="B72" s="319" t="s">
        <v>3367</v>
      </c>
      <c r="C72" s="320">
        <v>0</v>
      </c>
      <c r="D72" s="320">
        <v>0</v>
      </c>
      <c r="E72" s="320">
        <v>0</v>
      </c>
      <c r="F72" s="320">
        <v>0</v>
      </c>
      <c r="G72" s="320">
        <v>0</v>
      </c>
      <c r="H72" s="320">
        <v>0</v>
      </c>
      <c r="I72" s="320">
        <v>0</v>
      </c>
      <c r="J72" s="320">
        <v>0</v>
      </c>
      <c r="K72" s="320">
        <v>0</v>
      </c>
    </row>
    <row r="73" spans="2:11" x14ac:dyDescent="0.35">
      <c r="B73" s="319" t="s">
        <v>2668</v>
      </c>
      <c r="C73" s="320">
        <v>7172284445.0199995</v>
      </c>
      <c r="D73" s="320">
        <v>0</v>
      </c>
      <c r="E73" s="320">
        <v>0</v>
      </c>
      <c r="F73" s="320">
        <v>0</v>
      </c>
      <c r="G73" s="320">
        <v>0</v>
      </c>
      <c r="H73" s="320">
        <v>0</v>
      </c>
      <c r="I73" s="320">
        <v>0</v>
      </c>
      <c r="J73" s="320">
        <v>0</v>
      </c>
      <c r="K73" s="320">
        <v>6924603779.880002</v>
      </c>
    </row>
    <row r="74" spans="2:11" x14ac:dyDescent="0.35">
      <c r="B74" s="322" t="s">
        <v>2669</v>
      </c>
      <c r="C74" s="320">
        <v>0</v>
      </c>
      <c r="D74" s="320">
        <v>0</v>
      </c>
      <c r="E74" s="320">
        <v>0</v>
      </c>
      <c r="F74" s="320">
        <v>0</v>
      </c>
      <c r="G74" s="320">
        <v>0</v>
      </c>
      <c r="H74" s="320">
        <v>0</v>
      </c>
      <c r="I74" s="320">
        <v>0</v>
      </c>
      <c r="J74" s="320">
        <v>0</v>
      </c>
      <c r="K74" s="320">
        <v>35370034932.719994</v>
      </c>
    </row>
    <row r="75" spans="2:11" x14ac:dyDescent="0.35">
      <c r="B75" s="319" t="s">
        <v>141</v>
      </c>
      <c r="C75" s="320">
        <f>SUM(C71:C74)</f>
        <v>7172284445.0199995</v>
      </c>
      <c r="D75" s="320">
        <f t="shared" ref="D75:K75" si="3">SUM(D71:D74)</f>
        <v>0</v>
      </c>
      <c r="E75" s="320">
        <f t="shared" si="3"/>
        <v>0</v>
      </c>
      <c r="F75" s="320">
        <f t="shared" si="3"/>
        <v>0</v>
      </c>
      <c r="G75" s="320">
        <f t="shared" si="3"/>
        <v>0</v>
      </c>
      <c r="H75" s="320">
        <f t="shared" si="3"/>
        <v>0</v>
      </c>
      <c r="I75" s="320">
        <f t="shared" si="3"/>
        <v>0</v>
      </c>
      <c r="J75" s="320"/>
      <c r="K75" s="320">
        <f t="shared" si="3"/>
        <v>42294638712.599998</v>
      </c>
    </row>
    <row r="76" spans="2:11" x14ac:dyDescent="0.35">
      <c r="C76" s="323"/>
    </row>
    <row r="77" spans="2:11" x14ac:dyDescent="0.35">
      <c r="B77" s="240" t="s">
        <v>3368</v>
      </c>
    </row>
    <row r="78" spans="2:11" x14ac:dyDescent="0.35">
      <c r="B78" s="318" t="s">
        <v>3369</v>
      </c>
      <c r="C78" s="319" t="s">
        <v>3361</v>
      </c>
      <c r="D78" s="319" t="s">
        <v>3362</v>
      </c>
      <c r="E78" s="319" t="s">
        <v>3363</v>
      </c>
      <c r="F78" s="319" t="s">
        <v>141</v>
      </c>
    </row>
    <row r="79" spans="2:11" x14ac:dyDescent="0.35">
      <c r="B79" s="319" t="s">
        <v>3366</v>
      </c>
      <c r="C79" s="320">
        <v>0</v>
      </c>
      <c r="D79" s="320">
        <v>0</v>
      </c>
      <c r="E79" s="320">
        <v>0</v>
      </c>
      <c r="F79" s="320">
        <f>SUM(C79:E79)</f>
        <v>0</v>
      </c>
    </row>
    <row r="80" spans="2:11" x14ac:dyDescent="0.35">
      <c r="B80" s="319" t="s">
        <v>3367</v>
      </c>
      <c r="C80" s="320">
        <v>0</v>
      </c>
      <c r="D80" s="320">
        <v>0</v>
      </c>
      <c r="E80" s="320">
        <v>0</v>
      </c>
      <c r="F80" s="320">
        <f t="shared" ref="F80:F82" si="4">SUM(C80:E80)</f>
        <v>0</v>
      </c>
    </row>
    <row r="81" spans="2:11" x14ac:dyDescent="0.35">
      <c r="B81" s="319" t="s">
        <v>2668</v>
      </c>
      <c r="C81" s="320">
        <v>0</v>
      </c>
      <c r="D81" s="320">
        <v>0</v>
      </c>
      <c r="E81" s="320">
        <v>14096888224.900002</v>
      </c>
      <c r="F81" s="320">
        <f t="shared" si="4"/>
        <v>14096888224.900002</v>
      </c>
    </row>
    <row r="82" spans="2:11" ht="15" customHeight="1" x14ac:dyDescent="0.35">
      <c r="B82" s="322" t="s">
        <v>2669</v>
      </c>
      <c r="C82" s="320">
        <v>0</v>
      </c>
      <c r="D82" s="320">
        <v>0</v>
      </c>
      <c r="E82" s="320">
        <v>35370034932.719994</v>
      </c>
      <c r="F82" s="320">
        <f t="shared" si="4"/>
        <v>35370034932.719994</v>
      </c>
    </row>
    <row r="83" spans="2:11" x14ac:dyDescent="0.35">
      <c r="B83" s="319" t="s">
        <v>141</v>
      </c>
      <c r="C83" s="320">
        <f>SUM(C79:C82)</f>
        <v>0</v>
      </c>
      <c r="D83" s="320">
        <f t="shared" ref="D83:F83" si="5">SUM(D79:D82)</f>
        <v>0</v>
      </c>
      <c r="E83" s="320">
        <f t="shared" si="5"/>
        <v>49466923157.619995</v>
      </c>
      <c r="F83" s="320">
        <f t="shared" si="5"/>
        <v>49466923157.619995</v>
      </c>
    </row>
    <row r="84" spans="2:11" x14ac:dyDescent="0.35">
      <c r="C84" s="323"/>
    </row>
    <row r="85" spans="2:11" s="324" customFormat="1" x14ac:dyDescent="0.35">
      <c r="B85" s="240" t="s">
        <v>3370</v>
      </c>
      <c r="C85" s="19"/>
      <c r="D85" s="19"/>
      <c r="E85" s="19"/>
      <c r="F85" s="19"/>
      <c r="G85" s="19"/>
      <c r="H85" s="19"/>
      <c r="I85" s="19"/>
      <c r="J85" s="19"/>
      <c r="K85" s="19"/>
    </row>
    <row r="86" spans="2:11" x14ac:dyDescent="0.35">
      <c r="B86" s="539" t="s">
        <v>3371</v>
      </c>
      <c r="C86" s="540"/>
      <c r="D86" s="540"/>
      <c r="E86" s="541"/>
      <c r="F86" s="320"/>
    </row>
    <row r="87" spans="2:11" x14ac:dyDescent="0.35">
      <c r="B87" s="325"/>
      <c r="C87" s="325"/>
      <c r="D87" s="325"/>
      <c r="E87" s="325"/>
      <c r="F87" s="323"/>
    </row>
    <row r="88" spans="2:11" x14ac:dyDescent="0.35">
      <c r="B88" s="295"/>
      <c r="C88" s="295"/>
      <c r="D88" s="295"/>
    </row>
    <row r="89" spans="2:11" x14ac:dyDescent="0.35">
      <c r="B89" s="326" t="s">
        <v>3372</v>
      </c>
      <c r="C89" s="327"/>
      <c r="D89" s="295"/>
    </row>
    <row r="90" spans="2:11" x14ac:dyDescent="0.35">
      <c r="B90" s="322" t="s">
        <v>3373</v>
      </c>
      <c r="C90" s="328"/>
      <c r="D90" s="295"/>
    </row>
    <row r="91" spans="2:11" x14ac:dyDescent="0.35">
      <c r="B91" s="322" t="s">
        <v>3374</v>
      </c>
      <c r="C91" s="328"/>
      <c r="D91" s="295"/>
    </row>
    <row r="92" spans="2:11" x14ac:dyDescent="0.35">
      <c r="B92" s="322" t="s">
        <v>3363</v>
      </c>
      <c r="C92" s="328"/>
      <c r="D92" s="295"/>
    </row>
    <row r="93" spans="2:11" x14ac:dyDescent="0.35">
      <c r="B93" s="322" t="s">
        <v>141</v>
      </c>
      <c r="C93" s="328"/>
      <c r="D93" s="295"/>
    </row>
    <row r="94" spans="2:11" x14ac:dyDescent="0.35">
      <c r="B94" s="295"/>
      <c r="C94" s="295"/>
      <c r="D94" s="295"/>
    </row>
    <row r="95" spans="2:11" x14ac:dyDescent="0.35">
      <c r="B95" s="326" t="s">
        <v>3375</v>
      </c>
      <c r="C95" s="327"/>
      <c r="D95" s="295"/>
    </row>
    <row r="96" spans="2:11" x14ac:dyDescent="0.35">
      <c r="B96" s="322" t="s">
        <v>3373</v>
      </c>
      <c r="C96" s="328"/>
      <c r="D96" s="295"/>
    </row>
    <row r="97" spans="2:6" x14ac:dyDescent="0.35">
      <c r="B97" s="322" t="s">
        <v>3374</v>
      </c>
      <c r="C97" s="328"/>
      <c r="D97" s="295"/>
    </row>
    <row r="98" spans="2:6" x14ac:dyDescent="0.35">
      <c r="B98" s="322" t="s">
        <v>3363</v>
      </c>
      <c r="C98" s="328"/>
      <c r="D98" s="295"/>
    </row>
    <row r="99" spans="2:6" x14ac:dyDescent="0.35">
      <c r="B99" s="322" t="s">
        <v>141</v>
      </c>
      <c r="C99" s="328"/>
      <c r="D99" s="295"/>
    </row>
    <row r="100" spans="2:6" x14ac:dyDescent="0.35">
      <c r="B100" s="295"/>
      <c r="C100" s="329"/>
      <c r="D100" s="295"/>
    </row>
    <row r="101" spans="2:6" x14ac:dyDescent="0.35">
      <c r="B101" s="295"/>
      <c r="C101" s="329"/>
      <c r="D101" s="295"/>
    </row>
    <row r="102" spans="2:6" x14ac:dyDescent="0.35">
      <c r="B102" s="295"/>
      <c r="C102" s="329"/>
      <c r="D102" s="295"/>
    </row>
    <row r="103" spans="2:6" ht="18" x14ac:dyDescent="0.35">
      <c r="B103" s="534" t="s">
        <v>3376</v>
      </c>
      <c r="C103" s="534"/>
      <c r="D103" s="534"/>
      <c r="E103" s="534"/>
      <c r="F103" s="534"/>
    </row>
    <row r="104" spans="2:6" ht="18" x14ac:dyDescent="0.35">
      <c r="B104" s="317"/>
      <c r="C104" s="330"/>
      <c r="D104" s="331"/>
      <c r="E104" s="331"/>
      <c r="F104" s="331"/>
    </row>
    <row r="105" spans="2:6" x14ac:dyDescent="0.35">
      <c r="B105" s="332" t="s">
        <v>3377</v>
      </c>
      <c r="C105" s="333" t="str">
        <f>TEXT(ROUND('Table 1-3 - Lending'!M18,1),"#,0")  &amp; " bn.DKK."</f>
        <v>388,3 bn.DKK.</v>
      </c>
    </row>
    <row r="106" spans="2:6" x14ac:dyDescent="0.35">
      <c r="B106" s="334" t="s">
        <v>3378</v>
      </c>
      <c r="C106" s="333" t="str">
        <f>"100%"</f>
        <v>100%</v>
      </c>
      <c r="D106" s="232"/>
    </row>
    <row r="107" spans="2:6" x14ac:dyDescent="0.35">
      <c r="B107" s="334" t="s">
        <v>3379</v>
      </c>
      <c r="C107" s="333" t="s">
        <v>3380</v>
      </c>
    </row>
    <row r="108" spans="2:6" x14ac:dyDescent="0.35">
      <c r="B108" s="334" t="s">
        <v>3381</v>
      </c>
      <c r="C108" s="333" t="s">
        <v>3380</v>
      </c>
    </row>
    <row r="109" spans="2:6" x14ac:dyDescent="0.35">
      <c r="B109" s="334" t="s">
        <v>3382</v>
      </c>
      <c r="C109" s="333" t="s">
        <v>3380</v>
      </c>
    </row>
    <row r="110" spans="2:6" x14ac:dyDescent="0.35">
      <c r="B110" s="334" t="s">
        <v>3383</v>
      </c>
      <c r="C110" s="333" t="s">
        <v>3384</v>
      </c>
    </row>
    <row r="111" spans="2:6" x14ac:dyDescent="0.35">
      <c r="B111" s="334" t="s">
        <v>3385</v>
      </c>
      <c r="C111" s="333" t="s">
        <v>3384</v>
      </c>
    </row>
    <row r="112" spans="2:6" x14ac:dyDescent="0.35">
      <c r="B112" s="334" t="s">
        <v>3386</v>
      </c>
      <c r="C112" s="333" t="s">
        <v>3384</v>
      </c>
    </row>
    <row r="113" spans="2:6" x14ac:dyDescent="0.35">
      <c r="B113" s="335"/>
      <c r="C113" s="1"/>
    </row>
    <row r="115" spans="2:6" ht="18" x14ac:dyDescent="0.35">
      <c r="B115" s="534" t="s">
        <v>3387</v>
      </c>
      <c r="C115" s="534"/>
      <c r="D115" s="534"/>
      <c r="E115" s="534"/>
      <c r="F115" s="534"/>
    </row>
    <row r="116" spans="2:6" ht="18" x14ac:dyDescent="0.35">
      <c r="B116" s="317"/>
      <c r="C116" s="535" t="s">
        <v>3388</v>
      </c>
      <c r="D116" s="535"/>
      <c r="E116" s="535"/>
      <c r="F116" s="535"/>
    </row>
    <row r="117" spans="2:6" x14ac:dyDescent="0.35">
      <c r="B117" s="336" t="s">
        <v>3389</v>
      </c>
      <c r="C117" s="532" t="s">
        <v>3160</v>
      </c>
      <c r="D117" s="532"/>
      <c r="E117" s="532"/>
      <c r="F117" s="532"/>
    </row>
    <row r="118" spans="2:6" x14ac:dyDescent="0.35">
      <c r="B118" s="336"/>
      <c r="C118" s="337"/>
      <c r="D118" s="337"/>
      <c r="E118" s="337"/>
      <c r="F118" s="337"/>
    </row>
    <row r="119" spans="2:6" x14ac:dyDescent="0.35">
      <c r="B119" s="338" t="s">
        <v>3390</v>
      </c>
      <c r="C119" s="533" t="s">
        <v>3163</v>
      </c>
      <c r="D119" s="533"/>
      <c r="E119" s="533"/>
      <c r="F119" s="533"/>
    </row>
    <row r="120" spans="2:6" x14ac:dyDescent="0.35">
      <c r="B120" s="339" t="s">
        <v>3391</v>
      </c>
      <c r="C120" s="324"/>
      <c r="D120" s="324"/>
      <c r="E120" s="324"/>
      <c r="F120" s="324"/>
    </row>
    <row r="121" spans="2:6" x14ac:dyDescent="0.35">
      <c r="B121" s="336"/>
    </row>
    <row r="122" spans="2:6" x14ac:dyDescent="0.35">
      <c r="B122" s="336"/>
    </row>
    <row r="123" spans="2:6" ht="15.5" x14ac:dyDescent="0.35">
      <c r="B123" s="340"/>
    </row>
    <row r="124" spans="2:6" ht="18" x14ac:dyDescent="0.35">
      <c r="B124" s="534" t="s">
        <v>3392</v>
      </c>
      <c r="C124" s="534"/>
      <c r="D124" s="534"/>
      <c r="E124" s="534"/>
      <c r="F124" s="534"/>
    </row>
    <row r="125" spans="2:6" ht="18" x14ac:dyDescent="0.35">
      <c r="B125" s="317"/>
      <c r="C125" s="535" t="s">
        <v>3388</v>
      </c>
      <c r="D125" s="535"/>
      <c r="E125" s="535"/>
      <c r="F125" s="535"/>
    </row>
    <row r="126" spans="2:6" x14ac:dyDescent="0.35">
      <c r="B126" s="341"/>
      <c r="C126" s="536" t="s">
        <v>3163</v>
      </c>
      <c r="D126" s="536"/>
      <c r="E126" s="536" t="s">
        <v>3160</v>
      </c>
      <c r="F126" s="536"/>
    </row>
    <row r="127" spans="2:6" ht="29" x14ac:dyDescent="0.35">
      <c r="B127" s="342" t="s">
        <v>3393</v>
      </c>
      <c r="C127" s="532" t="s">
        <v>3394</v>
      </c>
      <c r="D127" s="532"/>
      <c r="E127" s="532"/>
      <c r="F127" s="532"/>
    </row>
    <row r="128" spans="2:6" x14ac:dyDescent="0.35">
      <c r="B128" s="336" t="s">
        <v>3395</v>
      </c>
      <c r="C128" s="532" t="s">
        <v>3394</v>
      </c>
      <c r="D128" s="532"/>
      <c r="E128" s="532"/>
      <c r="F128" s="532"/>
    </row>
    <row r="129" spans="2:9" x14ac:dyDescent="0.35">
      <c r="B129" s="338" t="s">
        <v>3396</v>
      </c>
      <c r="C129" s="533"/>
      <c r="D129" s="533"/>
      <c r="E129" s="533" t="s">
        <v>3394</v>
      </c>
      <c r="F129" s="533"/>
    </row>
    <row r="130" spans="2:9" x14ac:dyDescent="0.35">
      <c r="B130" s="343" t="s">
        <v>3397</v>
      </c>
    </row>
    <row r="131" spans="2:9" x14ac:dyDescent="0.35">
      <c r="I131" s="283" t="s">
        <v>3302</v>
      </c>
    </row>
  </sheetData>
  <mergeCells count="18">
    <mergeCell ref="C116:F116"/>
    <mergeCell ref="B5:I5"/>
    <mergeCell ref="B59:D59"/>
    <mergeCell ref="B86:E86"/>
    <mergeCell ref="B103:F103"/>
    <mergeCell ref="B115:F115"/>
    <mergeCell ref="C117:F117"/>
    <mergeCell ref="C119:F119"/>
    <mergeCell ref="B124:F124"/>
    <mergeCell ref="C125:F125"/>
    <mergeCell ref="C126:D126"/>
    <mergeCell ref="E126:F126"/>
    <mergeCell ref="C127:D127"/>
    <mergeCell ref="E127:F127"/>
    <mergeCell ref="C128:D128"/>
    <mergeCell ref="E128:F128"/>
    <mergeCell ref="C129:D129"/>
    <mergeCell ref="E129:F129"/>
  </mergeCells>
  <hyperlinks>
    <hyperlink ref="I131" location="Contents!A1" display="To Frontpage" xr:uid="{0B5F94E6-8B17-447D-87EE-C9708CF9ED8E}"/>
  </hyperlinks>
  <pageMargins left="0.70866141732283472" right="0.70866141732283472" top="0.74803149606299213" bottom="0.74803149606299213" header="0.31496062992125984" footer="0.31496062992125984"/>
  <pageSetup paperSize="9" scale="37" orientation="portrait" r:id="rId1"/>
  <drawing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BA28AE1-B79C-400D-81E9-9C32446BF831}">
  <sheetPr>
    <pageSetUpPr fitToPage="1"/>
  </sheetPr>
  <dimension ref="A4:N30"/>
  <sheetViews>
    <sheetView zoomScale="85" zoomScaleNormal="85" workbookViewId="0"/>
  </sheetViews>
  <sheetFormatPr defaultColWidth="9.1796875" defaultRowHeight="14.5" x14ac:dyDescent="0.35"/>
  <cols>
    <col min="1" max="1" width="4.7265625" style="19" customWidth="1"/>
    <col min="2" max="2" width="7.7265625" style="19" customWidth="1"/>
    <col min="3" max="13" width="15.7265625" style="19" customWidth="1"/>
    <col min="14" max="16384" width="9.1796875" style="19"/>
  </cols>
  <sheetData>
    <row r="4" spans="1:13" ht="18" x14ac:dyDescent="0.35">
      <c r="B4" s="233"/>
      <c r="K4" s="344"/>
      <c r="L4" s="345"/>
    </row>
    <row r="5" spans="1:13" x14ac:dyDescent="0.35">
      <c r="B5" s="346" t="s">
        <v>3398</v>
      </c>
    </row>
    <row r="7" spans="1:13" ht="15.5" x14ac:dyDescent="0.35">
      <c r="B7" s="347" t="s">
        <v>3399</v>
      </c>
    </row>
    <row r="8" spans="1:13" ht="3.75" customHeight="1" x14ac:dyDescent="0.35">
      <c r="B8" s="347"/>
    </row>
    <row r="9" spans="1:13" x14ac:dyDescent="0.35">
      <c r="B9" s="348" t="s">
        <v>3224</v>
      </c>
      <c r="C9" s="349"/>
      <c r="D9" s="349"/>
      <c r="E9" s="349"/>
      <c r="F9" s="349"/>
      <c r="G9" s="349"/>
      <c r="H9" s="349"/>
      <c r="I9" s="349"/>
      <c r="J9" s="349"/>
      <c r="K9" s="349"/>
      <c r="L9" s="349"/>
      <c r="M9" s="349"/>
    </row>
    <row r="10" spans="1:13" ht="43.5" x14ac:dyDescent="0.35">
      <c r="A10" s="295"/>
      <c r="B10" s="301"/>
      <c r="C10" s="350" t="s">
        <v>3400</v>
      </c>
      <c r="D10" s="351" t="s">
        <v>3401</v>
      </c>
      <c r="E10" s="351" t="s">
        <v>3402</v>
      </c>
      <c r="F10" s="351" t="s">
        <v>3403</v>
      </c>
      <c r="G10" s="351" t="s">
        <v>3404</v>
      </c>
      <c r="H10" s="351" t="s">
        <v>3405</v>
      </c>
      <c r="I10" s="351" t="s">
        <v>3406</v>
      </c>
      <c r="J10" s="351" t="s">
        <v>776</v>
      </c>
      <c r="K10" s="351" t="s">
        <v>3407</v>
      </c>
      <c r="L10" s="351" t="s">
        <v>139</v>
      </c>
      <c r="M10" s="352" t="s">
        <v>141</v>
      </c>
    </row>
    <row r="11" spans="1:13" x14ac:dyDescent="0.35">
      <c r="A11" s="295"/>
      <c r="B11" s="353" t="s">
        <v>141</v>
      </c>
      <c r="C11" s="354">
        <v>191200</v>
      </c>
      <c r="D11" s="355">
        <v>18750</v>
      </c>
      <c r="E11" s="355">
        <v>96</v>
      </c>
      <c r="F11" s="355">
        <v>2890</v>
      </c>
      <c r="G11" s="355">
        <v>7095</v>
      </c>
      <c r="H11" s="355">
        <v>334</v>
      </c>
      <c r="I11" s="355">
        <v>3557</v>
      </c>
      <c r="J11" s="355">
        <v>10901</v>
      </c>
      <c r="K11" s="355">
        <v>201</v>
      </c>
      <c r="L11" s="355">
        <v>204</v>
      </c>
      <c r="M11" s="356">
        <f>SUM(C11:L11)</f>
        <v>235228</v>
      </c>
    </row>
    <row r="12" spans="1:13" x14ac:dyDescent="0.35">
      <c r="A12" s="295"/>
      <c r="B12" s="357" t="s">
        <v>3408</v>
      </c>
      <c r="C12" s="358">
        <f>C11/$M$11</f>
        <v>0.81282840478174367</v>
      </c>
      <c r="D12" s="358">
        <f t="shared" ref="D12:M12" si="0">D11/$M$11</f>
        <v>7.9709898481473293E-2</v>
      </c>
      <c r="E12" s="358">
        <f t="shared" si="0"/>
        <v>4.0811468022514325E-4</v>
      </c>
      <c r="F12" s="358">
        <f t="shared" si="0"/>
        <v>1.2285952352611084E-2</v>
      </c>
      <c r="G12" s="358">
        <f t="shared" si="0"/>
        <v>3.0162225585389495E-2</v>
      </c>
      <c r="H12" s="358">
        <f t="shared" si="0"/>
        <v>1.4198989916166442E-3</v>
      </c>
      <c r="I12" s="358">
        <f t="shared" si="0"/>
        <v>1.5121499141258694E-2</v>
      </c>
      <c r="J12" s="358">
        <f t="shared" si="0"/>
        <v>4.6342272178482156E-2</v>
      </c>
      <c r="K12" s="358">
        <f t="shared" si="0"/>
        <v>8.5449011172139371E-4</v>
      </c>
      <c r="L12" s="358">
        <f t="shared" si="0"/>
        <v>8.6724369547842948E-4</v>
      </c>
      <c r="M12" s="358">
        <f t="shared" si="0"/>
        <v>1</v>
      </c>
    </row>
    <row r="13" spans="1:13" x14ac:dyDescent="0.35">
      <c r="A13" s="295"/>
      <c r="B13" s="295"/>
      <c r="C13" s="295"/>
    </row>
    <row r="14" spans="1:13" ht="15.5" x14ac:dyDescent="0.35">
      <c r="A14" s="295"/>
      <c r="B14" s="359" t="s">
        <v>3409</v>
      </c>
      <c r="C14" s="295"/>
    </row>
    <row r="15" spans="1:13" ht="3.75" customHeight="1" x14ac:dyDescent="0.35">
      <c r="A15" s="295"/>
      <c r="B15" s="359"/>
      <c r="C15" s="295"/>
    </row>
    <row r="16" spans="1:13" x14ac:dyDescent="0.35">
      <c r="A16" s="295"/>
      <c r="B16" s="360" t="s">
        <v>3226</v>
      </c>
      <c r="C16" s="361"/>
      <c r="D16" s="349"/>
      <c r="E16" s="349"/>
      <c r="F16" s="349"/>
      <c r="G16" s="349"/>
      <c r="H16" s="349"/>
      <c r="I16" s="349"/>
      <c r="J16" s="349"/>
      <c r="K16" s="349"/>
      <c r="L16" s="349"/>
      <c r="M16" s="349"/>
    </row>
    <row r="17" spans="1:14" ht="43.5" x14ac:dyDescent="0.35">
      <c r="A17" s="295"/>
      <c r="B17" s="301"/>
      <c r="C17" s="350" t="s">
        <v>3400</v>
      </c>
      <c r="D17" s="351" t="s">
        <v>3401</v>
      </c>
      <c r="E17" s="351" t="s">
        <v>3402</v>
      </c>
      <c r="F17" s="351" t="s">
        <v>3403</v>
      </c>
      <c r="G17" s="351" t="s">
        <v>3404</v>
      </c>
      <c r="H17" s="351" t="s">
        <v>3405</v>
      </c>
      <c r="I17" s="351" t="s">
        <v>3406</v>
      </c>
      <c r="J17" s="351" t="s">
        <v>776</v>
      </c>
      <c r="K17" s="351" t="s">
        <v>3407</v>
      </c>
      <c r="L17" s="351" t="s">
        <v>139</v>
      </c>
      <c r="M17" s="352" t="s">
        <v>141</v>
      </c>
    </row>
    <row r="18" spans="1:14" x14ac:dyDescent="0.35">
      <c r="A18" s="295"/>
      <c r="B18" s="353" t="s">
        <v>141</v>
      </c>
      <c r="C18" s="362">
        <v>252.36600000000001</v>
      </c>
      <c r="D18" s="363">
        <v>15.119</v>
      </c>
      <c r="E18" s="363">
        <v>9.9000000000000005E-2</v>
      </c>
      <c r="F18" s="363">
        <v>18.356999999999999</v>
      </c>
      <c r="G18" s="363">
        <v>27.712</v>
      </c>
      <c r="H18" s="363">
        <v>2.4209999999999998</v>
      </c>
      <c r="I18" s="363">
        <v>29.934999999999999</v>
      </c>
      <c r="J18" s="363">
        <v>31.861000000000001</v>
      </c>
      <c r="K18" s="363">
        <v>1.276</v>
      </c>
      <c r="L18" s="363">
        <v>9.1280000000000001</v>
      </c>
      <c r="M18" s="364">
        <f>SUM(C18:L18)</f>
        <v>388.274</v>
      </c>
    </row>
    <row r="19" spans="1:14" x14ac:dyDescent="0.35">
      <c r="A19" s="295"/>
      <c r="B19" s="357" t="s">
        <v>3408</v>
      </c>
      <c r="C19" s="358">
        <f>C18/$M$18</f>
        <v>0.64996883644024583</v>
      </c>
      <c r="D19" s="358">
        <f t="shared" ref="D19:M19" si="1">D18/$M$18</f>
        <v>3.8938996687905965E-2</v>
      </c>
      <c r="E19" s="358">
        <f t="shared" si="1"/>
        <v>2.5497457980704351E-4</v>
      </c>
      <c r="F19" s="358">
        <f t="shared" si="1"/>
        <v>4.7278468298160577E-2</v>
      </c>
      <c r="G19" s="358">
        <f t="shared" si="1"/>
        <v>7.1372278339523115E-2</v>
      </c>
      <c r="H19" s="358">
        <f t="shared" si="1"/>
        <v>6.2352874516449722E-3</v>
      </c>
      <c r="I19" s="358">
        <f t="shared" si="1"/>
        <v>7.7097616631553997E-2</v>
      </c>
      <c r="J19" s="358">
        <f t="shared" si="1"/>
        <v>8.2058031184163757E-2</v>
      </c>
      <c r="K19" s="358">
        <f t="shared" si="1"/>
        <v>3.2863390286241162E-3</v>
      </c>
      <c r="L19" s="358">
        <f t="shared" si="1"/>
        <v>2.3509171358370634E-2</v>
      </c>
      <c r="M19" s="358">
        <f t="shared" si="1"/>
        <v>1</v>
      </c>
    </row>
    <row r="20" spans="1:14" x14ac:dyDescent="0.35">
      <c r="A20" s="295"/>
      <c r="B20" s="295"/>
      <c r="C20" s="295"/>
    </row>
    <row r="21" spans="1:14" ht="15.5" x14ac:dyDescent="0.35">
      <c r="A21" s="295"/>
      <c r="B21" s="359" t="s">
        <v>3410</v>
      </c>
      <c r="C21" s="295"/>
    </row>
    <row r="22" spans="1:14" ht="3.75" customHeight="1" x14ac:dyDescent="0.35">
      <c r="A22" s="295"/>
      <c r="B22" s="359"/>
      <c r="C22" s="295"/>
    </row>
    <row r="23" spans="1:14" x14ac:dyDescent="0.35">
      <c r="A23" s="295"/>
      <c r="B23" s="360" t="s">
        <v>3228</v>
      </c>
      <c r="C23" s="361"/>
      <c r="D23" s="349"/>
      <c r="E23" s="349"/>
      <c r="F23" s="349"/>
      <c r="G23" s="349"/>
      <c r="H23" s="349"/>
      <c r="I23" s="349"/>
      <c r="J23" s="349"/>
      <c r="K23" s="349"/>
      <c r="L23" s="349"/>
      <c r="M23" s="349"/>
    </row>
    <row r="24" spans="1:14" x14ac:dyDescent="0.35">
      <c r="A24" s="295"/>
      <c r="B24" s="295"/>
      <c r="C24" s="365"/>
    </row>
    <row r="25" spans="1:14" x14ac:dyDescent="0.35">
      <c r="A25" s="295"/>
      <c r="B25" s="301"/>
      <c r="C25" s="350" t="s">
        <v>3122</v>
      </c>
      <c r="D25" s="351" t="s">
        <v>3123</v>
      </c>
      <c r="E25" s="351" t="s">
        <v>3124</v>
      </c>
      <c r="F25" s="351" t="s">
        <v>3125</v>
      </c>
      <c r="G25" s="351" t="s">
        <v>3411</v>
      </c>
      <c r="H25" s="351" t="s">
        <v>3126</v>
      </c>
      <c r="I25" s="352" t="s">
        <v>141</v>
      </c>
    </row>
    <row r="26" spans="1:14" x14ac:dyDescent="0.35">
      <c r="A26" s="295"/>
      <c r="B26" s="353" t="s">
        <v>141</v>
      </c>
      <c r="C26" s="362">
        <v>169.047</v>
      </c>
      <c r="D26" s="363">
        <v>115.274</v>
      </c>
      <c r="E26" s="363">
        <v>51.399000000000001</v>
      </c>
      <c r="F26" s="363">
        <v>16.826000000000001</v>
      </c>
      <c r="G26" s="363">
        <v>10.893000000000001</v>
      </c>
      <c r="H26" s="363">
        <v>24.835000000000001</v>
      </c>
      <c r="I26" s="364">
        <f>SUM(C26:H26)</f>
        <v>388.27400000000006</v>
      </c>
    </row>
    <row r="27" spans="1:14" x14ac:dyDescent="0.35">
      <c r="A27" s="295"/>
      <c r="B27" s="357" t="s">
        <v>3408</v>
      </c>
      <c r="C27" s="358">
        <f>C26/$I$26</f>
        <v>0.43538068477415426</v>
      </c>
      <c r="D27" s="358">
        <f t="shared" ref="D27:I27" si="2">D26/$I$26</f>
        <v>0.29688827992603156</v>
      </c>
      <c r="E27" s="358">
        <f t="shared" si="2"/>
        <v>0.13237816593436591</v>
      </c>
      <c r="F27" s="358">
        <f t="shared" si="2"/>
        <v>4.3335376563972856E-2</v>
      </c>
      <c r="G27" s="358">
        <f t="shared" si="2"/>
        <v>2.8054930281193175E-2</v>
      </c>
      <c r="H27" s="358">
        <f t="shared" si="2"/>
        <v>6.3962562520282068E-2</v>
      </c>
      <c r="I27" s="358">
        <f t="shared" si="2"/>
        <v>1</v>
      </c>
    </row>
    <row r="28" spans="1:14" x14ac:dyDescent="0.35">
      <c r="A28" s="295"/>
      <c r="B28" s="366"/>
      <c r="C28" s="367"/>
      <c r="D28" s="368"/>
      <c r="E28" s="368"/>
      <c r="F28" s="368"/>
      <c r="G28" s="368"/>
      <c r="H28" s="368"/>
      <c r="I28" s="369"/>
    </row>
    <row r="29" spans="1:14" x14ac:dyDescent="0.35">
      <c r="A29" s="295"/>
      <c r="B29" s="295"/>
      <c r="C29" s="295"/>
    </row>
    <row r="30" spans="1:14" x14ac:dyDescent="0.35">
      <c r="N30" s="283" t="s">
        <v>3302</v>
      </c>
    </row>
  </sheetData>
  <hyperlinks>
    <hyperlink ref="N30" location="Contents!A1" display="To Frontpage" xr:uid="{119D05D6-23F8-4681-A26A-757DE71C455D}"/>
  </hyperlinks>
  <pageMargins left="0.70866141732283472" right="0.70866141732283472" top="0.74803149606299213" bottom="0.74803149606299213" header="0.31496062992125984" footer="0.31496062992125984"/>
  <pageSetup paperSize="9" scale="67" orientation="landscape" r:id="rId1"/>
  <drawing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BEBEDCB-6BCC-4C31-8B9F-4180EFE69A88}">
  <sheetPr>
    <pageSetUpPr fitToPage="1"/>
  </sheetPr>
  <dimension ref="B5:O92"/>
  <sheetViews>
    <sheetView zoomScale="85" zoomScaleNormal="85" workbookViewId="0"/>
  </sheetViews>
  <sheetFormatPr defaultColWidth="9.1796875" defaultRowHeight="14.5" x14ac:dyDescent="0.35"/>
  <cols>
    <col min="1" max="1" width="4.7265625" style="19" customWidth="1"/>
    <col min="2" max="2" width="31" style="19" customWidth="1"/>
    <col min="3" max="12" width="15.7265625" style="19" customWidth="1"/>
    <col min="13" max="13" width="3.453125" style="19" customWidth="1"/>
    <col min="14" max="16384" width="9.1796875" style="19"/>
  </cols>
  <sheetData>
    <row r="5" spans="2:14" ht="15.5" x14ac:dyDescent="0.35">
      <c r="B5" s="347" t="s">
        <v>3412</v>
      </c>
    </row>
    <row r="6" spans="2:14" ht="3.75" customHeight="1" x14ac:dyDescent="0.35">
      <c r="B6" s="347"/>
    </row>
    <row r="7" spans="2:14" x14ac:dyDescent="0.35">
      <c r="B7" s="370" t="s">
        <v>3230</v>
      </c>
      <c r="C7" s="370"/>
      <c r="D7" s="371"/>
      <c r="E7" s="372"/>
      <c r="F7" s="372"/>
      <c r="G7" s="372"/>
      <c r="H7" s="372"/>
      <c r="I7" s="372"/>
      <c r="J7" s="372"/>
      <c r="K7" s="373"/>
      <c r="L7" s="373"/>
      <c r="M7" s="295"/>
      <c r="N7" s="326"/>
    </row>
    <row r="8" spans="2:14" x14ac:dyDescent="0.35">
      <c r="B8" s="290"/>
      <c r="C8" s="542" t="s">
        <v>3413</v>
      </c>
      <c r="D8" s="542"/>
      <c r="E8" s="542"/>
      <c r="F8" s="542"/>
      <c r="G8" s="542"/>
      <c r="H8" s="542"/>
      <c r="I8" s="542"/>
      <c r="J8" s="542"/>
      <c r="K8" s="542"/>
      <c r="L8" s="542"/>
      <c r="M8" s="295"/>
      <c r="N8" s="295"/>
    </row>
    <row r="9" spans="2:14" x14ac:dyDescent="0.35">
      <c r="B9" s="290"/>
      <c r="C9" s="374" t="s">
        <v>3414</v>
      </c>
      <c r="D9" s="374" t="s">
        <v>3415</v>
      </c>
      <c r="E9" s="374" t="s">
        <v>3416</v>
      </c>
      <c r="F9" s="374" t="s">
        <v>3417</v>
      </c>
      <c r="G9" s="374" t="s">
        <v>3418</v>
      </c>
      <c r="H9" s="374" t="s">
        <v>3419</v>
      </c>
      <c r="I9" s="374" t="s">
        <v>3420</v>
      </c>
      <c r="J9" s="374" t="s">
        <v>3421</v>
      </c>
      <c r="K9" s="374" t="s">
        <v>3422</v>
      </c>
      <c r="L9" s="374" t="s">
        <v>3423</v>
      </c>
      <c r="M9" s="295"/>
      <c r="N9" s="375"/>
    </row>
    <row r="10" spans="2:14" x14ac:dyDescent="0.35">
      <c r="C10" s="376"/>
      <c r="D10" s="376"/>
      <c r="E10" s="376"/>
      <c r="F10" s="376"/>
      <c r="G10" s="376"/>
      <c r="H10" s="376"/>
      <c r="I10" s="376"/>
      <c r="J10" s="376"/>
      <c r="K10" s="376"/>
      <c r="L10" s="376"/>
      <c r="M10" s="295"/>
      <c r="N10" s="295"/>
    </row>
    <row r="11" spans="2:14" x14ac:dyDescent="0.35">
      <c r="B11" s="377" t="s">
        <v>3400</v>
      </c>
      <c r="C11" s="378">
        <v>100.437</v>
      </c>
      <c r="D11" s="378">
        <v>87.507999999999996</v>
      </c>
      <c r="E11" s="378">
        <v>49.582000000000001</v>
      </c>
      <c r="F11" s="378">
        <v>9.6080000000000005</v>
      </c>
      <c r="G11" s="378">
        <v>4.3019999999999996</v>
      </c>
      <c r="H11" s="378">
        <v>0.55500000000000005</v>
      </c>
      <c r="I11" s="378">
        <v>0.16900000000000001</v>
      </c>
      <c r="J11" s="378">
        <v>7.5999999999999998E-2</v>
      </c>
      <c r="K11" s="378">
        <v>4.2000000000000003E-2</v>
      </c>
      <c r="L11" s="378">
        <v>8.6999999999999994E-2</v>
      </c>
      <c r="M11" s="295"/>
      <c r="N11" s="379"/>
    </row>
    <row r="12" spans="2:14" x14ac:dyDescent="0.35">
      <c r="B12" s="377" t="s">
        <v>3401</v>
      </c>
      <c r="C12" s="378">
        <v>7.3609999999999998</v>
      </c>
      <c r="D12" s="378">
        <v>5.3879999999999999</v>
      </c>
      <c r="E12" s="378">
        <v>2.0510000000000002</v>
      </c>
      <c r="F12" s="378">
        <v>0.24199999999999999</v>
      </c>
      <c r="G12" s="378">
        <v>6.6000000000000003E-2</v>
      </c>
      <c r="H12" s="378">
        <v>3.0000000000000001E-3</v>
      </c>
      <c r="I12" s="378">
        <v>2E-3</v>
      </c>
      <c r="J12" s="378">
        <v>1E-3</v>
      </c>
      <c r="K12" s="378">
        <v>1E-3</v>
      </c>
      <c r="L12" s="378">
        <v>3.0000000000000001E-3</v>
      </c>
      <c r="M12" s="295"/>
      <c r="N12" s="379"/>
    </row>
    <row r="13" spans="2:14" x14ac:dyDescent="0.35">
      <c r="B13" s="377" t="s">
        <v>3402</v>
      </c>
      <c r="C13" s="378">
        <v>0.04</v>
      </c>
      <c r="D13" s="378">
        <v>4.2999999999999997E-2</v>
      </c>
      <c r="E13" s="378">
        <v>1.4999999999999999E-2</v>
      </c>
      <c r="F13" s="378">
        <v>2E-3</v>
      </c>
      <c r="G13" s="378">
        <v>0</v>
      </c>
      <c r="H13" s="378">
        <v>0</v>
      </c>
      <c r="I13" s="378">
        <v>0</v>
      </c>
      <c r="J13" s="378">
        <v>0</v>
      </c>
      <c r="K13" s="378">
        <v>0</v>
      </c>
      <c r="L13" s="378">
        <v>0</v>
      </c>
      <c r="M13" s="295"/>
      <c r="N13" s="379"/>
    </row>
    <row r="14" spans="2:14" x14ac:dyDescent="0.35">
      <c r="B14" s="377" t="s">
        <v>3403</v>
      </c>
      <c r="C14" s="378">
        <v>10.587999999999999</v>
      </c>
      <c r="D14" s="378">
        <v>4.8319999999999999</v>
      </c>
      <c r="E14" s="378">
        <v>2.3410000000000002</v>
      </c>
      <c r="F14" s="378">
        <v>0.45600000000000002</v>
      </c>
      <c r="G14" s="378">
        <v>0.11799999999999999</v>
      </c>
      <c r="H14" s="378">
        <v>1.2E-2</v>
      </c>
      <c r="I14" s="378">
        <v>5.0000000000000001E-3</v>
      </c>
      <c r="J14" s="378">
        <v>4.0000000000000001E-3</v>
      </c>
      <c r="K14" s="378">
        <v>1E-3</v>
      </c>
      <c r="L14" s="378">
        <v>0</v>
      </c>
      <c r="M14" s="295"/>
      <c r="N14" s="379"/>
    </row>
    <row r="15" spans="2:14" x14ac:dyDescent="0.35">
      <c r="B15" s="377" t="s">
        <v>3404</v>
      </c>
      <c r="C15" s="378">
        <v>10.544</v>
      </c>
      <c r="D15" s="378">
        <v>9.2850000000000001</v>
      </c>
      <c r="E15" s="378">
        <v>6.2130000000000001</v>
      </c>
      <c r="F15" s="378">
        <v>1.296</v>
      </c>
      <c r="G15" s="378">
        <v>0.30599999999999999</v>
      </c>
      <c r="H15" s="378">
        <v>3.2000000000000001E-2</v>
      </c>
      <c r="I15" s="378">
        <v>2.1999999999999999E-2</v>
      </c>
      <c r="J15" s="378">
        <v>6.0000000000000001E-3</v>
      </c>
      <c r="K15" s="378">
        <v>2E-3</v>
      </c>
      <c r="L15" s="378">
        <v>5.0000000000000001E-3</v>
      </c>
      <c r="M15" s="295"/>
      <c r="N15" s="379"/>
    </row>
    <row r="16" spans="2:14" ht="29" x14ac:dyDescent="0.35">
      <c r="B16" s="377" t="s">
        <v>3405</v>
      </c>
      <c r="C16" s="378">
        <v>1.1459999999999999</v>
      </c>
      <c r="D16" s="378">
        <v>0.89800000000000002</v>
      </c>
      <c r="E16" s="378">
        <v>0.37</v>
      </c>
      <c r="F16" s="378">
        <v>7.0000000000000001E-3</v>
      </c>
      <c r="G16" s="378">
        <v>0</v>
      </c>
      <c r="H16" s="378">
        <v>0</v>
      </c>
      <c r="I16" s="378">
        <v>0</v>
      </c>
      <c r="J16" s="378">
        <v>0</v>
      </c>
      <c r="K16" s="378">
        <v>0</v>
      </c>
      <c r="L16" s="378">
        <v>0</v>
      </c>
      <c r="M16" s="295"/>
      <c r="N16" s="379"/>
    </row>
    <row r="17" spans="2:14" x14ac:dyDescent="0.35">
      <c r="B17" s="377" t="s">
        <v>3406</v>
      </c>
      <c r="C17" s="378">
        <v>13.73</v>
      </c>
      <c r="D17" s="378">
        <v>10.347</v>
      </c>
      <c r="E17" s="378">
        <v>4.952</v>
      </c>
      <c r="F17" s="378">
        <v>0.73</v>
      </c>
      <c r="G17" s="378">
        <v>0.13100000000000001</v>
      </c>
      <c r="H17" s="378">
        <v>0.03</v>
      </c>
      <c r="I17" s="378">
        <v>7.0000000000000001E-3</v>
      </c>
      <c r="J17" s="378">
        <v>2E-3</v>
      </c>
      <c r="K17" s="378">
        <v>1E-3</v>
      </c>
      <c r="L17" s="378">
        <v>5.0000000000000001E-3</v>
      </c>
      <c r="M17" s="295"/>
      <c r="N17" s="379"/>
    </row>
    <row r="18" spans="2:14" x14ac:dyDescent="0.35">
      <c r="B18" s="377" t="s">
        <v>3424</v>
      </c>
      <c r="C18" s="378">
        <v>12.377000000000001</v>
      </c>
      <c r="D18" s="378">
        <v>11.404</v>
      </c>
      <c r="E18" s="378">
        <v>7.2089999999999996</v>
      </c>
      <c r="F18" s="378">
        <v>0.67600000000000005</v>
      </c>
      <c r="G18" s="378">
        <v>0.106</v>
      </c>
      <c r="H18" s="378">
        <v>2.4E-2</v>
      </c>
      <c r="I18" s="378">
        <v>1.7000000000000001E-2</v>
      </c>
      <c r="J18" s="378">
        <v>1.0999999999999999E-2</v>
      </c>
      <c r="K18" s="378">
        <v>7.0000000000000001E-3</v>
      </c>
      <c r="L18" s="378">
        <v>0.03</v>
      </c>
      <c r="M18" s="295"/>
      <c r="N18" s="379"/>
    </row>
    <row r="19" spans="2:14" ht="29" x14ac:dyDescent="0.35">
      <c r="B19" s="377" t="s">
        <v>3425</v>
      </c>
      <c r="C19" s="378">
        <v>0.66400000000000003</v>
      </c>
      <c r="D19" s="378">
        <v>0.42399999999999999</v>
      </c>
      <c r="E19" s="378">
        <v>0.152</v>
      </c>
      <c r="F19" s="378">
        <v>3.3000000000000002E-2</v>
      </c>
      <c r="G19" s="378">
        <v>4.0000000000000001E-3</v>
      </c>
      <c r="H19" s="378">
        <v>0</v>
      </c>
      <c r="I19" s="378">
        <v>0</v>
      </c>
      <c r="J19" s="378">
        <v>0</v>
      </c>
      <c r="K19" s="378">
        <v>0</v>
      </c>
      <c r="L19" s="378">
        <v>0</v>
      </c>
      <c r="M19" s="295"/>
      <c r="N19" s="379"/>
    </row>
    <row r="20" spans="2:14" x14ac:dyDescent="0.35">
      <c r="B20" s="377" t="s">
        <v>139</v>
      </c>
      <c r="C20" s="378">
        <v>5.0629999999999997</v>
      </c>
      <c r="D20" s="378">
        <v>2.4620000000000002</v>
      </c>
      <c r="E20" s="378">
        <v>1.597</v>
      </c>
      <c r="F20" s="378">
        <v>5.0000000000000001E-3</v>
      </c>
      <c r="G20" s="378">
        <v>0</v>
      </c>
      <c r="H20" s="378">
        <v>0</v>
      </c>
      <c r="I20" s="378">
        <v>0</v>
      </c>
      <c r="J20" s="378">
        <v>0</v>
      </c>
      <c r="K20" s="378">
        <v>0</v>
      </c>
      <c r="L20" s="378">
        <v>0</v>
      </c>
      <c r="M20" s="295"/>
      <c r="N20" s="379"/>
    </row>
    <row r="21" spans="2:14" x14ac:dyDescent="0.35">
      <c r="C21" s="378"/>
      <c r="D21" s="378"/>
      <c r="E21" s="378"/>
      <c r="F21" s="378"/>
      <c r="G21" s="378"/>
      <c r="H21" s="378"/>
      <c r="I21" s="378"/>
      <c r="J21" s="378"/>
      <c r="K21" s="378"/>
      <c r="L21" s="378"/>
      <c r="M21" s="295"/>
      <c r="N21" s="295"/>
    </row>
    <row r="22" spans="2:14" x14ac:dyDescent="0.35">
      <c r="B22" s="380" t="s">
        <v>141</v>
      </c>
      <c r="C22" s="381">
        <v>161.94999999999999</v>
      </c>
      <c r="D22" s="381">
        <v>132.59100000000001</v>
      </c>
      <c r="E22" s="381">
        <v>74.481999999999999</v>
      </c>
      <c r="F22" s="381">
        <v>13.055</v>
      </c>
      <c r="G22" s="381">
        <v>5.0339999999999998</v>
      </c>
      <c r="H22" s="381">
        <v>0.65700000000000003</v>
      </c>
      <c r="I22" s="381">
        <v>0.221</v>
      </c>
      <c r="J22" s="381">
        <v>9.9000000000000005E-2</v>
      </c>
      <c r="K22" s="381">
        <v>5.3999999999999999E-2</v>
      </c>
      <c r="L22" s="381">
        <v>0.13100000000000001</v>
      </c>
      <c r="M22" s="295"/>
      <c r="N22" s="382"/>
    </row>
    <row r="23" spans="2:14" x14ac:dyDescent="0.35">
      <c r="M23" s="295"/>
      <c r="N23" s="295"/>
    </row>
    <row r="24" spans="2:14" x14ac:dyDescent="0.35">
      <c r="M24" s="295"/>
      <c r="N24" s="295"/>
    </row>
    <row r="25" spans="2:14" x14ac:dyDescent="0.35">
      <c r="M25" s="295"/>
      <c r="N25" s="295"/>
    </row>
    <row r="26" spans="2:14" x14ac:dyDescent="0.35">
      <c r="M26" s="295"/>
      <c r="N26" s="295"/>
    </row>
    <row r="27" spans="2:14" ht="15.5" x14ac:dyDescent="0.35">
      <c r="B27" s="347" t="s">
        <v>3426</v>
      </c>
      <c r="M27" s="295"/>
      <c r="N27" s="295"/>
    </row>
    <row r="28" spans="2:14" ht="3.75" customHeight="1" x14ac:dyDescent="0.35">
      <c r="B28" s="347"/>
      <c r="M28" s="295"/>
      <c r="N28" s="295"/>
    </row>
    <row r="29" spans="2:14" x14ac:dyDescent="0.35">
      <c r="B29" s="383" t="s">
        <v>3427</v>
      </c>
      <c r="C29" s="371"/>
      <c r="D29" s="373"/>
      <c r="E29" s="373"/>
      <c r="F29" s="373"/>
      <c r="G29" s="373"/>
      <c r="H29" s="373"/>
      <c r="I29" s="373"/>
      <c r="J29" s="373"/>
      <c r="K29" s="373"/>
      <c r="L29" s="373"/>
      <c r="M29" s="295"/>
      <c r="N29" s="295"/>
    </row>
    <row r="30" spans="2:14" x14ac:dyDescent="0.35">
      <c r="B30" s="290"/>
      <c r="C30" s="542" t="s">
        <v>3413</v>
      </c>
      <c r="D30" s="542"/>
      <c r="E30" s="542"/>
      <c r="F30" s="542"/>
      <c r="G30" s="542"/>
      <c r="H30" s="542"/>
      <c r="I30" s="542"/>
      <c r="J30" s="542"/>
      <c r="K30" s="542"/>
      <c r="L30" s="542"/>
      <c r="M30" s="295"/>
      <c r="N30" s="295"/>
    </row>
    <row r="31" spans="2:14" x14ac:dyDescent="0.35">
      <c r="B31" s="290"/>
      <c r="C31" s="374" t="s">
        <v>3414</v>
      </c>
      <c r="D31" s="374" t="s">
        <v>3415</v>
      </c>
      <c r="E31" s="374" t="s">
        <v>3416</v>
      </c>
      <c r="F31" s="374" t="s">
        <v>3417</v>
      </c>
      <c r="G31" s="374" t="s">
        <v>3418</v>
      </c>
      <c r="H31" s="374" t="s">
        <v>3419</v>
      </c>
      <c r="I31" s="374" t="s">
        <v>3420</v>
      </c>
      <c r="J31" s="374" t="s">
        <v>3421</v>
      </c>
      <c r="K31" s="374" t="s">
        <v>3422</v>
      </c>
      <c r="L31" s="374" t="s">
        <v>3423</v>
      </c>
      <c r="M31" s="295"/>
      <c r="N31" s="375"/>
    </row>
    <row r="32" spans="2:14" x14ac:dyDescent="0.35">
      <c r="C32" s="376"/>
      <c r="D32" s="376"/>
      <c r="E32" s="376"/>
      <c r="F32" s="376"/>
      <c r="G32" s="376"/>
      <c r="H32" s="376"/>
      <c r="I32" s="376"/>
      <c r="J32" s="376"/>
      <c r="K32" s="376"/>
      <c r="L32" s="376"/>
      <c r="M32" s="295"/>
      <c r="N32" s="295"/>
    </row>
    <row r="33" spans="2:14" x14ac:dyDescent="0.35">
      <c r="B33" s="377" t="s">
        <v>3400</v>
      </c>
      <c r="C33" s="384">
        <v>0.39798</v>
      </c>
      <c r="D33" s="384">
        <v>0.34675</v>
      </c>
      <c r="E33" s="384">
        <v>0.19647000000000001</v>
      </c>
      <c r="F33" s="384">
        <v>3.807E-2</v>
      </c>
      <c r="G33" s="384">
        <v>1.7049999999999999E-2</v>
      </c>
      <c r="H33" s="384">
        <v>2.2000000000000001E-3</v>
      </c>
      <c r="I33" s="384">
        <v>6.7000000000000002E-4</v>
      </c>
      <c r="J33" s="384">
        <v>2.9999999999999997E-4</v>
      </c>
      <c r="K33" s="384">
        <v>1.7000000000000001E-4</v>
      </c>
      <c r="L33" s="384">
        <v>3.5E-4</v>
      </c>
      <c r="M33" s="295"/>
      <c r="N33" s="379"/>
    </row>
    <row r="34" spans="2:14" x14ac:dyDescent="0.35">
      <c r="B34" s="377" t="s">
        <v>3401</v>
      </c>
      <c r="C34" s="384">
        <v>0.48688999999999999</v>
      </c>
      <c r="D34" s="384">
        <v>0.35639999999999999</v>
      </c>
      <c r="E34" s="384">
        <v>0.13564999999999999</v>
      </c>
      <c r="F34" s="384">
        <v>1.5990000000000001E-2</v>
      </c>
      <c r="G34" s="384">
        <v>4.3899999999999998E-3</v>
      </c>
      <c r="H34" s="384">
        <v>2.2000000000000001E-4</v>
      </c>
      <c r="I34" s="384">
        <v>1E-4</v>
      </c>
      <c r="J34" s="384">
        <v>6.9999999999999994E-5</v>
      </c>
      <c r="K34" s="384">
        <v>6.0000000000000002E-5</v>
      </c>
      <c r="L34" s="384">
        <v>2.2000000000000001E-4</v>
      </c>
      <c r="M34" s="295"/>
      <c r="N34" s="379"/>
    </row>
    <row r="35" spans="2:14" x14ac:dyDescent="0.35">
      <c r="B35" s="377" t="s">
        <v>3402</v>
      </c>
      <c r="C35" s="384">
        <v>0.39863999999999999</v>
      </c>
      <c r="D35" s="384">
        <v>0.43041000000000001</v>
      </c>
      <c r="E35" s="384">
        <v>0.15209</v>
      </c>
      <c r="F35" s="384">
        <v>1.536E-2</v>
      </c>
      <c r="G35" s="384">
        <v>3.5000000000000001E-3</v>
      </c>
      <c r="H35" s="384">
        <v>0</v>
      </c>
      <c r="I35" s="384">
        <v>0</v>
      </c>
      <c r="J35" s="384">
        <v>0</v>
      </c>
      <c r="K35" s="384">
        <v>0</v>
      </c>
      <c r="L35" s="384">
        <v>0</v>
      </c>
      <c r="M35" s="295"/>
      <c r="N35" s="379"/>
    </row>
    <row r="36" spans="2:14" x14ac:dyDescent="0.35">
      <c r="B36" s="377" t="s">
        <v>3403</v>
      </c>
      <c r="C36" s="384">
        <v>0.57677999999999996</v>
      </c>
      <c r="D36" s="384">
        <v>0.26323000000000002</v>
      </c>
      <c r="E36" s="384">
        <v>0.12753999999999999</v>
      </c>
      <c r="F36" s="384">
        <v>2.4840000000000001E-2</v>
      </c>
      <c r="G36" s="384">
        <v>6.43E-3</v>
      </c>
      <c r="H36" s="384">
        <v>6.4999999999999997E-4</v>
      </c>
      <c r="I36" s="384">
        <v>2.5999999999999998E-4</v>
      </c>
      <c r="J36" s="384">
        <v>2.0000000000000001E-4</v>
      </c>
      <c r="K36" s="384">
        <v>6.0000000000000002E-5</v>
      </c>
      <c r="L36" s="384">
        <v>0</v>
      </c>
      <c r="M36" s="295"/>
      <c r="N36" s="379"/>
    </row>
    <row r="37" spans="2:14" x14ac:dyDescent="0.35">
      <c r="B37" s="377" t="s">
        <v>3404</v>
      </c>
      <c r="C37" s="384">
        <v>0.38048999999999999</v>
      </c>
      <c r="D37" s="384">
        <v>0.33506999999999998</v>
      </c>
      <c r="E37" s="384">
        <v>0.22420000000000001</v>
      </c>
      <c r="F37" s="384">
        <v>4.675E-2</v>
      </c>
      <c r="G37" s="384">
        <v>1.1050000000000001E-2</v>
      </c>
      <c r="H37" s="384">
        <v>1.17E-3</v>
      </c>
      <c r="I37" s="384">
        <v>8.0999999999999996E-4</v>
      </c>
      <c r="J37" s="384">
        <v>2.2000000000000001E-4</v>
      </c>
      <c r="K37" s="384">
        <v>6.0000000000000002E-5</v>
      </c>
      <c r="L37" s="384">
        <v>1.8000000000000001E-4</v>
      </c>
      <c r="M37" s="295"/>
      <c r="N37" s="379"/>
    </row>
    <row r="38" spans="2:14" ht="29" x14ac:dyDescent="0.35">
      <c r="B38" s="377" t="s">
        <v>3405</v>
      </c>
      <c r="C38" s="384">
        <v>0.47323999999999999</v>
      </c>
      <c r="D38" s="384">
        <v>0.37092000000000003</v>
      </c>
      <c r="E38" s="384">
        <v>0.15279999999999999</v>
      </c>
      <c r="F38" s="384">
        <v>3.0400000000000002E-3</v>
      </c>
      <c r="G38" s="384">
        <v>0</v>
      </c>
      <c r="H38" s="384">
        <v>0</v>
      </c>
      <c r="I38" s="384">
        <v>0</v>
      </c>
      <c r="J38" s="384">
        <v>0</v>
      </c>
      <c r="K38" s="384">
        <v>0</v>
      </c>
      <c r="L38" s="384">
        <v>0</v>
      </c>
      <c r="M38" s="295"/>
      <c r="N38" s="379"/>
    </row>
    <row r="39" spans="2:14" x14ac:dyDescent="0.35">
      <c r="B39" s="377" t="s">
        <v>3406</v>
      </c>
      <c r="C39" s="384">
        <v>0.45867000000000002</v>
      </c>
      <c r="D39" s="384">
        <v>0.34564</v>
      </c>
      <c r="E39" s="384">
        <v>0.16542999999999999</v>
      </c>
      <c r="F39" s="384">
        <v>2.4389999999999998E-2</v>
      </c>
      <c r="G39" s="384">
        <v>4.3899999999999998E-3</v>
      </c>
      <c r="H39" s="384">
        <v>1E-3</v>
      </c>
      <c r="I39" s="384">
        <v>2.2000000000000001E-4</v>
      </c>
      <c r="J39" s="384">
        <v>6.0000000000000002E-5</v>
      </c>
      <c r="K39" s="384">
        <v>4.0000000000000003E-5</v>
      </c>
      <c r="L39" s="384">
        <v>1.4999999999999999E-4</v>
      </c>
      <c r="M39" s="295"/>
      <c r="N39" s="379"/>
    </row>
    <row r="40" spans="2:14" x14ac:dyDescent="0.35">
      <c r="B40" s="377" t="s">
        <v>3424</v>
      </c>
      <c r="C40" s="384">
        <v>0.38847999999999999</v>
      </c>
      <c r="D40" s="384">
        <v>0.35793999999999998</v>
      </c>
      <c r="E40" s="384">
        <v>0.22625000000000001</v>
      </c>
      <c r="F40" s="384">
        <v>2.121E-2</v>
      </c>
      <c r="G40" s="384">
        <v>3.32E-3</v>
      </c>
      <c r="H40" s="384">
        <v>7.5000000000000002E-4</v>
      </c>
      <c r="I40" s="384">
        <v>5.2999999999999998E-4</v>
      </c>
      <c r="J40" s="384">
        <v>3.4000000000000002E-4</v>
      </c>
      <c r="K40" s="384">
        <v>2.2000000000000001E-4</v>
      </c>
      <c r="L40" s="384">
        <v>9.5E-4</v>
      </c>
      <c r="M40" s="295"/>
      <c r="N40" s="379"/>
    </row>
    <row r="41" spans="2:14" ht="29" x14ac:dyDescent="0.35">
      <c r="B41" s="377" t="s">
        <v>3425</v>
      </c>
      <c r="C41" s="384">
        <v>0.51993999999999996</v>
      </c>
      <c r="D41" s="384">
        <v>0.33189999999999997</v>
      </c>
      <c r="E41" s="384">
        <v>0.11885</v>
      </c>
      <c r="F41" s="384">
        <v>2.606E-2</v>
      </c>
      <c r="G41" s="384">
        <v>2.96E-3</v>
      </c>
      <c r="H41" s="384">
        <v>8.0000000000000007E-5</v>
      </c>
      <c r="I41" s="384">
        <v>6.0000000000000002E-5</v>
      </c>
      <c r="J41" s="384">
        <v>4.0000000000000003E-5</v>
      </c>
      <c r="K41" s="384">
        <v>4.0000000000000003E-5</v>
      </c>
      <c r="L41" s="384">
        <v>6.0000000000000002E-5</v>
      </c>
      <c r="M41" s="295"/>
      <c r="N41" s="379"/>
    </row>
    <row r="42" spans="2:14" x14ac:dyDescent="0.35">
      <c r="B42" s="377" t="s">
        <v>139</v>
      </c>
      <c r="C42" s="384">
        <v>0.55471000000000004</v>
      </c>
      <c r="D42" s="384">
        <v>0.26967999999999998</v>
      </c>
      <c r="E42" s="384">
        <v>0.17499999999999999</v>
      </c>
      <c r="F42" s="384">
        <v>5.8E-4</v>
      </c>
      <c r="G42" s="384">
        <v>0</v>
      </c>
      <c r="H42" s="384">
        <v>0</v>
      </c>
      <c r="I42" s="384">
        <v>0</v>
      </c>
      <c r="J42" s="384">
        <v>0</v>
      </c>
      <c r="K42" s="384">
        <v>0</v>
      </c>
      <c r="L42" s="384">
        <v>2.0000000000000002E-5</v>
      </c>
      <c r="M42" s="295"/>
      <c r="N42" s="379"/>
    </row>
    <row r="43" spans="2:14" x14ac:dyDescent="0.35">
      <c r="C43" s="385"/>
      <c r="D43" s="385"/>
      <c r="E43" s="385"/>
      <c r="F43" s="385"/>
      <c r="G43" s="385"/>
      <c r="H43" s="385"/>
      <c r="I43" s="385"/>
      <c r="J43" s="385"/>
      <c r="K43" s="385"/>
      <c r="L43" s="385"/>
      <c r="M43" s="295"/>
      <c r="N43" s="295"/>
    </row>
    <row r="44" spans="2:14" x14ac:dyDescent="0.35">
      <c r="B44" s="380" t="s">
        <v>141</v>
      </c>
      <c r="C44" s="386">
        <v>0.41710000000000003</v>
      </c>
      <c r="D44" s="386">
        <v>0.34149000000000002</v>
      </c>
      <c r="E44" s="386">
        <v>0.19183</v>
      </c>
      <c r="F44" s="386">
        <v>3.3619999999999997E-2</v>
      </c>
      <c r="G44" s="386">
        <v>1.2959999999999999E-2</v>
      </c>
      <c r="H44" s="386">
        <v>1.6900000000000001E-3</v>
      </c>
      <c r="I44" s="386">
        <v>5.6999999999999998E-4</v>
      </c>
      <c r="J44" s="386">
        <v>2.5999999999999998E-4</v>
      </c>
      <c r="K44" s="386">
        <v>1.3999999999999999E-4</v>
      </c>
      <c r="L44" s="386">
        <v>3.4000000000000002E-4</v>
      </c>
      <c r="M44" s="295"/>
      <c r="N44" s="382"/>
    </row>
    <row r="45" spans="2:14" x14ac:dyDescent="0.35">
      <c r="M45" s="295"/>
      <c r="N45" s="295"/>
    </row>
    <row r="46" spans="2:14" x14ac:dyDescent="0.35">
      <c r="M46" s="295"/>
      <c r="N46" s="295"/>
    </row>
    <row r="47" spans="2:14" x14ac:dyDescent="0.35">
      <c r="M47" s="295"/>
      <c r="N47" s="295"/>
    </row>
    <row r="49" spans="2:15" ht="15.5" x14ac:dyDescent="0.35">
      <c r="B49" s="347" t="s">
        <v>3428</v>
      </c>
    </row>
    <row r="50" spans="2:15" ht="3.75" customHeight="1" x14ac:dyDescent="0.35">
      <c r="B50" s="347"/>
    </row>
    <row r="51" spans="2:15" x14ac:dyDescent="0.35">
      <c r="B51" s="383" t="s">
        <v>3234</v>
      </c>
      <c r="C51" s="371"/>
      <c r="D51" s="371"/>
      <c r="E51" s="373"/>
      <c r="F51" s="373"/>
      <c r="G51" s="373"/>
      <c r="H51" s="373"/>
      <c r="I51" s="373"/>
      <c r="J51" s="373"/>
      <c r="K51" s="373"/>
      <c r="L51" s="373"/>
      <c r="M51" s="373"/>
      <c r="N51" s="373"/>
    </row>
    <row r="52" spans="2:15" x14ac:dyDescent="0.35">
      <c r="B52" s="290"/>
      <c r="C52" s="542" t="s">
        <v>3413</v>
      </c>
      <c r="D52" s="542"/>
      <c r="E52" s="542"/>
      <c r="F52" s="542"/>
      <c r="G52" s="542"/>
      <c r="H52" s="542"/>
      <c r="I52" s="542"/>
      <c r="J52" s="542"/>
      <c r="K52" s="542"/>
      <c r="L52" s="542"/>
      <c r="N52" s="290"/>
    </row>
    <row r="53" spans="2:15" x14ac:dyDescent="0.35">
      <c r="B53" s="290"/>
      <c r="C53" s="374" t="s">
        <v>3414</v>
      </c>
      <c r="D53" s="374" t="s">
        <v>3415</v>
      </c>
      <c r="E53" s="374" t="s">
        <v>3416</v>
      </c>
      <c r="F53" s="374" t="s">
        <v>3417</v>
      </c>
      <c r="G53" s="374" t="s">
        <v>3418</v>
      </c>
      <c r="H53" s="374" t="s">
        <v>3419</v>
      </c>
      <c r="I53" s="374" t="s">
        <v>3420</v>
      </c>
      <c r="J53" s="374" t="s">
        <v>3421</v>
      </c>
      <c r="K53" s="374" t="s">
        <v>3422</v>
      </c>
      <c r="L53" s="374" t="s">
        <v>3423</v>
      </c>
      <c r="N53" s="374" t="s">
        <v>3429</v>
      </c>
    </row>
    <row r="54" spans="2:15" x14ac:dyDescent="0.35">
      <c r="C54" s="379"/>
      <c r="D54" s="379"/>
      <c r="E54" s="379"/>
      <c r="F54" s="379"/>
      <c r="G54" s="379"/>
      <c r="H54" s="379"/>
      <c r="I54" s="379"/>
      <c r="J54" s="379"/>
      <c r="K54" s="379"/>
      <c r="L54" s="379"/>
      <c r="M54" s="295"/>
      <c r="N54" s="295"/>
      <c r="O54" s="295"/>
    </row>
    <row r="55" spans="2:15" x14ac:dyDescent="0.35">
      <c r="B55" s="377" t="s">
        <v>3400</v>
      </c>
      <c r="C55" s="378">
        <v>9.8689999999999998</v>
      </c>
      <c r="D55" s="378">
        <v>48.746000000000002</v>
      </c>
      <c r="E55" s="378">
        <v>108.24299999999999</v>
      </c>
      <c r="F55" s="378">
        <v>39.289000000000001</v>
      </c>
      <c r="G55" s="378">
        <v>30.757999999999999</v>
      </c>
      <c r="H55" s="378">
        <v>10.927</v>
      </c>
      <c r="I55" s="378">
        <v>2.66</v>
      </c>
      <c r="J55" s="378">
        <v>0.83899999999999997</v>
      </c>
      <c r="K55" s="378">
        <v>0.41699999999999998</v>
      </c>
      <c r="L55" s="378">
        <v>0.61799999999999999</v>
      </c>
      <c r="M55" s="295"/>
      <c r="N55" s="387">
        <v>0.52800000000000002</v>
      </c>
      <c r="O55" s="295"/>
    </row>
    <row r="56" spans="2:15" x14ac:dyDescent="0.35">
      <c r="B56" s="377" t="s">
        <v>3401</v>
      </c>
      <c r="C56" s="378">
        <v>0.84</v>
      </c>
      <c r="D56" s="378">
        <v>5.2619999999999996</v>
      </c>
      <c r="E56" s="378">
        <v>6.702</v>
      </c>
      <c r="F56" s="378">
        <v>1.4359999999999999</v>
      </c>
      <c r="G56" s="378">
        <v>0.80100000000000005</v>
      </c>
      <c r="H56" s="378">
        <v>4.4999999999999998E-2</v>
      </c>
      <c r="I56" s="378">
        <v>1.4999999999999999E-2</v>
      </c>
      <c r="J56" s="378">
        <v>5.0000000000000001E-3</v>
      </c>
      <c r="K56" s="378">
        <v>4.0000000000000001E-3</v>
      </c>
      <c r="L56" s="378">
        <v>0.01</v>
      </c>
      <c r="M56" s="295"/>
      <c r="N56" s="387">
        <v>0.442</v>
      </c>
      <c r="O56" s="295"/>
    </row>
    <row r="57" spans="2:15" x14ac:dyDescent="0.35">
      <c r="B57" s="377" t="s">
        <v>3402</v>
      </c>
      <c r="C57" s="378">
        <v>2.8000000000000001E-2</v>
      </c>
      <c r="D57" s="378">
        <v>4.1000000000000002E-2</v>
      </c>
      <c r="E57" s="378">
        <v>1.9E-2</v>
      </c>
      <c r="F57" s="378">
        <v>1.0999999999999999E-2</v>
      </c>
      <c r="G57" s="378">
        <v>0</v>
      </c>
      <c r="H57" s="378">
        <v>0</v>
      </c>
      <c r="I57" s="378">
        <v>0</v>
      </c>
      <c r="J57" s="378">
        <v>0</v>
      </c>
      <c r="K57" s="378">
        <v>0</v>
      </c>
      <c r="L57" s="378">
        <v>0</v>
      </c>
      <c r="M57" s="295"/>
      <c r="N57" s="387">
        <v>0.32200000000000001</v>
      </c>
      <c r="O57" s="295"/>
    </row>
    <row r="58" spans="2:15" x14ac:dyDescent="0.35">
      <c r="B58" s="377" t="s">
        <v>3403</v>
      </c>
      <c r="C58" s="378">
        <v>5.7080000000000002</v>
      </c>
      <c r="D58" s="378">
        <v>5.4740000000000002</v>
      </c>
      <c r="E58" s="378">
        <v>4.8550000000000004</v>
      </c>
      <c r="F58" s="378">
        <v>1.633</v>
      </c>
      <c r="G58" s="378">
        <v>0.55400000000000005</v>
      </c>
      <c r="H58" s="378">
        <v>4.5999999999999999E-2</v>
      </c>
      <c r="I58" s="378">
        <v>6.3E-2</v>
      </c>
      <c r="J58" s="378">
        <v>6.0000000000000001E-3</v>
      </c>
      <c r="K58" s="378">
        <v>1.7999999999999999E-2</v>
      </c>
      <c r="L58" s="378">
        <v>0</v>
      </c>
      <c r="M58" s="295"/>
      <c r="N58" s="387">
        <v>0.34200000000000003</v>
      </c>
      <c r="O58" s="295"/>
    </row>
    <row r="59" spans="2:15" x14ac:dyDescent="0.35">
      <c r="B59" s="377" t="s">
        <v>3404</v>
      </c>
      <c r="C59" s="378">
        <v>1.6180000000000001</v>
      </c>
      <c r="D59" s="378">
        <v>6.6289999999999996</v>
      </c>
      <c r="E59" s="378">
        <v>10.653</v>
      </c>
      <c r="F59" s="378">
        <v>5.3890000000000002</v>
      </c>
      <c r="G59" s="378">
        <v>2.74</v>
      </c>
      <c r="H59" s="378">
        <v>0.501</v>
      </c>
      <c r="I59" s="378">
        <v>2.7E-2</v>
      </c>
      <c r="J59" s="378">
        <v>0.11799999999999999</v>
      </c>
      <c r="K59" s="378">
        <v>1.7000000000000001E-2</v>
      </c>
      <c r="L59" s="378">
        <v>2.1000000000000001E-2</v>
      </c>
      <c r="M59" s="295"/>
      <c r="N59" s="387">
        <v>0.5</v>
      </c>
      <c r="O59" s="295"/>
    </row>
    <row r="60" spans="2:15" ht="29" x14ac:dyDescent="0.35">
      <c r="B60" s="377" t="s">
        <v>3405</v>
      </c>
      <c r="C60" s="378">
        <v>0.246</v>
      </c>
      <c r="D60" s="378">
        <v>0.78</v>
      </c>
      <c r="E60" s="378">
        <v>1.347</v>
      </c>
      <c r="F60" s="378">
        <v>4.9000000000000002E-2</v>
      </c>
      <c r="G60" s="378">
        <v>0</v>
      </c>
      <c r="H60" s="378">
        <v>0</v>
      </c>
      <c r="I60" s="378">
        <v>0</v>
      </c>
      <c r="J60" s="378">
        <v>0</v>
      </c>
      <c r="K60" s="378">
        <v>0</v>
      </c>
      <c r="L60" s="378">
        <v>0</v>
      </c>
      <c r="M60" s="295"/>
      <c r="N60" s="387">
        <v>0.40100000000000002</v>
      </c>
      <c r="O60" s="295"/>
    </row>
    <row r="61" spans="2:15" x14ac:dyDescent="0.35">
      <c r="B61" s="377" t="s">
        <v>3406</v>
      </c>
      <c r="C61" s="378">
        <v>3.8260000000000001</v>
      </c>
      <c r="D61" s="378">
        <v>10.073</v>
      </c>
      <c r="E61" s="378">
        <v>12.654</v>
      </c>
      <c r="F61" s="378">
        <v>2.597</v>
      </c>
      <c r="G61" s="378">
        <v>0.56999999999999995</v>
      </c>
      <c r="H61" s="378">
        <v>7.0000000000000001E-3</v>
      </c>
      <c r="I61" s="378">
        <v>0.17299999999999999</v>
      </c>
      <c r="J61" s="378">
        <v>5.0000000000000001E-3</v>
      </c>
      <c r="K61" s="378">
        <v>1E-3</v>
      </c>
      <c r="L61" s="378">
        <v>2.9000000000000001E-2</v>
      </c>
      <c r="M61" s="295"/>
      <c r="N61" s="387">
        <v>0.41399999999999998</v>
      </c>
      <c r="O61" s="295"/>
    </row>
    <row r="62" spans="2:15" x14ac:dyDescent="0.35">
      <c r="B62" s="377" t="s">
        <v>3424</v>
      </c>
      <c r="C62" s="378">
        <v>3.1829999999999998</v>
      </c>
      <c r="D62" s="378">
        <v>9.4589999999999996</v>
      </c>
      <c r="E62" s="378">
        <v>15.420999999999999</v>
      </c>
      <c r="F62" s="378">
        <v>2.984</v>
      </c>
      <c r="G62" s="378">
        <v>0.55400000000000005</v>
      </c>
      <c r="H62" s="378">
        <v>8.2000000000000003E-2</v>
      </c>
      <c r="I62" s="378">
        <v>5.7000000000000002E-2</v>
      </c>
      <c r="J62" s="378">
        <v>0.02</v>
      </c>
      <c r="K62" s="378">
        <v>3.6999999999999998E-2</v>
      </c>
      <c r="L62" s="378">
        <v>6.3E-2</v>
      </c>
      <c r="M62" s="295"/>
      <c r="N62" s="387">
        <v>0.42899999999999999</v>
      </c>
      <c r="O62" s="295"/>
    </row>
    <row r="63" spans="2:15" ht="29" x14ac:dyDescent="0.35">
      <c r="B63" s="377" t="s">
        <v>3425</v>
      </c>
      <c r="C63" s="378">
        <v>0.23699999999999999</v>
      </c>
      <c r="D63" s="378">
        <v>0.39200000000000002</v>
      </c>
      <c r="E63" s="378">
        <v>0.52200000000000002</v>
      </c>
      <c r="F63" s="378">
        <v>0.111</v>
      </c>
      <c r="G63" s="378">
        <v>1.0999999999999999E-2</v>
      </c>
      <c r="H63" s="378">
        <v>1E-3</v>
      </c>
      <c r="I63" s="378">
        <v>1E-3</v>
      </c>
      <c r="J63" s="378">
        <v>0</v>
      </c>
      <c r="K63" s="378">
        <v>0</v>
      </c>
      <c r="L63" s="378">
        <v>1E-3</v>
      </c>
      <c r="M63" s="295"/>
      <c r="N63" s="387">
        <v>0.378</v>
      </c>
      <c r="O63" s="295"/>
    </row>
    <row r="64" spans="2:15" x14ac:dyDescent="0.35">
      <c r="B64" s="377" t="s">
        <v>139</v>
      </c>
      <c r="C64" s="378">
        <v>3.3809999999999998</v>
      </c>
      <c r="D64" s="378">
        <v>3.4430000000000001</v>
      </c>
      <c r="E64" s="378">
        <v>2.2290000000000001</v>
      </c>
      <c r="F64" s="378">
        <v>7.3999999999999996E-2</v>
      </c>
      <c r="G64" s="378">
        <v>0</v>
      </c>
      <c r="H64" s="378">
        <v>0</v>
      </c>
      <c r="I64" s="378">
        <v>0</v>
      </c>
      <c r="J64" s="378">
        <v>0</v>
      </c>
      <c r="K64" s="378">
        <v>0</v>
      </c>
      <c r="L64" s="378">
        <v>0</v>
      </c>
      <c r="M64" s="295"/>
      <c r="N64" s="387">
        <v>0.27500000000000002</v>
      </c>
      <c r="O64" s="295"/>
    </row>
    <row r="65" spans="2:15" x14ac:dyDescent="0.35">
      <c r="C65" s="378"/>
      <c r="D65" s="378"/>
      <c r="E65" s="378"/>
      <c r="F65" s="378"/>
      <c r="G65" s="378"/>
      <c r="H65" s="378"/>
      <c r="I65" s="378"/>
      <c r="J65" s="378"/>
      <c r="K65" s="378"/>
      <c r="L65" s="378"/>
      <c r="M65" s="295"/>
      <c r="N65" s="295"/>
      <c r="O65" s="295"/>
    </row>
    <row r="66" spans="2:15" x14ac:dyDescent="0.35">
      <c r="B66" s="380" t="s">
        <v>141</v>
      </c>
      <c r="C66" s="381">
        <v>28.936</v>
      </c>
      <c r="D66" s="381">
        <v>90.299000000000007</v>
      </c>
      <c r="E66" s="381">
        <v>162.64500000000001</v>
      </c>
      <c r="F66" s="381">
        <v>53.570999999999998</v>
      </c>
      <c r="G66" s="381">
        <v>35.988</v>
      </c>
      <c r="H66" s="381">
        <v>11.608000000000001</v>
      </c>
      <c r="I66" s="381">
        <v>2.996</v>
      </c>
      <c r="J66" s="381">
        <v>0.99399999999999999</v>
      </c>
      <c r="K66" s="381">
        <v>0.49399999999999999</v>
      </c>
      <c r="L66" s="381">
        <v>0.74199999999999999</v>
      </c>
      <c r="M66" s="295"/>
      <c r="N66" s="388">
        <v>0.49</v>
      </c>
      <c r="O66" s="295"/>
    </row>
    <row r="67" spans="2:15" x14ac:dyDescent="0.35">
      <c r="C67" s="295"/>
      <c r="D67" s="295"/>
      <c r="E67" s="295"/>
      <c r="F67" s="295"/>
      <c r="G67" s="295"/>
      <c r="H67" s="295"/>
      <c r="I67" s="295"/>
      <c r="J67" s="295"/>
      <c r="K67" s="295"/>
      <c r="L67" s="295"/>
      <c r="M67" s="295"/>
      <c r="N67" s="295"/>
      <c r="O67" s="295"/>
    </row>
    <row r="71" spans="2:15" ht="15.5" x14ac:dyDescent="0.35">
      <c r="B71" s="347" t="s">
        <v>3430</v>
      </c>
    </row>
    <row r="72" spans="2:15" ht="3.75" customHeight="1" x14ac:dyDescent="0.35">
      <c r="B72" s="347"/>
    </row>
    <row r="73" spans="2:15" x14ac:dyDescent="0.35">
      <c r="B73" s="383" t="s">
        <v>3431</v>
      </c>
      <c r="C73" s="389"/>
      <c r="D73" s="389"/>
      <c r="E73" s="390"/>
      <c r="F73" s="390"/>
      <c r="G73" s="390"/>
      <c r="H73" s="390"/>
      <c r="I73" s="390"/>
      <c r="J73" s="390"/>
      <c r="K73" s="390"/>
      <c r="L73" s="390"/>
      <c r="M73" s="295"/>
      <c r="N73" s="390"/>
    </row>
    <row r="74" spans="2:15" x14ac:dyDescent="0.35">
      <c r="B74" s="301"/>
      <c r="C74" s="543" t="s">
        <v>3413</v>
      </c>
      <c r="D74" s="543"/>
      <c r="E74" s="543"/>
      <c r="F74" s="543"/>
      <c r="G74" s="543"/>
      <c r="H74" s="543"/>
      <c r="I74" s="543"/>
      <c r="J74" s="543"/>
      <c r="K74" s="543"/>
      <c r="L74" s="543"/>
      <c r="M74" s="295"/>
      <c r="N74" s="301"/>
    </row>
    <row r="75" spans="2:15" x14ac:dyDescent="0.35">
      <c r="B75" s="301"/>
      <c r="C75" s="391" t="s">
        <v>3414</v>
      </c>
      <c r="D75" s="391" t="s">
        <v>3415</v>
      </c>
      <c r="E75" s="391" t="s">
        <v>3416</v>
      </c>
      <c r="F75" s="391" t="s">
        <v>3417</v>
      </c>
      <c r="G75" s="391" t="s">
        <v>3418</v>
      </c>
      <c r="H75" s="391" t="s">
        <v>3419</v>
      </c>
      <c r="I75" s="391" t="s">
        <v>3420</v>
      </c>
      <c r="J75" s="391" t="s">
        <v>3421</v>
      </c>
      <c r="K75" s="391" t="s">
        <v>3422</v>
      </c>
      <c r="L75" s="391" t="s">
        <v>3423</v>
      </c>
      <c r="M75" s="295"/>
      <c r="N75" s="391" t="s">
        <v>3429</v>
      </c>
    </row>
    <row r="76" spans="2:15" x14ac:dyDescent="0.35">
      <c r="B76" s="295"/>
      <c r="C76" s="379"/>
      <c r="D76" s="379"/>
      <c r="E76" s="379"/>
      <c r="F76" s="379"/>
      <c r="G76" s="379"/>
      <c r="H76" s="379"/>
      <c r="I76" s="379"/>
      <c r="J76" s="379"/>
      <c r="K76" s="379"/>
      <c r="L76" s="379"/>
      <c r="M76" s="295"/>
      <c r="N76" s="295"/>
    </row>
    <row r="77" spans="2:15" x14ac:dyDescent="0.35">
      <c r="B77" s="392" t="s">
        <v>3400</v>
      </c>
      <c r="C77" s="384">
        <v>3.9109999999999999E-2</v>
      </c>
      <c r="D77" s="384">
        <v>0.19314999999999999</v>
      </c>
      <c r="E77" s="384">
        <v>0.42891000000000001</v>
      </c>
      <c r="F77" s="384">
        <v>0.15568000000000001</v>
      </c>
      <c r="G77" s="384">
        <v>0.12188</v>
      </c>
      <c r="H77" s="384">
        <v>4.3299999999999998E-2</v>
      </c>
      <c r="I77" s="384">
        <v>1.0540000000000001E-2</v>
      </c>
      <c r="J77" s="384">
        <v>3.32E-3</v>
      </c>
      <c r="K77" s="384">
        <v>1.65E-3</v>
      </c>
      <c r="L77" s="384">
        <v>2.4499999999999999E-3</v>
      </c>
      <c r="M77" s="295"/>
      <c r="N77" s="387">
        <v>0.52800000000000002</v>
      </c>
    </row>
    <row r="78" spans="2:15" x14ac:dyDescent="0.35">
      <c r="B78" s="392" t="s">
        <v>3401</v>
      </c>
      <c r="C78" s="384">
        <v>5.5530000000000003E-2</v>
      </c>
      <c r="D78" s="384">
        <v>0.34805999999999998</v>
      </c>
      <c r="E78" s="384">
        <v>0.44325999999999999</v>
      </c>
      <c r="F78" s="384">
        <v>9.4990000000000005E-2</v>
      </c>
      <c r="G78" s="384">
        <v>5.2970000000000003E-2</v>
      </c>
      <c r="H78" s="384">
        <v>2.9499999999999999E-3</v>
      </c>
      <c r="I78" s="384">
        <v>9.7000000000000005E-4</v>
      </c>
      <c r="J78" s="384">
        <v>3.5E-4</v>
      </c>
      <c r="K78" s="384">
        <v>2.9E-4</v>
      </c>
      <c r="L78" s="384">
        <v>6.4000000000000005E-4</v>
      </c>
      <c r="M78" s="295"/>
      <c r="N78" s="387">
        <v>0.442</v>
      </c>
    </row>
    <row r="79" spans="2:15" x14ac:dyDescent="0.35">
      <c r="B79" s="392" t="s">
        <v>3402</v>
      </c>
      <c r="C79" s="384">
        <v>0.28426000000000001</v>
      </c>
      <c r="D79" s="384">
        <v>0.41382000000000002</v>
      </c>
      <c r="E79" s="384">
        <v>0.18809999999999999</v>
      </c>
      <c r="F79" s="384">
        <v>0.11032</v>
      </c>
      <c r="G79" s="384">
        <v>3.5000000000000001E-3</v>
      </c>
      <c r="H79" s="384">
        <v>0</v>
      </c>
      <c r="I79" s="384">
        <v>0</v>
      </c>
      <c r="J79" s="384">
        <v>0</v>
      </c>
      <c r="K79" s="384">
        <v>0</v>
      </c>
      <c r="L79" s="384">
        <v>0</v>
      </c>
      <c r="M79" s="295"/>
      <c r="N79" s="387">
        <v>0.32200000000000001</v>
      </c>
    </row>
    <row r="80" spans="2:15" x14ac:dyDescent="0.35">
      <c r="B80" s="392" t="s">
        <v>3403</v>
      </c>
      <c r="C80" s="384">
        <v>0.31092999999999998</v>
      </c>
      <c r="D80" s="384">
        <v>0.29821999999999999</v>
      </c>
      <c r="E80" s="384">
        <v>0.26450000000000001</v>
      </c>
      <c r="F80" s="384">
        <v>8.8940000000000005E-2</v>
      </c>
      <c r="G80" s="384">
        <v>3.0159999999999999E-2</v>
      </c>
      <c r="H80" s="384">
        <v>2.5000000000000001E-3</v>
      </c>
      <c r="I80" s="384">
        <v>3.4399999999999999E-3</v>
      </c>
      <c r="J80" s="384">
        <v>3.4000000000000002E-4</v>
      </c>
      <c r="K80" s="384">
        <v>9.6000000000000002E-4</v>
      </c>
      <c r="L80" s="384">
        <v>0</v>
      </c>
      <c r="M80" s="295"/>
      <c r="N80" s="387">
        <v>0.34200000000000003</v>
      </c>
    </row>
    <row r="81" spans="2:14" x14ac:dyDescent="0.35">
      <c r="B81" s="392" t="s">
        <v>3404</v>
      </c>
      <c r="C81" s="384">
        <v>5.8380000000000001E-2</v>
      </c>
      <c r="D81" s="384">
        <v>0.23921000000000001</v>
      </c>
      <c r="E81" s="384">
        <v>0.38441999999999998</v>
      </c>
      <c r="F81" s="384">
        <v>0.19447</v>
      </c>
      <c r="G81" s="384">
        <v>9.8860000000000003E-2</v>
      </c>
      <c r="H81" s="384">
        <v>1.8069999999999999E-2</v>
      </c>
      <c r="I81" s="384">
        <v>9.7999999999999997E-4</v>
      </c>
      <c r="J81" s="384">
        <v>4.2500000000000003E-3</v>
      </c>
      <c r="K81" s="384">
        <v>5.9999999999999995E-4</v>
      </c>
      <c r="L81" s="384">
        <v>7.5000000000000002E-4</v>
      </c>
      <c r="M81" s="295"/>
      <c r="N81" s="387">
        <v>0.5</v>
      </c>
    </row>
    <row r="82" spans="2:14" ht="29" x14ac:dyDescent="0.35">
      <c r="B82" s="392" t="s">
        <v>3405</v>
      </c>
      <c r="C82" s="384">
        <v>0.10145</v>
      </c>
      <c r="D82" s="384">
        <v>0.32223000000000002</v>
      </c>
      <c r="E82" s="384">
        <v>0.55618000000000001</v>
      </c>
      <c r="F82" s="384">
        <v>2.0140000000000002E-2</v>
      </c>
      <c r="G82" s="384">
        <v>0</v>
      </c>
      <c r="H82" s="384">
        <v>0</v>
      </c>
      <c r="I82" s="384">
        <v>0</v>
      </c>
      <c r="J82" s="384">
        <v>0</v>
      </c>
      <c r="K82" s="384">
        <v>0</v>
      </c>
      <c r="L82" s="384">
        <v>0</v>
      </c>
      <c r="M82" s="295"/>
      <c r="N82" s="387">
        <v>0.40100000000000002</v>
      </c>
    </row>
    <row r="83" spans="2:14" x14ac:dyDescent="0.35">
      <c r="B83" s="392" t="s">
        <v>3406</v>
      </c>
      <c r="C83" s="384">
        <v>0.12781000000000001</v>
      </c>
      <c r="D83" s="384">
        <v>0.33649000000000001</v>
      </c>
      <c r="E83" s="384">
        <v>0.42271999999999998</v>
      </c>
      <c r="F83" s="384">
        <v>8.6749999999999994E-2</v>
      </c>
      <c r="G83" s="384">
        <v>1.9040000000000001E-2</v>
      </c>
      <c r="H83" s="384">
        <v>2.2000000000000001E-4</v>
      </c>
      <c r="I83" s="384">
        <v>5.77E-3</v>
      </c>
      <c r="J83" s="384">
        <v>1.8000000000000001E-4</v>
      </c>
      <c r="K83" s="384">
        <v>4.0000000000000003E-5</v>
      </c>
      <c r="L83" s="384">
        <v>9.7000000000000005E-4</v>
      </c>
      <c r="M83" s="295"/>
      <c r="N83" s="387">
        <v>0.41399999999999998</v>
      </c>
    </row>
    <row r="84" spans="2:14" x14ac:dyDescent="0.35">
      <c r="B84" s="392" t="s">
        <v>3424</v>
      </c>
      <c r="C84" s="384">
        <v>9.9909999999999999E-2</v>
      </c>
      <c r="D84" s="384">
        <v>0.29688999999999999</v>
      </c>
      <c r="E84" s="384">
        <v>0.48402000000000001</v>
      </c>
      <c r="F84" s="384">
        <v>9.3649999999999997E-2</v>
      </c>
      <c r="G84" s="384">
        <v>1.7389999999999999E-2</v>
      </c>
      <c r="H84" s="384">
        <v>2.5799999999999998E-3</v>
      </c>
      <c r="I84" s="384">
        <v>1.7799999999999999E-3</v>
      </c>
      <c r="J84" s="384">
        <v>6.4000000000000005E-4</v>
      </c>
      <c r="K84" s="384">
        <v>1.17E-3</v>
      </c>
      <c r="L84" s="384">
        <v>1.97E-3</v>
      </c>
      <c r="M84" s="295"/>
      <c r="N84" s="387">
        <v>0.42899999999999999</v>
      </c>
    </row>
    <row r="85" spans="2:14" ht="29" x14ac:dyDescent="0.35">
      <c r="B85" s="392" t="s">
        <v>3425</v>
      </c>
      <c r="C85" s="384">
        <v>0.18607000000000001</v>
      </c>
      <c r="D85" s="384">
        <v>0.30691000000000002</v>
      </c>
      <c r="E85" s="384">
        <v>0.40889999999999999</v>
      </c>
      <c r="F85" s="384">
        <v>8.7010000000000004E-2</v>
      </c>
      <c r="G85" s="384">
        <v>8.8800000000000007E-3</v>
      </c>
      <c r="H85" s="384">
        <v>6.7000000000000002E-4</v>
      </c>
      <c r="I85" s="384">
        <v>7.1000000000000002E-4</v>
      </c>
      <c r="J85" s="384">
        <v>0</v>
      </c>
      <c r="K85" s="384">
        <v>0</v>
      </c>
      <c r="L85" s="384">
        <v>8.5999999999999998E-4</v>
      </c>
      <c r="M85" s="295"/>
      <c r="N85" s="387">
        <v>0.378</v>
      </c>
    </row>
    <row r="86" spans="2:14" x14ac:dyDescent="0.35">
      <c r="B86" s="392" t="s">
        <v>139</v>
      </c>
      <c r="C86" s="384">
        <v>0.37043999999999999</v>
      </c>
      <c r="D86" s="384">
        <v>0.37723000000000001</v>
      </c>
      <c r="E86" s="384">
        <v>0.24421999999999999</v>
      </c>
      <c r="F86" s="384">
        <v>8.0599999999999995E-3</v>
      </c>
      <c r="G86" s="384">
        <v>0</v>
      </c>
      <c r="H86" s="384">
        <v>0</v>
      </c>
      <c r="I86" s="384">
        <v>0</v>
      </c>
      <c r="J86" s="384">
        <v>0</v>
      </c>
      <c r="K86" s="384">
        <v>0</v>
      </c>
      <c r="L86" s="384">
        <v>4.0000000000000003E-5</v>
      </c>
      <c r="M86" s="295"/>
      <c r="N86" s="387">
        <v>0.27500000000000002</v>
      </c>
    </row>
    <row r="87" spans="2:14" x14ac:dyDescent="0.35">
      <c r="B87" s="295"/>
      <c r="C87" s="385"/>
      <c r="D87" s="385"/>
      <c r="E87" s="385"/>
      <c r="F87" s="385"/>
      <c r="G87" s="385"/>
      <c r="H87" s="385"/>
      <c r="I87" s="385"/>
      <c r="J87" s="385"/>
      <c r="K87" s="385"/>
      <c r="L87" s="385"/>
      <c r="M87" s="295"/>
      <c r="N87" s="295"/>
    </row>
    <row r="88" spans="2:14" x14ac:dyDescent="0.35">
      <c r="B88" s="353" t="s">
        <v>141</v>
      </c>
      <c r="C88" s="386">
        <v>7.4529999999999999E-2</v>
      </c>
      <c r="D88" s="386">
        <v>0.23257</v>
      </c>
      <c r="E88" s="386">
        <v>0.41888999999999998</v>
      </c>
      <c r="F88" s="386">
        <v>0.13797000000000001</v>
      </c>
      <c r="G88" s="386">
        <v>9.2689999999999995E-2</v>
      </c>
      <c r="H88" s="386">
        <v>2.9899999999999999E-2</v>
      </c>
      <c r="I88" s="386">
        <v>7.7200000000000003E-3</v>
      </c>
      <c r="J88" s="386">
        <v>2.5600000000000002E-3</v>
      </c>
      <c r="K88" s="386">
        <v>1.2700000000000001E-3</v>
      </c>
      <c r="L88" s="386">
        <v>1.91E-3</v>
      </c>
      <c r="M88" s="295"/>
      <c r="N88" s="388">
        <v>0.49</v>
      </c>
    </row>
    <row r="92" spans="2:14" x14ac:dyDescent="0.35">
      <c r="N92" s="283" t="s">
        <v>3302</v>
      </c>
    </row>
  </sheetData>
  <mergeCells count="4">
    <mergeCell ref="C8:L8"/>
    <mergeCell ref="C30:L30"/>
    <mergeCell ref="C52:L52"/>
    <mergeCell ref="C74:L74"/>
  </mergeCells>
  <hyperlinks>
    <hyperlink ref="N92" location="Contents!A1" display="To Frontpage" xr:uid="{4CDD7BFD-A0EE-40F6-8556-D72911E776D2}"/>
  </hyperlinks>
  <pageMargins left="0.70866141732283472" right="0.70866141732283472" top="0.74803149606299213" bottom="0.74803149606299213" header="0.31496062992125984" footer="0.31496062992125984"/>
  <pageSetup paperSize="9" scale="35" orientation="landscape" r:id="rId1"/>
  <drawing r:id="rId2"/>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6DF2454-22E5-4437-AB4C-8BA8595941FD}">
  <sheetPr>
    <pageSetUpPr fitToPage="1"/>
  </sheetPr>
  <dimension ref="B5:I26"/>
  <sheetViews>
    <sheetView zoomScale="85" zoomScaleNormal="85" workbookViewId="0"/>
  </sheetViews>
  <sheetFormatPr defaultColWidth="9.1796875" defaultRowHeight="14.5" x14ac:dyDescent="0.35"/>
  <cols>
    <col min="1" max="1" width="4.7265625" style="19" customWidth="1"/>
    <col min="2" max="2" width="30.26953125" style="19" customWidth="1"/>
    <col min="3" max="3" width="30.81640625" style="19" customWidth="1"/>
    <col min="4" max="8" width="27.453125" style="19" customWidth="1"/>
    <col min="9" max="9" width="25.7265625" style="19" customWidth="1"/>
    <col min="10" max="16384" width="9.1796875" style="19"/>
  </cols>
  <sheetData>
    <row r="5" spans="2:9" ht="15.5" x14ac:dyDescent="0.35">
      <c r="B5" s="393" t="s">
        <v>3432</v>
      </c>
    </row>
    <row r="6" spans="2:9" ht="3.75" customHeight="1" x14ac:dyDescent="0.35">
      <c r="B6" s="347"/>
    </row>
    <row r="7" spans="2:9" x14ac:dyDescent="0.35">
      <c r="B7" s="370" t="s">
        <v>3238</v>
      </c>
      <c r="C7" s="370"/>
      <c r="D7" s="394"/>
      <c r="E7" s="394"/>
      <c r="F7" s="394"/>
      <c r="G7" s="394"/>
      <c r="H7" s="394"/>
      <c r="I7" s="394"/>
    </row>
    <row r="8" spans="2:9" x14ac:dyDescent="0.35">
      <c r="B8" s="290"/>
      <c r="C8" s="290"/>
      <c r="D8" s="290"/>
      <c r="E8" s="290"/>
      <c r="F8" s="290"/>
      <c r="G8" s="290"/>
      <c r="H8" s="290"/>
      <c r="I8" s="290"/>
    </row>
    <row r="9" spans="2:9" ht="29" x14ac:dyDescent="0.35">
      <c r="B9" s="290"/>
      <c r="C9" s="374" t="s">
        <v>3116</v>
      </c>
      <c r="D9" s="374" t="s">
        <v>3117</v>
      </c>
      <c r="E9" s="374" t="s">
        <v>3118</v>
      </c>
      <c r="F9" s="374" t="s">
        <v>3119</v>
      </c>
      <c r="G9" s="374" t="s">
        <v>3120</v>
      </c>
      <c r="H9" s="374" t="s">
        <v>3433</v>
      </c>
      <c r="I9" s="374" t="s">
        <v>141</v>
      </c>
    </row>
    <row r="11" spans="2:9" x14ac:dyDescent="0.35">
      <c r="B11" s="377" t="s">
        <v>3400</v>
      </c>
      <c r="C11" s="395">
        <v>121.806</v>
      </c>
      <c r="D11" s="395">
        <v>43.610999999999997</v>
      </c>
      <c r="E11" s="395">
        <v>7.0750000000000002</v>
      </c>
      <c r="F11" s="395">
        <v>49.856000000000002</v>
      </c>
      <c r="G11" s="395">
        <v>30.018000000000001</v>
      </c>
      <c r="H11" s="395">
        <v>0</v>
      </c>
      <c r="I11" s="395">
        <f>SUM(C11:H11)</f>
        <v>252.36599999999999</v>
      </c>
    </row>
    <row r="12" spans="2:9" x14ac:dyDescent="0.35">
      <c r="B12" s="377" t="s">
        <v>3401</v>
      </c>
      <c r="C12" s="395">
        <v>5.0720000000000001</v>
      </c>
      <c r="D12" s="395">
        <v>4.09</v>
      </c>
      <c r="E12" s="395">
        <v>1.304</v>
      </c>
      <c r="F12" s="395">
        <v>2.7650000000000001</v>
      </c>
      <c r="G12" s="395">
        <v>1.889</v>
      </c>
      <c r="H12" s="395">
        <v>0</v>
      </c>
      <c r="I12" s="395">
        <f t="shared" ref="I12:I20" si="0">SUM(C12:H12)</f>
        <v>15.12</v>
      </c>
    </row>
    <row r="13" spans="2:9" x14ac:dyDescent="0.35">
      <c r="B13" s="377" t="s">
        <v>3402</v>
      </c>
      <c r="C13" s="395">
        <v>6.7000000000000004E-2</v>
      </c>
      <c r="D13" s="395">
        <v>3.0000000000000001E-3</v>
      </c>
      <c r="E13" s="395">
        <v>3.0000000000000001E-3</v>
      </c>
      <c r="F13" s="395">
        <v>1.2E-2</v>
      </c>
      <c r="G13" s="395">
        <v>1.4E-2</v>
      </c>
      <c r="H13" s="395">
        <v>0</v>
      </c>
      <c r="I13" s="395">
        <f t="shared" si="0"/>
        <v>9.9000000000000005E-2</v>
      </c>
    </row>
    <row r="14" spans="2:9" x14ac:dyDescent="0.35">
      <c r="B14" s="377" t="s">
        <v>3403</v>
      </c>
      <c r="C14" s="395">
        <v>11.484</v>
      </c>
      <c r="D14" s="395">
        <v>1.6879999999999999</v>
      </c>
      <c r="E14" s="395">
        <v>0.45900000000000002</v>
      </c>
      <c r="F14" s="395">
        <v>3.278</v>
      </c>
      <c r="G14" s="395">
        <v>1.448</v>
      </c>
      <c r="H14" s="395">
        <v>0</v>
      </c>
      <c r="I14" s="395">
        <f t="shared" si="0"/>
        <v>18.356999999999999</v>
      </c>
    </row>
    <row r="15" spans="2:9" x14ac:dyDescent="0.35">
      <c r="B15" s="377" t="s">
        <v>3404</v>
      </c>
      <c r="C15" s="395">
        <v>15.488</v>
      </c>
      <c r="D15" s="395">
        <v>2.7669999999999999</v>
      </c>
      <c r="E15" s="395">
        <v>0.73199999999999998</v>
      </c>
      <c r="F15" s="395">
        <v>5.649</v>
      </c>
      <c r="G15" s="395">
        <v>3.077</v>
      </c>
      <c r="H15" s="395">
        <v>0</v>
      </c>
      <c r="I15" s="395">
        <f t="shared" si="0"/>
        <v>27.713000000000001</v>
      </c>
    </row>
    <row r="16" spans="2:9" ht="29" x14ac:dyDescent="0.35">
      <c r="B16" s="377" t="s">
        <v>3405</v>
      </c>
      <c r="C16" s="395">
        <v>0.14499999999999999</v>
      </c>
      <c r="D16" s="395">
        <v>0.27500000000000002</v>
      </c>
      <c r="E16" s="395">
        <v>0.33700000000000002</v>
      </c>
      <c r="F16" s="395">
        <v>1.0529999999999999</v>
      </c>
      <c r="G16" s="395">
        <v>0.61099999999999999</v>
      </c>
      <c r="H16" s="395">
        <v>0</v>
      </c>
      <c r="I16" s="395">
        <f t="shared" si="0"/>
        <v>2.4210000000000003</v>
      </c>
    </row>
    <row r="17" spans="2:9" x14ac:dyDescent="0.35">
      <c r="B17" s="377" t="s">
        <v>3406</v>
      </c>
      <c r="C17" s="395">
        <v>18.396999999999998</v>
      </c>
      <c r="D17" s="395">
        <v>1.9079999999999999</v>
      </c>
      <c r="E17" s="395">
        <v>1.466</v>
      </c>
      <c r="F17" s="395">
        <v>4.6289999999999996</v>
      </c>
      <c r="G17" s="395">
        <v>3.5350000000000001</v>
      </c>
      <c r="H17" s="395">
        <v>0</v>
      </c>
      <c r="I17" s="395">
        <f t="shared" si="0"/>
        <v>29.934999999999999</v>
      </c>
    </row>
    <row r="18" spans="2:9" x14ac:dyDescent="0.35">
      <c r="B18" s="377" t="s">
        <v>3424</v>
      </c>
      <c r="C18" s="395">
        <v>2.5710000000000002</v>
      </c>
      <c r="D18" s="395">
        <v>9.1430000000000007</v>
      </c>
      <c r="E18" s="395">
        <v>2.226</v>
      </c>
      <c r="F18" s="395">
        <v>10.009</v>
      </c>
      <c r="G18" s="395">
        <v>7.9109999999999996</v>
      </c>
      <c r="H18" s="395">
        <v>0</v>
      </c>
      <c r="I18" s="395">
        <f t="shared" si="0"/>
        <v>31.86</v>
      </c>
    </row>
    <row r="19" spans="2:9" ht="29" x14ac:dyDescent="0.35">
      <c r="B19" s="377" t="s">
        <v>3425</v>
      </c>
      <c r="C19" s="395">
        <v>0.58599999999999997</v>
      </c>
      <c r="D19" s="395">
        <v>0.13800000000000001</v>
      </c>
      <c r="E19" s="395">
        <v>6.6000000000000003E-2</v>
      </c>
      <c r="F19" s="395">
        <v>0.28199999999999997</v>
      </c>
      <c r="G19" s="395">
        <v>0.20399999999999999</v>
      </c>
      <c r="H19" s="395">
        <v>0</v>
      </c>
      <c r="I19" s="395">
        <f t="shared" si="0"/>
        <v>1.276</v>
      </c>
    </row>
    <row r="20" spans="2:9" x14ac:dyDescent="0.35">
      <c r="B20" s="377" t="s">
        <v>139</v>
      </c>
      <c r="C20" s="395">
        <v>2.5430000000000001</v>
      </c>
      <c r="D20" s="395">
        <v>1.621</v>
      </c>
      <c r="E20" s="395">
        <v>0.25700000000000001</v>
      </c>
      <c r="F20" s="395">
        <v>3.2</v>
      </c>
      <c r="G20" s="395">
        <v>1.5069999999999999</v>
      </c>
      <c r="H20" s="395">
        <v>0</v>
      </c>
      <c r="I20" s="395">
        <f t="shared" si="0"/>
        <v>9.1280000000000001</v>
      </c>
    </row>
    <row r="21" spans="2:9" x14ac:dyDescent="0.35">
      <c r="C21" s="395"/>
      <c r="D21" s="395"/>
      <c r="E21" s="395"/>
      <c r="F21" s="395"/>
      <c r="G21" s="395"/>
      <c r="H21" s="395"/>
      <c r="I21" s="395"/>
    </row>
    <row r="22" spans="2:9" x14ac:dyDescent="0.35">
      <c r="B22" s="396" t="s">
        <v>141</v>
      </c>
      <c r="C22" s="364">
        <f>SUM(C11:C20)</f>
        <v>178.15900000000002</v>
      </c>
      <c r="D22" s="364">
        <f t="shared" ref="D22:I22" si="1">SUM(D11:D20)</f>
        <v>65.244</v>
      </c>
      <c r="E22" s="364">
        <f t="shared" si="1"/>
        <v>13.924999999999997</v>
      </c>
      <c r="F22" s="364">
        <f t="shared" si="1"/>
        <v>80.733000000000004</v>
      </c>
      <c r="G22" s="364">
        <f t="shared" si="1"/>
        <v>50.213999999999999</v>
      </c>
      <c r="H22" s="364">
        <f t="shared" si="1"/>
        <v>0</v>
      </c>
      <c r="I22" s="364">
        <f t="shared" si="1"/>
        <v>388.27500000000003</v>
      </c>
    </row>
    <row r="26" spans="2:9" x14ac:dyDescent="0.35">
      <c r="I26" s="283" t="s">
        <v>3302</v>
      </c>
    </row>
  </sheetData>
  <hyperlinks>
    <hyperlink ref="I26" location="Contents!A1" display="To Frontpage" xr:uid="{0669D62C-41B7-443B-AEF6-4F9622BCA75C}"/>
  </hyperlinks>
  <pageMargins left="0.70866141732283472" right="0.70866141732283472" top="0.74803149606299213" bottom="0.74803149606299213" header="0.31496062992125984" footer="0.31496062992125984"/>
  <pageSetup paperSize="9" scale="55" orientation="landscape" r:id="rId1"/>
  <drawing r:id="rId2"/>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39477FC-98D8-43A6-9546-AA157CFDCD47}">
  <sheetPr>
    <pageSetUpPr fitToPage="1"/>
  </sheetPr>
  <dimension ref="B5:N64"/>
  <sheetViews>
    <sheetView zoomScale="85" zoomScaleNormal="85" workbookViewId="0"/>
  </sheetViews>
  <sheetFormatPr defaultColWidth="9.1796875" defaultRowHeight="14.5" x14ac:dyDescent="0.35"/>
  <cols>
    <col min="1" max="1" width="4.7265625" style="19" customWidth="1"/>
    <col min="2" max="2" width="26.26953125" style="19" customWidth="1"/>
    <col min="3" max="12" width="17.7265625" style="19" customWidth="1"/>
    <col min="13" max="13" width="18" style="19" customWidth="1"/>
    <col min="14" max="16384" width="9.1796875" style="19"/>
  </cols>
  <sheetData>
    <row r="5" spans="2:13" ht="15.5" x14ac:dyDescent="0.35">
      <c r="B5" s="347" t="s">
        <v>3434</v>
      </c>
    </row>
    <row r="6" spans="2:13" x14ac:dyDescent="0.35">
      <c r="B6" s="370" t="s">
        <v>3240</v>
      </c>
      <c r="C6" s="394"/>
      <c r="D6" s="394"/>
      <c r="E6" s="394"/>
      <c r="F6" s="394"/>
      <c r="G6" s="394"/>
      <c r="H6" s="394"/>
      <c r="I6" s="394"/>
      <c r="J6" s="394"/>
      <c r="K6" s="394"/>
      <c r="L6" s="394"/>
      <c r="M6" s="394"/>
    </row>
    <row r="7" spans="2:13" x14ac:dyDescent="0.35">
      <c r="B7" s="290"/>
      <c r="C7" s="290"/>
      <c r="D7" s="290"/>
      <c r="E7" s="290"/>
      <c r="F7" s="290"/>
      <c r="G7" s="290"/>
      <c r="H7" s="290"/>
      <c r="I7" s="290"/>
      <c r="J7" s="290"/>
      <c r="K7" s="290"/>
      <c r="L7" s="290"/>
      <c r="M7" s="290"/>
    </row>
    <row r="8" spans="2:13" ht="29" x14ac:dyDescent="0.35">
      <c r="B8" s="290"/>
      <c r="C8" s="351" t="s">
        <v>3400</v>
      </c>
      <c r="D8" s="351" t="s">
        <v>3401</v>
      </c>
      <c r="E8" s="351" t="s">
        <v>3402</v>
      </c>
      <c r="F8" s="351" t="s">
        <v>3403</v>
      </c>
      <c r="G8" s="351" t="s">
        <v>3404</v>
      </c>
      <c r="H8" s="351" t="s">
        <v>3405</v>
      </c>
      <c r="I8" s="351" t="s">
        <v>3406</v>
      </c>
      <c r="J8" s="351" t="s">
        <v>776</v>
      </c>
      <c r="K8" s="351" t="s">
        <v>3407</v>
      </c>
      <c r="L8" s="351" t="s">
        <v>139</v>
      </c>
      <c r="M8" s="352" t="s">
        <v>141</v>
      </c>
    </row>
    <row r="9" spans="2:13" x14ac:dyDescent="0.35">
      <c r="B9" s="295" t="s">
        <v>3435</v>
      </c>
      <c r="C9" s="395">
        <v>0</v>
      </c>
      <c r="D9" s="395">
        <v>0</v>
      </c>
      <c r="E9" s="395">
        <v>0</v>
      </c>
      <c r="F9" s="395">
        <v>0</v>
      </c>
      <c r="G9" s="395">
        <v>0</v>
      </c>
      <c r="H9" s="395">
        <v>0</v>
      </c>
      <c r="I9" s="395">
        <v>0</v>
      </c>
      <c r="J9" s="395">
        <v>0</v>
      </c>
      <c r="K9" s="395">
        <v>0</v>
      </c>
      <c r="L9" s="395">
        <v>0</v>
      </c>
      <c r="M9" s="395">
        <f>SUM(C9:L9)</f>
        <v>0</v>
      </c>
    </row>
    <row r="10" spans="2:13" x14ac:dyDescent="0.35">
      <c r="B10" s="295" t="s">
        <v>3436</v>
      </c>
      <c r="C10" s="395">
        <v>43.168999999999997</v>
      </c>
      <c r="D10" s="395">
        <v>1.7889999999999999</v>
      </c>
      <c r="E10" s="395">
        <v>0</v>
      </c>
      <c r="F10" s="395">
        <v>5.2130000000000001</v>
      </c>
      <c r="G10" s="395">
        <v>2.8450000000000002</v>
      </c>
      <c r="H10" s="395">
        <v>0</v>
      </c>
      <c r="I10" s="395">
        <v>0.39100000000000001</v>
      </c>
      <c r="J10" s="395">
        <v>1.5269999999999999</v>
      </c>
      <c r="K10" s="395">
        <v>0</v>
      </c>
      <c r="L10" s="395">
        <v>2.9000000000000001E-2</v>
      </c>
      <c r="M10" s="395">
        <f t="shared" ref="M10:M19" si="0">SUM(C10:L10)</f>
        <v>54.963000000000001</v>
      </c>
    </row>
    <row r="11" spans="2:13" ht="30" customHeight="1" x14ac:dyDescent="0.35">
      <c r="B11" s="392" t="s">
        <v>3437</v>
      </c>
      <c r="C11" s="395">
        <f>SUM(C12:C15)</f>
        <v>71.570999999999998</v>
      </c>
      <c r="D11" s="395">
        <f t="shared" ref="D11:L11" si="1">SUM(D12:D15)</f>
        <v>4.1719999999999997</v>
      </c>
      <c r="E11" s="395">
        <f t="shared" si="1"/>
        <v>0</v>
      </c>
      <c r="F11" s="395">
        <f t="shared" si="1"/>
        <v>1.3959999999999999</v>
      </c>
      <c r="G11" s="395">
        <f t="shared" si="1"/>
        <v>3.6470000000000002</v>
      </c>
      <c r="H11" s="395">
        <f t="shared" si="1"/>
        <v>0.08</v>
      </c>
      <c r="I11" s="395">
        <f t="shared" si="1"/>
        <v>4.4539999999999997</v>
      </c>
      <c r="J11" s="395">
        <f t="shared" si="1"/>
        <v>3.468</v>
      </c>
      <c r="K11" s="395">
        <f t="shared" si="1"/>
        <v>4.0000000000000001E-3</v>
      </c>
      <c r="L11" s="395">
        <f t="shared" si="1"/>
        <v>0.02</v>
      </c>
      <c r="M11" s="395">
        <f t="shared" si="0"/>
        <v>88.811999999999998</v>
      </c>
    </row>
    <row r="12" spans="2:13" x14ac:dyDescent="0.35">
      <c r="B12" s="397" t="s">
        <v>3438</v>
      </c>
      <c r="C12" s="395">
        <v>1.133</v>
      </c>
      <c r="D12" s="395">
        <v>4.3999999999999997E-2</v>
      </c>
      <c r="E12" s="395">
        <v>0</v>
      </c>
      <c r="F12" s="395">
        <v>3.0000000000000001E-3</v>
      </c>
      <c r="G12" s="395">
        <v>4.1000000000000002E-2</v>
      </c>
      <c r="H12" s="395">
        <v>0</v>
      </c>
      <c r="I12" s="395">
        <v>0.216</v>
      </c>
      <c r="J12" s="395">
        <v>0.23300000000000001</v>
      </c>
      <c r="K12" s="395">
        <v>0</v>
      </c>
      <c r="L12" s="395">
        <v>1E-3</v>
      </c>
      <c r="M12" s="395">
        <f t="shared" si="0"/>
        <v>1.6709999999999998</v>
      </c>
    </row>
    <row r="13" spans="2:13" x14ac:dyDescent="0.35">
      <c r="B13" s="397" t="s">
        <v>3439</v>
      </c>
      <c r="C13" s="395">
        <v>13.246</v>
      </c>
      <c r="D13" s="395">
        <v>0.54700000000000004</v>
      </c>
      <c r="E13" s="395">
        <v>0</v>
      </c>
      <c r="F13" s="395">
        <v>0.16900000000000001</v>
      </c>
      <c r="G13" s="395">
        <v>1.389</v>
      </c>
      <c r="H13" s="395">
        <v>0</v>
      </c>
      <c r="I13" s="395">
        <v>0.89900000000000002</v>
      </c>
      <c r="J13" s="395">
        <v>0.86099999999999999</v>
      </c>
      <c r="K13" s="395">
        <v>0</v>
      </c>
      <c r="L13" s="395">
        <v>4.0000000000000001E-3</v>
      </c>
      <c r="M13" s="395">
        <f t="shared" si="0"/>
        <v>17.115000000000002</v>
      </c>
    </row>
    <row r="14" spans="2:13" x14ac:dyDescent="0.35">
      <c r="B14" s="398" t="s">
        <v>3440</v>
      </c>
      <c r="C14" s="395">
        <v>57.192</v>
      </c>
      <c r="D14" s="395">
        <v>3.581</v>
      </c>
      <c r="E14" s="395">
        <v>0</v>
      </c>
      <c r="F14" s="395">
        <v>1.224</v>
      </c>
      <c r="G14" s="395">
        <v>2.2170000000000001</v>
      </c>
      <c r="H14" s="395">
        <v>0.08</v>
      </c>
      <c r="I14" s="395">
        <v>3.339</v>
      </c>
      <c r="J14" s="395">
        <v>2.3740000000000001</v>
      </c>
      <c r="K14" s="395">
        <v>4.0000000000000001E-3</v>
      </c>
      <c r="L14" s="395">
        <v>1.4999999999999999E-2</v>
      </c>
      <c r="M14" s="395">
        <f t="shared" si="0"/>
        <v>70.025999999999996</v>
      </c>
    </row>
    <row r="15" spans="2:13" x14ac:dyDescent="0.35">
      <c r="B15" s="398" t="s">
        <v>3441</v>
      </c>
      <c r="C15" s="395">
        <v>0</v>
      </c>
      <c r="D15" s="395">
        <v>0</v>
      </c>
      <c r="E15" s="395">
        <v>0</v>
      </c>
      <c r="F15" s="395">
        <v>0</v>
      </c>
      <c r="G15" s="395">
        <v>0</v>
      </c>
      <c r="H15" s="395">
        <v>0</v>
      </c>
      <c r="I15" s="395">
        <v>0</v>
      </c>
      <c r="J15" s="395">
        <v>0</v>
      </c>
      <c r="K15" s="395">
        <v>0</v>
      </c>
      <c r="L15" s="395">
        <v>0</v>
      </c>
      <c r="M15" s="395">
        <f t="shared" si="0"/>
        <v>0</v>
      </c>
    </row>
    <row r="16" spans="2:13" x14ac:dyDescent="0.35">
      <c r="B16" s="295" t="s">
        <v>3442</v>
      </c>
      <c r="C16" s="395"/>
      <c r="D16" s="395"/>
      <c r="E16" s="395"/>
      <c r="F16" s="395"/>
      <c r="G16" s="395"/>
      <c r="H16" s="395"/>
      <c r="I16" s="395"/>
      <c r="J16" s="395"/>
      <c r="K16" s="395"/>
      <c r="L16" s="395"/>
      <c r="M16" s="395"/>
    </row>
    <row r="17" spans="2:13" x14ac:dyDescent="0.35">
      <c r="B17" s="295" t="s">
        <v>3443</v>
      </c>
      <c r="C17" s="395">
        <v>26.934999999999999</v>
      </c>
      <c r="D17" s="395">
        <v>1.9670000000000001</v>
      </c>
      <c r="E17" s="395">
        <v>0</v>
      </c>
      <c r="F17" s="395">
        <v>2.2930000000000001</v>
      </c>
      <c r="G17" s="395">
        <v>9.1259999999999994</v>
      </c>
      <c r="H17" s="395">
        <v>0.35199999999999998</v>
      </c>
      <c r="I17" s="395">
        <v>6.782</v>
      </c>
      <c r="J17" s="395">
        <v>14.6</v>
      </c>
      <c r="K17" s="395">
        <v>0.23200000000000001</v>
      </c>
      <c r="L17" s="395">
        <v>2.141</v>
      </c>
      <c r="M17" s="395">
        <f t="shared" si="0"/>
        <v>64.427999999999997</v>
      </c>
    </row>
    <row r="18" spans="2:13" x14ac:dyDescent="0.35">
      <c r="B18" s="19" t="s">
        <v>3444</v>
      </c>
      <c r="C18" s="395">
        <v>3.3000000000000002E-2</v>
      </c>
      <c r="D18" s="395">
        <v>0</v>
      </c>
      <c r="E18" s="395">
        <v>0</v>
      </c>
      <c r="F18" s="395">
        <v>0</v>
      </c>
      <c r="G18" s="395">
        <v>2E-3</v>
      </c>
      <c r="H18" s="395">
        <v>0</v>
      </c>
      <c r="I18" s="395">
        <v>0</v>
      </c>
      <c r="J18" s="395">
        <v>0</v>
      </c>
      <c r="K18" s="395">
        <v>0</v>
      </c>
      <c r="L18" s="395">
        <v>0</v>
      </c>
      <c r="M18" s="395">
        <f t="shared" si="0"/>
        <v>3.5000000000000003E-2</v>
      </c>
    </row>
    <row r="19" spans="2:13" x14ac:dyDescent="0.35">
      <c r="B19" s="19" t="s">
        <v>139</v>
      </c>
      <c r="C19" s="395">
        <v>0</v>
      </c>
      <c r="D19" s="395">
        <v>0</v>
      </c>
      <c r="E19" s="395">
        <v>0</v>
      </c>
      <c r="F19" s="395">
        <v>0</v>
      </c>
      <c r="G19" s="395">
        <v>0</v>
      </c>
      <c r="H19" s="395">
        <v>0</v>
      </c>
      <c r="I19" s="395">
        <v>0</v>
      </c>
      <c r="J19" s="395">
        <v>0</v>
      </c>
      <c r="K19" s="395">
        <v>0</v>
      </c>
      <c r="L19" s="395">
        <v>0</v>
      </c>
      <c r="M19" s="395">
        <f t="shared" si="0"/>
        <v>0</v>
      </c>
    </row>
    <row r="20" spans="2:13" x14ac:dyDescent="0.35">
      <c r="B20" s="396" t="s">
        <v>141</v>
      </c>
      <c r="C20" s="364">
        <f>SUM(C9:C19)-C11-C16</f>
        <v>141.708</v>
      </c>
      <c r="D20" s="364">
        <f t="shared" ref="D20:M20" si="2">SUM(D9:D19)-D11-D16</f>
        <v>7.9279999999999999</v>
      </c>
      <c r="E20" s="364">
        <f t="shared" si="2"/>
        <v>0</v>
      </c>
      <c r="F20" s="364">
        <f t="shared" si="2"/>
        <v>8.9019999999999975</v>
      </c>
      <c r="G20" s="364">
        <f t="shared" si="2"/>
        <v>15.62</v>
      </c>
      <c r="H20" s="364">
        <f t="shared" si="2"/>
        <v>0.432</v>
      </c>
      <c r="I20" s="364">
        <f t="shared" si="2"/>
        <v>11.626999999999999</v>
      </c>
      <c r="J20" s="364">
        <f t="shared" si="2"/>
        <v>19.594999999999999</v>
      </c>
      <c r="K20" s="364">
        <f t="shared" si="2"/>
        <v>0.23600000000000002</v>
      </c>
      <c r="L20" s="364">
        <f t="shared" si="2"/>
        <v>2.19</v>
      </c>
      <c r="M20" s="364">
        <f t="shared" si="2"/>
        <v>208.238</v>
      </c>
    </row>
    <row r="21" spans="2:13" x14ac:dyDescent="0.35">
      <c r="B21" s="343" t="s">
        <v>3445</v>
      </c>
    </row>
    <row r="25" spans="2:13" ht="15.5" x14ac:dyDescent="0.35">
      <c r="B25" s="347" t="s">
        <v>3446</v>
      </c>
    </row>
    <row r="26" spans="2:13" x14ac:dyDescent="0.35">
      <c r="B26" s="370" t="s">
        <v>3242</v>
      </c>
      <c r="C26" s="394"/>
      <c r="D26" s="394"/>
      <c r="E26" s="394"/>
      <c r="F26" s="394"/>
      <c r="G26" s="394"/>
      <c r="H26" s="394"/>
      <c r="I26" s="394"/>
      <c r="J26" s="394"/>
      <c r="K26" s="394"/>
      <c r="L26" s="394"/>
      <c r="M26" s="394"/>
    </row>
    <row r="27" spans="2:13" x14ac:dyDescent="0.35">
      <c r="B27" s="290"/>
      <c r="C27" s="290"/>
      <c r="D27" s="290"/>
      <c r="E27" s="290"/>
      <c r="F27" s="290"/>
      <c r="G27" s="290"/>
      <c r="H27" s="290"/>
      <c r="I27" s="290"/>
      <c r="J27" s="290"/>
      <c r="K27" s="290"/>
      <c r="L27" s="290"/>
      <c r="M27" s="290"/>
    </row>
    <row r="28" spans="2:13" ht="29" x14ac:dyDescent="0.35">
      <c r="B28" s="290"/>
      <c r="C28" s="351" t="s">
        <v>3400</v>
      </c>
      <c r="D28" s="351" t="s">
        <v>3401</v>
      </c>
      <c r="E28" s="351" t="s">
        <v>3402</v>
      </c>
      <c r="F28" s="351" t="s">
        <v>3403</v>
      </c>
      <c r="G28" s="351" t="s">
        <v>3404</v>
      </c>
      <c r="H28" s="351" t="s">
        <v>3405</v>
      </c>
      <c r="I28" s="351" t="s">
        <v>3406</v>
      </c>
      <c r="J28" s="351" t="s">
        <v>776</v>
      </c>
      <c r="K28" s="351" t="s">
        <v>3407</v>
      </c>
      <c r="L28" s="351" t="s">
        <v>139</v>
      </c>
      <c r="M28" s="352" t="s">
        <v>141</v>
      </c>
    </row>
    <row r="29" spans="2:13" x14ac:dyDescent="0.35">
      <c r="B29" s="295" t="s">
        <v>3435</v>
      </c>
      <c r="C29" s="395">
        <v>0</v>
      </c>
      <c r="D29" s="395">
        <v>0</v>
      </c>
      <c r="E29" s="395">
        <v>0</v>
      </c>
      <c r="F29" s="395">
        <v>0</v>
      </c>
      <c r="G29" s="395">
        <v>0</v>
      </c>
      <c r="H29" s="395">
        <v>0</v>
      </c>
      <c r="I29" s="395">
        <v>0</v>
      </c>
      <c r="J29" s="395">
        <v>0</v>
      </c>
      <c r="K29" s="395">
        <v>0</v>
      </c>
      <c r="L29" s="395">
        <v>0</v>
      </c>
      <c r="M29" s="395">
        <f>SUM(C29:L29)</f>
        <v>0</v>
      </c>
    </row>
    <row r="30" spans="2:13" x14ac:dyDescent="0.35">
      <c r="B30" s="295" t="s">
        <v>3436</v>
      </c>
      <c r="C30" s="395">
        <v>69.034000000000006</v>
      </c>
      <c r="D30" s="395">
        <v>4.0860000000000003</v>
      </c>
      <c r="E30" s="395">
        <v>0.08</v>
      </c>
      <c r="F30" s="395">
        <v>8.6259999999999994</v>
      </c>
      <c r="G30" s="395">
        <v>4.0049999999999999</v>
      </c>
      <c r="H30" s="395">
        <v>0.34599999999999997</v>
      </c>
      <c r="I30" s="395">
        <v>5.218</v>
      </c>
      <c r="J30" s="395">
        <v>2.2480000000000002</v>
      </c>
      <c r="K30" s="395">
        <v>0.61099999999999999</v>
      </c>
      <c r="L30" s="395">
        <v>0.13200000000000001</v>
      </c>
      <c r="M30" s="395">
        <f t="shared" ref="M30:M39" si="3">SUM(C30:L30)</f>
        <v>94.386000000000024</v>
      </c>
    </row>
    <row r="31" spans="2:13" ht="29" x14ac:dyDescent="0.35">
      <c r="B31" s="392" t="s">
        <v>3437</v>
      </c>
      <c r="C31" s="395">
        <f>SUM(C32:C35)</f>
        <v>28.62</v>
      </c>
      <c r="D31" s="395">
        <f t="shared" ref="D31:L31" si="4">SUM(D32:D35)</f>
        <v>2.0259999999999998</v>
      </c>
      <c r="E31" s="395">
        <f t="shared" si="4"/>
        <v>1E-3</v>
      </c>
      <c r="F31" s="395">
        <f t="shared" si="4"/>
        <v>0.56900000000000006</v>
      </c>
      <c r="G31" s="395">
        <f t="shared" si="4"/>
        <v>3.6139999999999999</v>
      </c>
      <c r="H31" s="395">
        <f t="shared" si="4"/>
        <v>0.45700000000000002</v>
      </c>
      <c r="I31" s="395">
        <f t="shared" si="4"/>
        <v>4.8849999999999998</v>
      </c>
      <c r="J31" s="395">
        <f t="shared" si="4"/>
        <v>2.9619999999999997</v>
      </c>
      <c r="K31" s="395">
        <f t="shared" si="4"/>
        <v>0.13</v>
      </c>
      <c r="L31" s="395">
        <f t="shared" si="4"/>
        <v>3.5999999999999997E-2</v>
      </c>
      <c r="M31" s="395">
        <f t="shared" si="3"/>
        <v>43.300000000000004</v>
      </c>
    </row>
    <row r="32" spans="2:13" x14ac:dyDescent="0.35">
      <c r="B32" s="397" t="s">
        <v>3438</v>
      </c>
      <c r="C32" s="395">
        <v>2.6190000000000002</v>
      </c>
      <c r="D32" s="395">
        <v>0.248</v>
      </c>
      <c r="E32" s="395">
        <v>0</v>
      </c>
      <c r="F32" s="395">
        <v>8.9999999999999993E-3</v>
      </c>
      <c r="G32" s="395">
        <v>0.38300000000000001</v>
      </c>
      <c r="H32" s="395">
        <v>0.03</v>
      </c>
      <c r="I32" s="395">
        <v>0.371</v>
      </c>
      <c r="J32" s="395">
        <v>0.97299999999999998</v>
      </c>
      <c r="K32" s="395">
        <v>4.1000000000000002E-2</v>
      </c>
      <c r="L32" s="395">
        <v>3.0000000000000001E-3</v>
      </c>
      <c r="M32" s="395">
        <f t="shared" si="3"/>
        <v>4.6770000000000005</v>
      </c>
    </row>
    <row r="33" spans="2:13" x14ac:dyDescent="0.35">
      <c r="B33" s="397" t="s">
        <v>3439</v>
      </c>
      <c r="C33" s="395">
        <v>6.56</v>
      </c>
      <c r="D33" s="395">
        <v>0.39200000000000002</v>
      </c>
      <c r="E33" s="395">
        <v>0</v>
      </c>
      <c r="F33" s="395">
        <v>7.9000000000000001E-2</v>
      </c>
      <c r="G33" s="395">
        <v>1.0449999999999999</v>
      </c>
      <c r="H33" s="395">
        <v>4.3999999999999997E-2</v>
      </c>
      <c r="I33" s="395">
        <v>1.1399999999999999</v>
      </c>
      <c r="J33" s="395">
        <v>0.81100000000000005</v>
      </c>
      <c r="K33" s="395">
        <v>1.7999999999999999E-2</v>
      </c>
      <c r="L33" s="395">
        <v>7.0000000000000001E-3</v>
      </c>
      <c r="M33" s="395">
        <f t="shared" si="3"/>
        <v>10.096000000000002</v>
      </c>
    </row>
    <row r="34" spans="2:13" x14ac:dyDescent="0.35">
      <c r="B34" s="398" t="s">
        <v>3440</v>
      </c>
      <c r="C34" s="395">
        <v>19.437000000000001</v>
      </c>
      <c r="D34" s="395">
        <v>1.3859999999999999</v>
      </c>
      <c r="E34" s="395">
        <v>1E-3</v>
      </c>
      <c r="F34" s="395">
        <v>0.46100000000000002</v>
      </c>
      <c r="G34" s="395">
        <v>2.1859999999999999</v>
      </c>
      <c r="H34" s="395">
        <v>0.38300000000000001</v>
      </c>
      <c r="I34" s="395">
        <v>3.3740000000000001</v>
      </c>
      <c r="J34" s="395">
        <v>1.1779999999999999</v>
      </c>
      <c r="K34" s="395">
        <v>7.0999999999999994E-2</v>
      </c>
      <c r="L34" s="395">
        <v>2.5999999999999999E-2</v>
      </c>
      <c r="M34" s="395">
        <f t="shared" si="3"/>
        <v>28.503</v>
      </c>
    </row>
    <row r="35" spans="2:13" x14ac:dyDescent="0.35">
      <c r="B35" s="398" t="s">
        <v>3441</v>
      </c>
      <c r="C35" s="395">
        <v>4.0000000000000001E-3</v>
      </c>
      <c r="D35" s="395">
        <v>0</v>
      </c>
      <c r="E35" s="395">
        <v>0</v>
      </c>
      <c r="F35" s="395">
        <v>0.02</v>
      </c>
      <c r="G35" s="395">
        <v>0</v>
      </c>
      <c r="H35" s="395">
        <v>0</v>
      </c>
      <c r="I35" s="395">
        <v>0</v>
      </c>
      <c r="J35" s="395">
        <v>0</v>
      </c>
      <c r="K35" s="395">
        <v>0</v>
      </c>
      <c r="L35" s="395">
        <v>0</v>
      </c>
      <c r="M35" s="395">
        <f t="shared" si="3"/>
        <v>2.4E-2</v>
      </c>
    </row>
    <row r="36" spans="2:13" x14ac:dyDescent="0.35">
      <c r="B36" s="295" t="s">
        <v>3442</v>
      </c>
      <c r="C36" s="395"/>
      <c r="D36" s="395"/>
      <c r="E36" s="395"/>
      <c r="F36" s="395"/>
      <c r="G36" s="395"/>
      <c r="H36" s="395"/>
      <c r="I36" s="395"/>
      <c r="J36" s="395"/>
      <c r="K36" s="395"/>
      <c r="L36" s="395"/>
      <c r="M36" s="395"/>
    </row>
    <row r="37" spans="2:13" x14ac:dyDescent="0.35">
      <c r="B37" s="295" t="s">
        <v>3443</v>
      </c>
      <c r="C37" s="395">
        <v>12.57</v>
      </c>
      <c r="D37" s="395">
        <v>1.071</v>
      </c>
      <c r="E37" s="395">
        <v>1.7999999999999999E-2</v>
      </c>
      <c r="F37" s="395">
        <v>0.255</v>
      </c>
      <c r="G37" s="395">
        <v>4.468</v>
      </c>
      <c r="H37" s="395">
        <v>1.1859999999999999</v>
      </c>
      <c r="I37" s="395">
        <v>8.1999999999999993</v>
      </c>
      <c r="J37" s="395">
        <v>7.0419999999999998</v>
      </c>
      <c r="K37" s="395">
        <v>0.29899999999999999</v>
      </c>
      <c r="L37" s="395">
        <v>6.7690000000000001</v>
      </c>
      <c r="M37" s="395">
        <f t="shared" si="3"/>
        <v>41.878</v>
      </c>
    </row>
    <row r="38" spans="2:13" x14ac:dyDescent="0.35">
      <c r="B38" s="19" t="s">
        <v>3444</v>
      </c>
      <c r="C38" s="395">
        <v>0.436</v>
      </c>
      <c r="D38" s="395">
        <v>8.9999999999999993E-3</v>
      </c>
      <c r="E38" s="395">
        <v>0</v>
      </c>
      <c r="F38" s="395">
        <v>6.0000000000000001E-3</v>
      </c>
      <c r="G38" s="395">
        <v>5.0000000000000001E-3</v>
      </c>
      <c r="H38" s="395">
        <v>0</v>
      </c>
      <c r="I38" s="395">
        <v>6.0000000000000001E-3</v>
      </c>
      <c r="J38" s="395">
        <v>1.4999999999999999E-2</v>
      </c>
      <c r="K38" s="395">
        <v>0</v>
      </c>
      <c r="L38" s="395">
        <v>0</v>
      </c>
      <c r="M38" s="395">
        <f t="shared" si="3"/>
        <v>0.47700000000000004</v>
      </c>
    </row>
    <row r="39" spans="2:13" x14ac:dyDescent="0.35">
      <c r="B39" s="19" t="s">
        <v>139</v>
      </c>
      <c r="C39" s="395">
        <v>0</v>
      </c>
      <c r="D39" s="395">
        <v>0</v>
      </c>
      <c r="E39" s="395">
        <v>0</v>
      </c>
      <c r="F39" s="395">
        <v>0</v>
      </c>
      <c r="G39" s="395">
        <v>0</v>
      </c>
      <c r="H39" s="395">
        <v>0</v>
      </c>
      <c r="I39" s="395">
        <v>0</v>
      </c>
      <c r="J39" s="395">
        <v>0</v>
      </c>
      <c r="K39" s="395">
        <v>0</v>
      </c>
      <c r="L39" s="395">
        <v>0</v>
      </c>
      <c r="M39" s="395">
        <f t="shared" si="3"/>
        <v>0</v>
      </c>
    </row>
    <row r="40" spans="2:13" x14ac:dyDescent="0.35">
      <c r="B40" s="396" t="s">
        <v>141</v>
      </c>
      <c r="C40" s="364">
        <f>SUM(C29:C39)-C31-C36</f>
        <v>110.66000000000003</v>
      </c>
      <c r="D40" s="364">
        <f t="shared" ref="D40:M40" si="5">SUM(D29:D39)-D31-D36</f>
        <v>7.1920000000000002</v>
      </c>
      <c r="E40" s="364">
        <f t="shared" si="5"/>
        <v>9.9000000000000005E-2</v>
      </c>
      <c r="F40" s="364">
        <f t="shared" si="5"/>
        <v>9.4560000000000013</v>
      </c>
      <c r="G40" s="364">
        <f t="shared" si="5"/>
        <v>12.091999999999999</v>
      </c>
      <c r="H40" s="364">
        <f t="shared" si="5"/>
        <v>1.9889999999999997</v>
      </c>
      <c r="I40" s="364">
        <f t="shared" si="5"/>
        <v>18.309000000000005</v>
      </c>
      <c r="J40" s="364">
        <f t="shared" si="5"/>
        <v>12.267000000000001</v>
      </c>
      <c r="K40" s="364">
        <f t="shared" si="5"/>
        <v>1.04</v>
      </c>
      <c r="L40" s="364">
        <f t="shared" si="5"/>
        <v>6.9370000000000003</v>
      </c>
      <c r="M40" s="364">
        <f t="shared" si="5"/>
        <v>180.04100000000003</v>
      </c>
    </row>
    <row r="45" spans="2:13" ht="15.5" x14ac:dyDescent="0.35">
      <c r="B45" s="347" t="s">
        <v>3447</v>
      </c>
    </row>
    <row r="46" spans="2:13" x14ac:dyDescent="0.35">
      <c r="B46" s="370" t="s">
        <v>3244</v>
      </c>
      <c r="C46" s="394"/>
      <c r="D46" s="394"/>
      <c r="E46" s="394"/>
      <c r="F46" s="394"/>
      <c r="G46" s="394"/>
      <c r="H46" s="394"/>
      <c r="I46" s="394"/>
      <c r="J46" s="394"/>
      <c r="K46" s="394"/>
      <c r="L46" s="394"/>
      <c r="M46" s="394"/>
    </row>
    <row r="47" spans="2:13" x14ac:dyDescent="0.35">
      <c r="B47" s="290"/>
      <c r="C47" s="290"/>
      <c r="D47" s="290"/>
      <c r="E47" s="290"/>
      <c r="F47" s="290"/>
      <c r="G47" s="290"/>
      <c r="H47" s="290"/>
      <c r="I47" s="290"/>
      <c r="J47" s="290"/>
      <c r="K47" s="290"/>
      <c r="L47" s="290"/>
      <c r="M47" s="290"/>
    </row>
    <row r="48" spans="2:13" ht="29" x14ac:dyDescent="0.35">
      <c r="B48" s="290"/>
      <c r="C48" s="351" t="s">
        <v>3400</v>
      </c>
      <c r="D48" s="351" t="s">
        <v>3401</v>
      </c>
      <c r="E48" s="351" t="s">
        <v>3402</v>
      </c>
      <c r="F48" s="351" t="s">
        <v>3403</v>
      </c>
      <c r="G48" s="351" t="s">
        <v>3404</v>
      </c>
      <c r="H48" s="351" t="s">
        <v>3405</v>
      </c>
      <c r="I48" s="351" t="s">
        <v>3406</v>
      </c>
      <c r="J48" s="351" t="s">
        <v>776</v>
      </c>
      <c r="K48" s="351" t="s">
        <v>3407</v>
      </c>
      <c r="L48" s="351" t="s">
        <v>139</v>
      </c>
      <c r="M48" s="352" t="s">
        <v>141</v>
      </c>
    </row>
    <row r="49" spans="2:14" x14ac:dyDescent="0.35">
      <c r="B49" s="295" t="s">
        <v>3435</v>
      </c>
      <c r="C49" s="395">
        <v>0</v>
      </c>
      <c r="D49" s="395">
        <v>0</v>
      </c>
      <c r="E49" s="395">
        <v>0</v>
      </c>
      <c r="F49" s="395">
        <v>0</v>
      </c>
      <c r="G49" s="395">
        <v>0</v>
      </c>
      <c r="H49" s="395">
        <v>0</v>
      </c>
      <c r="I49" s="395">
        <v>0</v>
      </c>
      <c r="J49" s="395">
        <v>0</v>
      </c>
      <c r="K49" s="395">
        <v>0</v>
      </c>
      <c r="L49" s="395">
        <v>0</v>
      </c>
      <c r="M49" s="395">
        <f>SUM(C49:L49)</f>
        <v>0</v>
      </c>
    </row>
    <row r="50" spans="2:14" x14ac:dyDescent="0.35">
      <c r="B50" s="295" t="s">
        <v>3436</v>
      </c>
      <c r="C50" s="395">
        <v>112.202</v>
      </c>
      <c r="D50" s="395">
        <v>5.875</v>
      </c>
      <c r="E50" s="395">
        <v>0.08</v>
      </c>
      <c r="F50" s="395">
        <v>13.837999999999999</v>
      </c>
      <c r="G50" s="395">
        <v>6.85</v>
      </c>
      <c r="H50" s="395">
        <v>0.34599999999999997</v>
      </c>
      <c r="I50" s="395">
        <v>5.61</v>
      </c>
      <c r="J50" s="395">
        <v>3.7749999999999999</v>
      </c>
      <c r="K50" s="395">
        <v>0.61099999999999999</v>
      </c>
      <c r="L50" s="395">
        <v>0.161</v>
      </c>
      <c r="M50" s="395">
        <f t="shared" ref="M50:M59" si="6">SUM(C50:L50)</f>
        <v>149.34800000000001</v>
      </c>
    </row>
    <row r="51" spans="2:14" ht="29" x14ac:dyDescent="0.35">
      <c r="B51" s="392" t="s">
        <v>3437</v>
      </c>
      <c r="C51" s="395">
        <f>SUM(C52:C55)</f>
        <v>100.19000000000001</v>
      </c>
      <c r="D51" s="395">
        <f t="shared" ref="D51:L51" si="7">SUM(D52:D55)</f>
        <v>6.1969999999999992</v>
      </c>
      <c r="E51" s="395">
        <f t="shared" si="7"/>
        <v>1E-3</v>
      </c>
      <c r="F51" s="395">
        <f t="shared" si="7"/>
        <v>1.964</v>
      </c>
      <c r="G51" s="395">
        <f t="shared" si="7"/>
        <v>7.26</v>
      </c>
      <c r="H51" s="395">
        <f t="shared" si="7"/>
        <v>0.53800000000000003</v>
      </c>
      <c r="I51" s="395">
        <f t="shared" si="7"/>
        <v>9.338000000000001</v>
      </c>
      <c r="J51" s="395">
        <f t="shared" si="7"/>
        <v>6.43</v>
      </c>
      <c r="K51" s="395">
        <f t="shared" si="7"/>
        <v>0.13400000000000001</v>
      </c>
      <c r="L51" s="395">
        <f t="shared" si="7"/>
        <v>5.6000000000000001E-2</v>
      </c>
      <c r="M51" s="395">
        <f t="shared" si="6"/>
        <v>132.10800000000003</v>
      </c>
    </row>
    <row r="52" spans="2:14" x14ac:dyDescent="0.35">
      <c r="B52" s="397" t="s">
        <v>3438</v>
      </c>
      <c r="C52" s="395">
        <v>3.7509999999999999</v>
      </c>
      <c r="D52" s="395">
        <v>0.29199999999999998</v>
      </c>
      <c r="E52" s="395">
        <v>0</v>
      </c>
      <c r="F52" s="395">
        <v>1.2E-2</v>
      </c>
      <c r="G52" s="395">
        <v>0.42399999999999999</v>
      </c>
      <c r="H52" s="395">
        <v>0.03</v>
      </c>
      <c r="I52" s="395">
        <v>0.58599999999999997</v>
      </c>
      <c r="J52" s="395">
        <v>1.206</v>
      </c>
      <c r="K52" s="395">
        <v>4.1000000000000002E-2</v>
      </c>
      <c r="L52" s="395">
        <v>4.0000000000000001E-3</v>
      </c>
      <c r="M52" s="395">
        <f t="shared" si="6"/>
        <v>6.3460000000000001</v>
      </c>
    </row>
    <row r="53" spans="2:14" x14ac:dyDescent="0.35">
      <c r="B53" s="397" t="s">
        <v>3439</v>
      </c>
      <c r="C53" s="395">
        <v>19.806000000000001</v>
      </c>
      <c r="D53" s="395">
        <v>0.93799999999999994</v>
      </c>
      <c r="E53" s="395">
        <v>0</v>
      </c>
      <c r="F53" s="395">
        <v>0.248</v>
      </c>
      <c r="G53" s="395">
        <v>2.4340000000000002</v>
      </c>
      <c r="H53" s="395">
        <v>4.3999999999999997E-2</v>
      </c>
      <c r="I53" s="395">
        <v>2.0390000000000001</v>
      </c>
      <c r="J53" s="395">
        <v>1.6719999999999999</v>
      </c>
      <c r="K53" s="395">
        <v>1.7999999999999999E-2</v>
      </c>
      <c r="L53" s="395">
        <v>1.0999999999999999E-2</v>
      </c>
      <c r="M53" s="395">
        <f t="shared" si="6"/>
        <v>27.210000000000004</v>
      </c>
    </row>
    <row r="54" spans="2:14" x14ac:dyDescent="0.35">
      <c r="B54" s="398" t="s">
        <v>3440</v>
      </c>
      <c r="C54" s="395">
        <v>76.629000000000005</v>
      </c>
      <c r="D54" s="395">
        <v>4.9669999999999996</v>
      </c>
      <c r="E54" s="395">
        <v>1E-3</v>
      </c>
      <c r="F54" s="395">
        <v>1.6839999999999999</v>
      </c>
      <c r="G54" s="395">
        <v>4.4020000000000001</v>
      </c>
      <c r="H54" s="395">
        <v>0.46400000000000002</v>
      </c>
      <c r="I54" s="395">
        <v>6.7130000000000001</v>
      </c>
      <c r="J54" s="395">
        <v>3.552</v>
      </c>
      <c r="K54" s="395">
        <v>7.4999999999999997E-2</v>
      </c>
      <c r="L54" s="395">
        <v>4.1000000000000002E-2</v>
      </c>
      <c r="M54" s="395">
        <f t="shared" si="6"/>
        <v>98.528000000000006</v>
      </c>
    </row>
    <row r="55" spans="2:14" x14ac:dyDescent="0.35">
      <c r="B55" s="398" t="s">
        <v>3441</v>
      </c>
      <c r="C55" s="395">
        <v>4.0000000000000001E-3</v>
      </c>
      <c r="D55" s="395">
        <v>0</v>
      </c>
      <c r="E55" s="395">
        <v>0</v>
      </c>
      <c r="F55" s="395">
        <v>0.02</v>
      </c>
      <c r="G55" s="395">
        <v>0</v>
      </c>
      <c r="H55" s="395">
        <v>0</v>
      </c>
      <c r="I55" s="395">
        <v>0</v>
      </c>
      <c r="J55" s="395">
        <v>0</v>
      </c>
      <c r="K55" s="395">
        <v>0</v>
      </c>
      <c r="L55" s="395">
        <v>0</v>
      </c>
      <c r="M55" s="395">
        <f t="shared" si="6"/>
        <v>2.4E-2</v>
      </c>
    </row>
    <row r="56" spans="2:14" x14ac:dyDescent="0.35">
      <c r="B56" s="295" t="s">
        <v>3442</v>
      </c>
      <c r="C56" s="395"/>
      <c r="D56" s="395"/>
      <c r="E56" s="395"/>
      <c r="F56" s="395"/>
      <c r="G56" s="395"/>
      <c r="H56" s="395"/>
      <c r="I56" s="395"/>
      <c r="J56" s="395"/>
      <c r="K56" s="395"/>
      <c r="L56" s="395"/>
      <c r="M56" s="395"/>
    </row>
    <row r="57" spans="2:14" x14ac:dyDescent="0.35">
      <c r="B57" s="19" t="s">
        <v>3443</v>
      </c>
      <c r="C57" s="399">
        <v>39.505000000000003</v>
      </c>
      <c r="D57" s="399">
        <v>3.0369999999999999</v>
      </c>
      <c r="E57" s="399">
        <v>1.7999999999999999E-2</v>
      </c>
      <c r="F57" s="399">
        <v>2.548</v>
      </c>
      <c r="G57" s="399">
        <v>13.593999999999999</v>
      </c>
      <c r="H57" s="399">
        <v>1.538</v>
      </c>
      <c r="I57" s="399">
        <v>14.981999999999999</v>
      </c>
      <c r="J57" s="399">
        <v>21.641999999999999</v>
      </c>
      <c r="K57" s="399">
        <v>0.53100000000000003</v>
      </c>
      <c r="L57" s="399">
        <v>8.91</v>
      </c>
      <c r="M57" s="395">
        <f t="shared" si="6"/>
        <v>106.30500000000001</v>
      </c>
    </row>
    <row r="58" spans="2:14" x14ac:dyDescent="0.35">
      <c r="B58" s="19" t="s">
        <v>3444</v>
      </c>
      <c r="C58" s="395">
        <v>0.46800000000000003</v>
      </c>
      <c r="D58" s="395">
        <v>8.9999999999999993E-3</v>
      </c>
      <c r="E58" s="395">
        <v>0</v>
      </c>
      <c r="F58" s="395">
        <v>6.0000000000000001E-3</v>
      </c>
      <c r="G58" s="395">
        <v>7.0000000000000001E-3</v>
      </c>
      <c r="H58" s="395">
        <v>0</v>
      </c>
      <c r="I58" s="395">
        <v>6.0000000000000001E-3</v>
      </c>
      <c r="J58" s="395">
        <v>1.4999999999999999E-2</v>
      </c>
      <c r="K58" s="395">
        <v>0</v>
      </c>
      <c r="L58" s="395">
        <v>0</v>
      </c>
      <c r="M58" s="395">
        <f t="shared" si="6"/>
        <v>0.51100000000000001</v>
      </c>
    </row>
    <row r="59" spans="2:14" x14ac:dyDescent="0.35">
      <c r="B59" s="19" t="s">
        <v>139</v>
      </c>
      <c r="C59" s="395">
        <v>0</v>
      </c>
      <c r="D59" s="395">
        <v>0</v>
      </c>
      <c r="E59" s="395">
        <v>0</v>
      </c>
      <c r="F59" s="395">
        <v>0</v>
      </c>
      <c r="G59" s="395">
        <v>0</v>
      </c>
      <c r="H59" s="395">
        <v>0</v>
      </c>
      <c r="I59" s="395">
        <v>0</v>
      </c>
      <c r="J59" s="395">
        <v>0</v>
      </c>
      <c r="K59" s="395">
        <v>0</v>
      </c>
      <c r="L59" s="395">
        <v>0</v>
      </c>
      <c r="M59" s="395">
        <f t="shared" si="6"/>
        <v>0</v>
      </c>
    </row>
    <row r="60" spans="2:14" x14ac:dyDescent="0.35">
      <c r="B60" s="396" t="s">
        <v>141</v>
      </c>
      <c r="C60" s="364">
        <f>SUM(C49:C59)-C51-C56</f>
        <v>252.36500000000007</v>
      </c>
      <c r="D60" s="364">
        <f t="shared" ref="D60:M60" si="8">SUM(D49:D59)-D51-D56</f>
        <v>15.117999999999999</v>
      </c>
      <c r="E60" s="364">
        <f t="shared" si="8"/>
        <v>9.9000000000000005E-2</v>
      </c>
      <c r="F60" s="364">
        <f t="shared" si="8"/>
        <v>18.356000000000002</v>
      </c>
      <c r="G60" s="364">
        <f t="shared" si="8"/>
        <v>27.710999999999999</v>
      </c>
      <c r="H60" s="364">
        <f t="shared" si="8"/>
        <v>2.4219999999999997</v>
      </c>
      <c r="I60" s="364">
        <f t="shared" si="8"/>
        <v>29.936</v>
      </c>
      <c r="J60" s="364">
        <f t="shared" si="8"/>
        <v>31.862000000000002</v>
      </c>
      <c r="K60" s="364">
        <f t="shared" si="8"/>
        <v>1.2760000000000002</v>
      </c>
      <c r="L60" s="364">
        <f t="shared" si="8"/>
        <v>9.1270000000000007</v>
      </c>
      <c r="M60" s="364">
        <f t="shared" si="8"/>
        <v>388.27199999999993</v>
      </c>
    </row>
    <row r="64" spans="2:14" x14ac:dyDescent="0.35">
      <c r="N64" s="283" t="s">
        <v>3302</v>
      </c>
    </row>
  </sheetData>
  <hyperlinks>
    <hyperlink ref="N64" location="Contents!A1" display="To Frontpage" xr:uid="{623A8472-2C01-48DA-A222-2691B1717190}"/>
  </hyperlinks>
  <pageMargins left="0.70866141732283472" right="0.70866141732283472" top="0.74803149606299213" bottom="0.74803149606299213" header="0.31496062992125984" footer="0.31496062992125984"/>
  <pageSetup paperSize="9" scale="39" orientation="landscape" r:id="rId1"/>
  <drawing r:id="rId2"/>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E32CC63-6005-4377-8549-817CEE9B4B20}">
  <sheetPr>
    <pageSetUpPr fitToPage="1"/>
  </sheetPr>
  <dimension ref="B5:N85"/>
  <sheetViews>
    <sheetView zoomScale="85" zoomScaleNormal="85" zoomScaleSheetLayoutView="100" workbookViewId="0"/>
  </sheetViews>
  <sheetFormatPr defaultColWidth="9.1796875" defaultRowHeight="14.5" x14ac:dyDescent="0.35"/>
  <cols>
    <col min="1" max="1" width="4.7265625" style="19" customWidth="1"/>
    <col min="2" max="2" width="25.1796875" style="19" bestFit="1" customWidth="1"/>
    <col min="3" max="12" width="17.7265625" style="19" customWidth="1"/>
    <col min="13" max="13" width="18.54296875" style="19" bestFit="1" customWidth="1"/>
    <col min="14" max="20" width="9.1796875" style="19"/>
    <col min="21" max="21" width="9.1796875" style="19" customWidth="1"/>
    <col min="22" max="16384" width="9.1796875" style="19"/>
  </cols>
  <sheetData>
    <row r="5" spans="2:13" ht="15.5" x14ac:dyDescent="0.35">
      <c r="B5" s="347" t="s">
        <v>3448</v>
      </c>
    </row>
    <row r="6" spans="2:13" x14ac:dyDescent="0.35">
      <c r="B6" s="370" t="s">
        <v>3449</v>
      </c>
      <c r="C6" s="394"/>
      <c r="D6" s="394"/>
      <c r="E6" s="394"/>
      <c r="F6" s="394"/>
      <c r="G6" s="394"/>
      <c r="H6" s="394"/>
      <c r="I6" s="394"/>
      <c r="J6" s="394"/>
      <c r="K6" s="394"/>
      <c r="L6" s="394"/>
      <c r="M6" s="394"/>
    </row>
    <row r="7" spans="2:13" x14ac:dyDescent="0.35">
      <c r="B7" s="290"/>
      <c r="C7" s="290"/>
      <c r="D7" s="290"/>
      <c r="E7" s="290"/>
      <c r="F7" s="290"/>
      <c r="G7" s="290"/>
      <c r="H7" s="290"/>
      <c r="I7" s="290"/>
      <c r="J7" s="290"/>
      <c r="K7" s="290"/>
      <c r="L7" s="290"/>
      <c r="M7" s="290"/>
    </row>
    <row r="8" spans="2:13" ht="29" x14ac:dyDescent="0.35">
      <c r="B8" s="290"/>
      <c r="C8" s="351" t="s">
        <v>3400</v>
      </c>
      <c r="D8" s="351" t="s">
        <v>3401</v>
      </c>
      <c r="E8" s="351" t="s">
        <v>3402</v>
      </c>
      <c r="F8" s="351" t="s">
        <v>3403</v>
      </c>
      <c r="G8" s="351" t="s">
        <v>3404</v>
      </c>
      <c r="H8" s="351" t="s">
        <v>3405</v>
      </c>
      <c r="I8" s="351" t="s">
        <v>3406</v>
      </c>
      <c r="J8" s="351" t="s">
        <v>776</v>
      </c>
      <c r="K8" s="351" t="s">
        <v>3407</v>
      </c>
      <c r="L8" s="351" t="s">
        <v>139</v>
      </c>
      <c r="M8" s="352" t="s">
        <v>141</v>
      </c>
    </row>
    <row r="9" spans="2:13" x14ac:dyDescent="0.35">
      <c r="B9" s="19" t="s">
        <v>3450</v>
      </c>
      <c r="C9" s="395">
        <v>10.365</v>
      </c>
      <c r="D9" s="395">
        <v>0.27700000000000002</v>
      </c>
      <c r="E9" s="395">
        <v>0</v>
      </c>
      <c r="F9" s="395">
        <v>0.55500000000000005</v>
      </c>
      <c r="G9" s="395">
        <v>2.09</v>
      </c>
      <c r="H9" s="395">
        <v>0.27900000000000003</v>
      </c>
      <c r="I9" s="395">
        <v>1.782</v>
      </c>
      <c r="J9" s="395">
        <v>0.52100000000000002</v>
      </c>
      <c r="K9" s="395">
        <v>6.0000000000000001E-3</v>
      </c>
      <c r="L9" s="395">
        <v>5.6000000000000001E-2</v>
      </c>
      <c r="M9" s="395">
        <f>SUM(C9:L9)</f>
        <v>15.930999999999999</v>
      </c>
    </row>
    <row r="10" spans="2:13" x14ac:dyDescent="0.35">
      <c r="B10" s="19" t="s">
        <v>633</v>
      </c>
      <c r="C10" s="395">
        <v>14.848000000000001</v>
      </c>
      <c r="D10" s="395">
        <v>0.52</v>
      </c>
      <c r="E10" s="395">
        <v>0</v>
      </c>
      <c r="F10" s="395">
        <v>0.89300000000000002</v>
      </c>
      <c r="G10" s="395">
        <v>3.1509999999999998</v>
      </c>
      <c r="H10" s="395">
        <v>0.57599999999999996</v>
      </c>
      <c r="I10" s="395">
        <v>0.90300000000000002</v>
      </c>
      <c r="J10" s="395">
        <v>0.57299999999999995</v>
      </c>
      <c r="K10" s="395">
        <v>6.4000000000000001E-2</v>
      </c>
      <c r="L10" s="395">
        <v>0.42</v>
      </c>
      <c r="M10" s="395">
        <f t="shared" ref="M10:M13" si="0">SUM(C10:L10)</f>
        <v>21.948</v>
      </c>
    </row>
    <row r="11" spans="2:13" x14ac:dyDescent="0.35">
      <c r="B11" s="19" t="s">
        <v>635</v>
      </c>
      <c r="C11" s="395">
        <v>19.914999999999999</v>
      </c>
      <c r="D11" s="395">
        <v>0.98399999999999999</v>
      </c>
      <c r="E11" s="395">
        <v>0</v>
      </c>
      <c r="F11" s="395">
        <v>0.90200000000000002</v>
      </c>
      <c r="G11" s="395">
        <v>2.0670000000000002</v>
      </c>
      <c r="H11" s="395">
        <v>0.151</v>
      </c>
      <c r="I11" s="395">
        <v>2.121</v>
      </c>
      <c r="J11" s="395">
        <v>0.66500000000000004</v>
      </c>
      <c r="K11" s="395">
        <v>3.3000000000000002E-2</v>
      </c>
      <c r="L11" s="395">
        <v>2.1440000000000001</v>
      </c>
      <c r="M11" s="395">
        <f t="shared" si="0"/>
        <v>28.981999999999999</v>
      </c>
    </row>
    <row r="12" spans="2:13" x14ac:dyDescent="0.35">
      <c r="B12" s="19" t="s">
        <v>637</v>
      </c>
      <c r="C12" s="395">
        <v>27.971</v>
      </c>
      <c r="D12" s="395">
        <v>1.651</v>
      </c>
      <c r="E12" s="395">
        <v>1E-3</v>
      </c>
      <c r="F12" s="395">
        <v>2.3969999999999998</v>
      </c>
      <c r="G12" s="395">
        <v>2.9540000000000002</v>
      </c>
      <c r="H12" s="395">
        <v>0.121</v>
      </c>
      <c r="I12" s="395">
        <v>2.4980000000000002</v>
      </c>
      <c r="J12" s="395">
        <v>1.262</v>
      </c>
      <c r="K12" s="395">
        <v>7.0999999999999994E-2</v>
      </c>
      <c r="L12" s="395">
        <v>2.7E-2</v>
      </c>
      <c r="M12" s="395">
        <f t="shared" si="0"/>
        <v>38.953000000000003</v>
      </c>
    </row>
    <row r="13" spans="2:13" x14ac:dyDescent="0.35">
      <c r="B13" s="19" t="s">
        <v>639</v>
      </c>
      <c r="C13" s="395">
        <v>179.26599999999999</v>
      </c>
      <c r="D13" s="395">
        <v>11.686</v>
      </c>
      <c r="E13" s="395">
        <v>9.8000000000000004E-2</v>
      </c>
      <c r="F13" s="395">
        <v>13.61</v>
      </c>
      <c r="G13" s="395">
        <v>17.45</v>
      </c>
      <c r="H13" s="395">
        <v>1.294</v>
      </c>
      <c r="I13" s="395">
        <v>22.631</v>
      </c>
      <c r="J13" s="395">
        <v>28.838999999999999</v>
      </c>
      <c r="K13" s="395">
        <v>1.1020000000000001</v>
      </c>
      <c r="L13" s="395">
        <v>6.4809999999999999</v>
      </c>
      <c r="M13" s="395">
        <f t="shared" si="0"/>
        <v>282.45699999999999</v>
      </c>
    </row>
    <row r="14" spans="2:13" x14ac:dyDescent="0.35">
      <c r="B14" s="396" t="s">
        <v>141</v>
      </c>
      <c r="C14" s="364">
        <f>SUM(C9:C13)</f>
        <v>252.36500000000001</v>
      </c>
      <c r="D14" s="364">
        <f t="shared" ref="D14:M14" si="1">SUM(D9:D13)</f>
        <v>15.118</v>
      </c>
      <c r="E14" s="364">
        <f t="shared" si="1"/>
        <v>9.9000000000000005E-2</v>
      </c>
      <c r="F14" s="364">
        <f t="shared" si="1"/>
        <v>18.356999999999999</v>
      </c>
      <c r="G14" s="364">
        <f t="shared" si="1"/>
        <v>27.712</v>
      </c>
      <c r="H14" s="364">
        <f t="shared" si="1"/>
        <v>2.4210000000000003</v>
      </c>
      <c r="I14" s="364">
        <f t="shared" si="1"/>
        <v>29.935000000000002</v>
      </c>
      <c r="J14" s="364">
        <f t="shared" si="1"/>
        <v>31.86</v>
      </c>
      <c r="K14" s="364">
        <f t="shared" si="1"/>
        <v>1.276</v>
      </c>
      <c r="L14" s="364">
        <f t="shared" si="1"/>
        <v>9.1280000000000001</v>
      </c>
      <c r="M14" s="364">
        <f t="shared" si="1"/>
        <v>388.27099999999996</v>
      </c>
    </row>
    <row r="15" spans="2:13" x14ac:dyDescent="0.35">
      <c r="C15" s="321"/>
      <c r="D15" s="321"/>
      <c r="E15" s="321"/>
      <c r="F15" s="321"/>
      <c r="G15" s="321"/>
      <c r="H15" s="321"/>
      <c r="I15" s="321"/>
      <c r="J15" s="321"/>
      <c r="K15" s="321"/>
      <c r="L15" s="321"/>
      <c r="M15" s="321"/>
    </row>
    <row r="16" spans="2:13" x14ac:dyDescent="0.35">
      <c r="C16" s="321"/>
      <c r="D16" s="321"/>
      <c r="E16" s="321"/>
      <c r="F16" s="321"/>
      <c r="G16" s="321"/>
      <c r="H16" s="321"/>
      <c r="I16" s="321"/>
      <c r="J16" s="321"/>
      <c r="K16" s="321"/>
      <c r="L16" s="321"/>
      <c r="M16" s="321"/>
    </row>
    <row r="19" spans="2:13" ht="15.5" x14ac:dyDescent="0.35">
      <c r="B19" s="347" t="s">
        <v>3451</v>
      </c>
    </row>
    <row r="20" spans="2:13" x14ac:dyDescent="0.35">
      <c r="B20" s="370" t="s">
        <v>3248</v>
      </c>
      <c r="C20" s="394"/>
      <c r="D20" s="394"/>
      <c r="E20" s="394"/>
      <c r="F20" s="394"/>
      <c r="G20" s="394"/>
      <c r="H20" s="394"/>
      <c r="I20" s="394"/>
      <c r="J20" s="394"/>
      <c r="K20" s="394"/>
      <c r="L20" s="394"/>
      <c r="M20" s="394"/>
    </row>
    <row r="21" spans="2:13" x14ac:dyDescent="0.35">
      <c r="B21" s="290"/>
      <c r="C21" s="290"/>
      <c r="D21" s="290"/>
      <c r="E21" s="290"/>
      <c r="F21" s="290"/>
      <c r="G21" s="290"/>
      <c r="H21" s="290"/>
      <c r="I21" s="290"/>
      <c r="J21" s="290"/>
      <c r="K21" s="290"/>
      <c r="L21" s="290"/>
      <c r="M21" s="290"/>
    </row>
    <row r="22" spans="2:13" ht="29" x14ac:dyDescent="0.35">
      <c r="B22" s="290"/>
      <c r="C22" s="351" t="s">
        <v>3400</v>
      </c>
      <c r="D22" s="351" t="s">
        <v>3401</v>
      </c>
      <c r="E22" s="351" t="s">
        <v>3402</v>
      </c>
      <c r="F22" s="351" t="s">
        <v>3403</v>
      </c>
      <c r="G22" s="351" t="s">
        <v>3404</v>
      </c>
      <c r="H22" s="351" t="s">
        <v>3405</v>
      </c>
      <c r="I22" s="351" t="s">
        <v>3406</v>
      </c>
      <c r="J22" s="351" t="s">
        <v>776</v>
      </c>
      <c r="K22" s="351" t="s">
        <v>3407</v>
      </c>
      <c r="L22" s="351" t="s">
        <v>139</v>
      </c>
      <c r="M22" s="352" t="s">
        <v>141</v>
      </c>
    </row>
    <row r="23" spans="2:13" x14ac:dyDescent="0.35">
      <c r="B23" s="19" t="s">
        <v>3452</v>
      </c>
      <c r="C23" s="395">
        <v>3.4000000000000002E-2</v>
      </c>
      <c r="D23" s="395">
        <v>3.0000000000000001E-3</v>
      </c>
      <c r="E23" s="395">
        <v>1E-3</v>
      </c>
      <c r="F23" s="395">
        <v>0.308</v>
      </c>
      <c r="G23" s="395">
        <v>2.4E-2</v>
      </c>
      <c r="H23" s="395">
        <v>1.7999999999999999E-2</v>
      </c>
      <c r="I23" s="395">
        <v>0.127</v>
      </c>
      <c r="J23" s="395">
        <v>0.01</v>
      </c>
      <c r="K23" s="395">
        <v>2E-3</v>
      </c>
      <c r="L23" s="395">
        <v>0</v>
      </c>
      <c r="M23" s="395">
        <f>SUM(C23:L23)</f>
        <v>0.52700000000000002</v>
      </c>
    </row>
    <row r="24" spans="2:13" x14ac:dyDescent="0.35">
      <c r="B24" s="19" t="s">
        <v>3453</v>
      </c>
      <c r="C24" s="395">
        <v>0.33500000000000002</v>
      </c>
      <c r="D24" s="395">
        <v>0.03</v>
      </c>
      <c r="E24" s="395">
        <v>1E-3</v>
      </c>
      <c r="F24" s="395">
        <v>0.192</v>
      </c>
      <c r="G24" s="395">
        <v>6.6000000000000003E-2</v>
      </c>
      <c r="H24" s="395">
        <v>0.311</v>
      </c>
      <c r="I24" s="395">
        <v>2.109</v>
      </c>
      <c r="J24" s="395">
        <v>8.3000000000000004E-2</v>
      </c>
      <c r="K24" s="395">
        <v>4.0000000000000001E-3</v>
      </c>
      <c r="L24" s="395">
        <v>0.27800000000000002</v>
      </c>
      <c r="M24" s="395">
        <f t="shared" ref="M24:M28" si="2">SUM(C24:L24)</f>
        <v>3.4090000000000003</v>
      </c>
    </row>
    <row r="25" spans="2:13" x14ac:dyDescent="0.35">
      <c r="B25" s="19" t="s">
        <v>3454</v>
      </c>
      <c r="C25" s="395">
        <v>0.83</v>
      </c>
      <c r="D25" s="395">
        <v>6.4000000000000001E-2</v>
      </c>
      <c r="E25" s="395">
        <v>1E-3</v>
      </c>
      <c r="F25" s="395">
        <v>0.156</v>
      </c>
      <c r="G25" s="395">
        <v>1.248</v>
      </c>
      <c r="H25" s="395">
        <v>0.246</v>
      </c>
      <c r="I25" s="395">
        <v>0.29399999999999998</v>
      </c>
      <c r="J25" s="395">
        <v>0.111</v>
      </c>
      <c r="K25" s="395">
        <v>0.02</v>
      </c>
      <c r="L25" s="395">
        <v>0.221</v>
      </c>
      <c r="M25" s="395">
        <f t="shared" si="2"/>
        <v>3.1910000000000003</v>
      </c>
    </row>
    <row r="26" spans="2:13" x14ac:dyDescent="0.35">
      <c r="B26" s="19" t="s">
        <v>3455</v>
      </c>
      <c r="C26" s="395">
        <v>3.98</v>
      </c>
      <c r="D26" s="395">
        <v>0.28199999999999997</v>
      </c>
      <c r="E26" s="395">
        <v>1.4999999999999999E-2</v>
      </c>
      <c r="F26" s="395">
        <v>9.7000000000000003E-2</v>
      </c>
      <c r="G26" s="395">
        <v>0.68600000000000005</v>
      </c>
      <c r="H26" s="395">
        <v>0.221</v>
      </c>
      <c r="I26" s="395">
        <v>1.577</v>
      </c>
      <c r="J26" s="395">
        <v>1.0129999999999999</v>
      </c>
      <c r="K26" s="395">
        <v>5.8000000000000003E-2</v>
      </c>
      <c r="L26" s="395">
        <v>2.2269999999999999</v>
      </c>
      <c r="M26" s="395">
        <f t="shared" si="2"/>
        <v>10.155999999999999</v>
      </c>
    </row>
    <row r="27" spans="2:13" x14ac:dyDescent="0.35">
      <c r="B27" s="19" t="s">
        <v>3456</v>
      </c>
      <c r="C27" s="395">
        <v>33.853000000000002</v>
      </c>
      <c r="D27" s="395">
        <v>1.899</v>
      </c>
      <c r="E27" s="395">
        <v>3.7999999999999999E-2</v>
      </c>
      <c r="F27" s="395">
        <v>1.2250000000000001</v>
      </c>
      <c r="G27" s="395">
        <v>4.1879999999999997</v>
      </c>
      <c r="H27" s="395">
        <v>1.623</v>
      </c>
      <c r="I27" s="395">
        <v>22.869</v>
      </c>
      <c r="J27" s="395">
        <v>8.7070000000000007</v>
      </c>
      <c r="K27" s="395">
        <v>1.0649999999999999</v>
      </c>
      <c r="L27" s="395">
        <v>3.0019999999999998</v>
      </c>
      <c r="M27" s="395">
        <f t="shared" si="2"/>
        <v>78.46899999999998</v>
      </c>
    </row>
    <row r="28" spans="2:13" x14ac:dyDescent="0.35">
      <c r="B28" s="19" t="s">
        <v>3457</v>
      </c>
      <c r="C28" s="395">
        <v>213.334</v>
      </c>
      <c r="D28" s="395">
        <v>12.842000000000001</v>
      </c>
      <c r="E28" s="395">
        <v>4.3999999999999997E-2</v>
      </c>
      <c r="F28" s="395">
        <v>16.379000000000001</v>
      </c>
      <c r="G28" s="395">
        <v>21.5</v>
      </c>
      <c r="H28" s="395">
        <v>2E-3</v>
      </c>
      <c r="I28" s="395">
        <v>2.96</v>
      </c>
      <c r="J28" s="395">
        <v>21.937000000000001</v>
      </c>
      <c r="K28" s="395">
        <v>0.127</v>
      </c>
      <c r="L28" s="395">
        <v>3.399</v>
      </c>
      <c r="M28" s="395">
        <f t="shared" si="2"/>
        <v>292.52400000000006</v>
      </c>
    </row>
    <row r="29" spans="2:13" x14ac:dyDescent="0.35">
      <c r="B29" s="396" t="s">
        <v>141</v>
      </c>
      <c r="C29" s="364">
        <f>SUM(C23:C28)</f>
        <v>252.36600000000001</v>
      </c>
      <c r="D29" s="364">
        <f t="shared" ref="D29:M29" si="3">SUM(D23:D28)</f>
        <v>15.120000000000001</v>
      </c>
      <c r="E29" s="364">
        <f t="shared" si="3"/>
        <v>9.9999999999999992E-2</v>
      </c>
      <c r="F29" s="364">
        <f t="shared" si="3"/>
        <v>18.357000000000003</v>
      </c>
      <c r="G29" s="364">
        <f t="shared" si="3"/>
        <v>27.712</v>
      </c>
      <c r="H29" s="364">
        <f t="shared" si="3"/>
        <v>2.4209999999999998</v>
      </c>
      <c r="I29" s="364">
        <f t="shared" si="3"/>
        <v>29.936</v>
      </c>
      <c r="J29" s="364">
        <f t="shared" si="3"/>
        <v>31.861000000000004</v>
      </c>
      <c r="K29" s="364">
        <f t="shared" si="3"/>
        <v>1.276</v>
      </c>
      <c r="L29" s="364">
        <f t="shared" si="3"/>
        <v>9.1269999999999989</v>
      </c>
      <c r="M29" s="364">
        <f t="shared" si="3"/>
        <v>388.27600000000007</v>
      </c>
    </row>
    <row r="34" spans="2:13" ht="15.5" x14ac:dyDescent="0.35">
      <c r="B34" s="347" t="s">
        <v>3458</v>
      </c>
    </row>
    <row r="35" spans="2:13" x14ac:dyDescent="0.35">
      <c r="B35" s="383" t="s">
        <v>3459</v>
      </c>
      <c r="C35" s="394"/>
      <c r="D35" s="394"/>
      <c r="E35" s="394"/>
      <c r="F35" s="394"/>
      <c r="G35" s="394"/>
      <c r="H35" s="394"/>
      <c r="I35" s="394"/>
      <c r="J35" s="394"/>
      <c r="K35" s="394"/>
      <c r="L35" s="394"/>
      <c r="M35" s="394"/>
    </row>
    <row r="36" spans="2:13" x14ac:dyDescent="0.35">
      <c r="B36" s="290"/>
      <c r="C36" s="290"/>
      <c r="D36" s="290"/>
      <c r="E36" s="290"/>
      <c r="F36" s="290"/>
      <c r="G36" s="290"/>
      <c r="H36" s="290"/>
      <c r="I36" s="290"/>
      <c r="J36" s="290"/>
      <c r="K36" s="290"/>
      <c r="L36" s="290"/>
      <c r="M36" s="290"/>
    </row>
    <row r="37" spans="2:13" ht="29" x14ac:dyDescent="0.35">
      <c r="B37" s="290"/>
      <c r="C37" s="351" t="s">
        <v>3400</v>
      </c>
      <c r="D37" s="351" t="s">
        <v>3401</v>
      </c>
      <c r="E37" s="351" t="s">
        <v>3402</v>
      </c>
      <c r="F37" s="351" t="s">
        <v>3403</v>
      </c>
      <c r="G37" s="351" t="s">
        <v>3404</v>
      </c>
      <c r="H37" s="351" t="s">
        <v>3405</v>
      </c>
      <c r="I37" s="351" t="s">
        <v>3406</v>
      </c>
      <c r="J37" s="351" t="s">
        <v>776</v>
      </c>
      <c r="K37" s="351" t="s">
        <v>3407</v>
      </c>
      <c r="L37" s="351" t="s">
        <v>139</v>
      </c>
      <c r="M37" s="352" t="s">
        <v>141</v>
      </c>
    </row>
    <row r="38" spans="2:13" x14ac:dyDescent="0.35">
      <c r="B38" s="380" t="s">
        <v>3460</v>
      </c>
      <c r="C38" s="400">
        <v>0.15</v>
      </c>
      <c r="D38" s="400">
        <v>0.13</v>
      </c>
      <c r="E38" s="400">
        <v>0</v>
      </c>
      <c r="F38" s="400">
        <v>0</v>
      </c>
      <c r="G38" s="400">
        <v>7.0000000000000007E-2</v>
      </c>
      <c r="H38" s="400">
        <v>0</v>
      </c>
      <c r="I38" s="400">
        <v>0.04</v>
      </c>
      <c r="J38" s="400">
        <v>0.23</v>
      </c>
      <c r="K38" s="400">
        <v>0</v>
      </c>
      <c r="L38" s="400">
        <v>0</v>
      </c>
      <c r="M38" s="401">
        <v>0.12</v>
      </c>
    </row>
    <row r="39" spans="2:13" x14ac:dyDescent="0.35">
      <c r="B39" s="346" t="str">
        <f>"Note: 90-days arrears. Payments for " &amp; Q_3 &amp; " in arrears as per " &amp; Q_4 &amp; " as a share of scheduled payments for the " &amp; Q_3 &amp; " payment term  (See definition in table X1)"</f>
        <v>Note: 90-days arrears. Payments for Q4 2023 in arrears as per Q1 2024 as a share of scheduled payments for the Q4 2023 payment term  (See definition in table X1)</v>
      </c>
    </row>
    <row r="40" spans="2:13" x14ac:dyDescent="0.35">
      <c r="J40" s="402"/>
    </row>
    <row r="44" spans="2:13" ht="15.5" x14ac:dyDescent="0.35">
      <c r="B44" s="347" t="s">
        <v>3461</v>
      </c>
    </row>
    <row r="45" spans="2:13" x14ac:dyDescent="0.35">
      <c r="B45" s="383" t="s">
        <v>3252</v>
      </c>
      <c r="C45" s="394"/>
      <c r="D45" s="394"/>
      <c r="E45" s="394"/>
      <c r="F45" s="394"/>
      <c r="G45" s="394"/>
      <c r="H45" s="394"/>
      <c r="I45" s="394"/>
      <c r="J45" s="394"/>
      <c r="K45" s="394"/>
      <c r="L45" s="394"/>
      <c r="M45" s="394"/>
    </row>
    <row r="46" spans="2:13" x14ac:dyDescent="0.35">
      <c r="B46" s="290"/>
      <c r="C46" s="290"/>
      <c r="D46" s="290"/>
      <c r="E46" s="290"/>
      <c r="F46" s="290"/>
      <c r="G46" s="290"/>
      <c r="H46" s="290"/>
      <c r="I46" s="290"/>
      <c r="J46" s="290"/>
      <c r="K46" s="290"/>
      <c r="L46" s="290"/>
      <c r="M46" s="290"/>
    </row>
    <row r="47" spans="2:13" ht="29" x14ac:dyDescent="0.35">
      <c r="B47" s="290"/>
      <c r="C47" s="351" t="s">
        <v>3400</v>
      </c>
      <c r="D47" s="351" t="s">
        <v>3401</v>
      </c>
      <c r="E47" s="351" t="s">
        <v>3402</v>
      </c>
      <c r="F47" s="351" t="s">
        <v>3403</v>
      </c>
      <c r="G47" s="351" t="s">
        <v>3404</v>
      </c>
      <c r="H47" s="351" t="s">
        <v>3405</v>
      </c>
      <c r="I47" s="351" t="s">
        <v>3406</v>
      </c>
      <c r="J47" s="351" t="s">
        <v>776</v>
      </c>
      <c r="K47" s="351" t="s">
        <v>3407</v>
      </c>
      <c r="L47" s="351" t="s">
        <v>139</v>
      </c>
      <c r="M47" s="352" t="s">
        <v>141</v>
      </c>
    </row>
    <row r="48" spans="2:13" x14ac:dyDescent="0.35">
      <c r="B48" s="380" t="s">
        <v>3460</v>
      </c>
      <c r="C48" s="403">
        <v>0.15</v>
      </c>
      <c r="D48" s="403">
        <v>0.11</v>
      </c>
      <c r="E48" s="403">
        <v>0</v>
      </c>
      <c r="F48" s="403">
        <v>0</v>
      </c>
      <c r="G48" s="403">
        <v>0.05</v>
      </c>
      <c r="H48" s="403">
        <v>0</v>
      </c>
      <c r="I48" s="403">
        <v>0.03</v>
      </c>
      <c r="J48" s="403">
        <v>0.17</v>
      </c>
      <c r="K48" s="403">
        <v>0</v>
      </c>
      <c r="L48" s="403">
        <v>0</v>
      </c>
      <c r="M48" s="404">
        <v>0.12</v>
      </c>
    </row>
    <row r="49" spans="2:13" x14ac:dyDescent="0.35">
      <c r="B49" s="346" t="s">
        <v>3462</v>
      </c>
    </row>
    <row r="54" spans="2:13" ht="15.5" x14ac:dyDescent="0.35">
      <c r="B54" s="347" t="s">
        <v>3463</v>
      </c>
    </row>
    <row r="55" spans="2:13" x14ac:dyDescent="0.35">
      <c r="B55" s="383" t="s">
        <v>3254</v>
      </c>
      <c r="C55" s="394"/>
      <c r="D55" s="394"/>
      <c r="E55" s="394"/>
      <c r="F55" s="394"/>
      <c r="G55" s="394"/>
      <c r="H55" s="394"/>
      <c r="I55" s="394"/>
      <c r="J55" s="394"/>
      <c r="K55" s="394"/>
      <c r="L55" s="394"/>
      <c r="M55" s="394"/>
    </row>
    <row r="56" spans="2:13" x14ac:dyDescent="0.35">
      <c r="B56" s="290"/>
      <c r="C56" s="290"/>
      <c r="D56" s="290"/>
      <c r="E56" s="290"/>
      <c r="F56" s="290"/>
      <c r="G56" s="290"/>
      <c r="H56" s="290"/>
      <c r="I56" s="290"/>
      <c r="J56" s="290"/>
      <c r="K56" s="290"/>
      <c r="L56" s="290"/>
      <c r="M56" s="290"/>
    </row>
    <row r="57" spans="2:13" ht="29" x14ac:dyDescent="0.35">
      <c r="B57" s="290"/>
      <c r="C57" s="351" t="s">
        <v>3400</v>
      </c>
      <c r="D57" s="351" t="s">
        <v>3401</v>
      </c>
      <c r="E57" s="351" t="s">
        <v>3402</v>
      </c>
      <c r="F57" s="351" t="s">
        <v>3403</v>
      </c>
      <c r="G57" s="351" t="s">
        <v>3404</v>
      </c>
      <c r="H57" s="351" t="s">
        <v>3405</v>
      </c>
      <c r="I57" s="351" t="s">
        <v>3406</v>
      </c>
      <c r="J57" s="351" t="s">
        <v>776</v>
      </c>
      <c r="K57" s="351" t="s">
        <v>3407</v>
      </c>
      <c r="L57" s="351" t="s">
        <v>139</v>
      </c>
      <c r="M57" s="352" t="s">
        <v>141</v>
      </c>
    </row>
    <row r="58" spans="2:13" x14ac:dyDescent="0.35">
      <c r="B58" s="295" t="s">
        <v>3464</v>
      </c>
      <c r="C58" s="405">
        <v>0.14000000000000001</v>
      </c>
      <c r="D58" s="405">
        <v>0.11</v>
      </c>
      <c r="E58" s="405">
        <v>0</v>
      </c>
      <c r="F58" s="405">
        <v>0</v>
      </c>
      <c r="G58" s="405">
        <v>0.04</v>
      </c>
      <c r="H58" s="405">
        <v>0</v>
      </c>
      <c r="I58" s="405">
        <v>0.03</v>
      </c>
      <c r="J58" s="405">
        <v>0.14000000000000001</v>
      </c>
      <c r="K58" s="405">
        <v>0</v>
      </c>
      <c r="L58" s="405">
        <v>0</v>
      </c>
      <c r="M58" s="406">
        <v>0.11</v>
      </c>
    </row>
    <row r="59" spans="2:13" x14ac:dyDescent="0.35">
      <c r="B59" s="295" t="s">
        <v>3465</v>
      </c>
      <c r="C59" s="405">
        <v>0.01</v>
      </c>
      <c r="D59" s="405">
        <v>0</v>
      </c>
      <c r="E59" s="405">
        <v>0</v>
      </c>
      <c r="F59" s="405">
        <v>0</v>
      </c>
      <c r="G59" s="405">
        <v>0</v>
      </c>
      <c r="H59" s="405">
        <v>0</v>
      </c>
      <c r="I59" s="405">
        <v>0</v>
      </c>
      <c r="J59" s="405">
        <v>0.01</v>
      </c>
      <c r="K59" s="405">
        <v>0</v>
      </c>
      <c r="L59" s="405">
        <v>0</v>
      </c>
      <c r="M59" s="406">
        <v>0.01</v>
      </c>
    </row>
    <row r="60" spans="2:13" x14ac:dyDescent="0.35">
      <c r="B60" s="295" t="s">
        <v>3466</v>
      </c>
      <c r="C60" s="405">
        <v>0</v>
      </c>
      <c r="D60" s="405">
        <v>0</v>
      </c>
      <c r="E60" s="405">
        <v>0</v>
      </c>
      <c r="F60" s="405">
        <v>0</v>
      </c>
      <c r="G60" s="405">
        <v>0</v>
      </c>
      <c r="H60" s="405">
        <v>0</v>
      </c>
      <c r="I60" s="405">
        <v>0</v>
      </c>
      <c r="J60" s="405">
        <v>0.01</v>
      </c>
      <c r="K60" s="405">
        <v>0</v>
      </c>
      <c r="L60" s="405">
        <v>0</v>
      </c>
      <c r="M60" s="406">
        <v>0</v>
      </c>
    </row>
    <row r="61" spans="2:13" x14ac:dyDescent="0.35">
      <c r="B61" s="295" t="s">
        <v>3467</v>
      </c>
      <c r="C61" s="405">
        <v>0</v>
      </c>
      <c r="D61" s="405">
        <v>0</v>
      </c>
      <c r="E61" s="405">
        <v>0</v>
      </c>
      <c r="F61" s="405">
        <v>0</v>
      </c>
      <c r="G61" s="405">
        <v>0</v>
      </c>
      <c r="H61" s="405">
        <v>0</v>
      </c>
      <c r="I61" s="405">
        <v>0</v>
      </c>
      <c r="J61" s="405">
        <v>0.01</v>
      </c>
      <c r="K61" s="405">
        <v>0</v>
      </c>
      <c r="L61" s="405">
        <v>0</v>
      </c>
      <c r="M61" s="406">
        <v>0</v>
      </c>
    </row>
    <row r="62" spans="2:13" x14ac:dyDescent="0.35">
      <c r="B62" s="295" t="s">
        <v>3468</v>
      </c>
      <c r="C62" s="405">
        <v>0</v>
      </c>
      <c r="D62" s="405">
        <v>0</v>
      </c>
      <c r="E62" s="405">
        <v>0</v>
      </c>
      <c r="F62" s="405">
        <v>0</v>
      </c>
      <c r="G62" s="405">
        <v>0</v>
      </c>
      <c r="H62" s="405">
        <v>0</v>
      </c>
      <c r="I62" s="405">
        <v>0</v>
      </c>
      <c r="J62" s="405">
        <v>0</v>
      </c>
      <c r="K62" s="405">
        <v>0</v>
      </c>
      <c r="L62" s="405">
        <v>0</v>
      </c>
      <c r="M62" s="406">
        <v>0</v>
      </c>
    </row>
    <row r="63" spans="2:13" x14ac:dyDescent="0.35">
      <c r="B63" s="301" t="s">
        <v>3469</v>
      </c>
      <c r="C63" s="407">
        <v>0</v>
      </c>
      <c r="D63" s="407">
        <v>0</v>
      </c>
      <c r="E63" s="407">
        <v>0</v>
      </c>
      <c r="F63" s="407">
        <v>0</v>
      </c>
      <c r="G63" s="407">
        <v>0</v>
      </c>
      <c r="H63" s="407">
        <v>0</v>
      </c>
      <c r="I63" s="407">
        <v>0</v>
      </c>
      <c r="J63" s="407">
        <v>0</v>
      </c>
      <c r="K63" s="407">
        <v>0</v>
      </c>
      <c r="L63" s="407">
        <v>0</v>
      </c>
      <c r="M63" s="408">
        <v>0</v>
      </c>
    </row>
    <row r="64" spans="2:13" x14ac:dyDescent="0.35">
      <c r="B64" s="346" t="s">
        <v>3462</v>
      </c>
    </row>
    <row r="68" spans="2:13" ht="15.5" x14ac:dyDescent="0.35">
      <c r="B68" s="347" t="s">
        <v>3470</v>
      </c>
    </row>
    <row r="69" spans="2:13" x14ac:dyDescent="0.35">
      <c r="B69" s="383" t="s">
        <v>3256</v>
      </c>
      <c r="C69" s="394"/>
      <c r="D69" s="394"/>
      <c r="E69" s="394"/>
      <c r="F69" s="394"/>
      <c r="G69" s="394"/>
      <c r="H69" s="394"/>
      <c r="I69" s="394"/>
      <c r="J69" s="394"/>
      <c r="K69" s="394"/>
      <c r="L69" s="394"/>
      <c r="M69" s="394"/>
    </row>
    <row r="70" spans="2:13" x14ac:dyDescent="0.35">
      <c r="B70" s="290"/>
      <c r="C70" s="290"/>
      <c r="D70" s="290"/>
      <c r="E70" s="290"/>
      <c r="F70" s="290"/>
      <c r="G70" s="290"/>
      <c r="H70" s="290"/>
      <c r="I70" s="290"/>
      <c r="J70" s="290"/>
      <c r="K70" s="290"/>
      <c r="L70" s="290"/>
      <c r="M70" s="290"/>
    </row>
    <row r="71" spans="2:13" ht="29" x14ac:dyDescent="0.35">
      <c r="B71" s="290"/>
      <c r="C71" s="351" t="s">
        <v>3400</v>
      </c>
      <c r="D71" s="351" t="s">
        <v>3401</v>
      </c>
      <c r="E71" s="351" t="s">
        <v>3402</v>
      </c>
      <c r="F71" s="351" t="s">
        <v>3403</v>
      </c>
      <c r="G71" s="351" t="s">
        <v>3404</v>
      </c>
      <c r="H71" s="351" t="s">
        <v>3405</v>
      </c>
      <c r="I71" s="351" t="s">
        <v>3406</v>
      </c>
      <c r="J71" s="351" t="s">
        <v>776</v>
      </c>
      <c r="K71" s="351" t="s">
        <v>3407</v>
      </c>
      <c r="L71" s="351" t="s">
        <v>139</v>
      </c>
      <c r="M71" s="352" t="s">
        <v>141</v>
      </c>
    </row>
    <row r="72" spans="2:13" x14ac:dyDescent="0.35">
      <c r="B72" s="380" t="s">
        <v>3471</v>
      </c>
      <c r="C72" s="403">
        <v>4.76</v>
      </c>
      <c r="D72" s="403">
        <v>0.01</v>
      </c>
      <c r="E72" s="403"/>
      <c r="F72" s="403"/>
      <c r="G72" s="403"/>
      <c r="H72" s="403"/>
      <c r="I72" s="403"/>
      <c r="J72" s="403">
        <v>0.01</v>
      </c>
      <c r="K72" s="403"/>
      <c r="L72" s="403"/>
      <c r="M72" s="404">
        <v>4.78</v>
      </c>
    </row>
    <row r="73" spans="2:13" x14ac:dyDescent="0.35">
      <c r="B73" s="346" t="s">
        <v>3472</v>
      </c>
    </row>
    <row r="77" spans="2:13" ht="15.5" x14ac:dyDescent="0.35">
      <c r="B77" s="347" t="s">
        <v>3473</v>
      </c>
    </row>
    <row r="78" spans="2:13" x14ac:dyDescent="0.35">
      <c r="B78" s="383" t="s">
        <v>3258</v>
      </c>
      <c r="C78" s="394"/>
      <c r="D78" s="394"/>
      <c r="E78" s="394"/>
      <c r="F78" s="394"/>
      <c r="G78" s="394"/>
      <c r="H78" s="394"/>
      <c r="I78" s="394"/>
      <c r="J78" s="394"/>
      <c r="K78" s="394"/>
      <c r="L78" s="394"/>
      <c r="M78" s="394"/>
    </row>
    <row r="79" spans="2:13" x14ac:dyDescent="0.35">
      <c r="B79" s="290"/>
      <c r="C79" s="290"/>
      <c r="D79" s="290"/>
      <c r="E79" s="290"/>
      <c r="F79" s="290"/>
      <c r="G79" s="290"/>
      <c r="H79" s="290"/>
      <c r="I79" s="290"/>
      <c r="J79" s="290"/>
      <c r="K79" s="290"/>
      <c r="L79" s="290"/>
      <c r="M79" s="290"/>
    </row>
    <row r="80" spans="2:13" ht="29" x14ac:dyDescent="0.35">
      <c r="B80" s="290"/>
      <c r="C80" s="351" t="s">
        <v>3400</v>
      </c>
      <c r="D80" s="351" t="s">
        <v>3401</v>
      </c>
      <c r="E80" s="351" t="s">
        <v>3402</v>
      </c>
      <c r="F80" s="351" t="s">
        <v>3403</v>
      </c>
      <c r="G80" s="351" t="s">
        <v>3404</v>
      </c>
      <c r="H80" s="351" t="s">
        <v>3405</v>
      </c>
      <c r="I80" s="351" t="s">
        <v>3406</v>
      </c>
      <c r="J80" s="351" t="s">
        <v>776</v>
      </c>
      <c r="K80" s="351" t="s">
        <v>3407</v>
      </c>
      <c r="L80" s="351" t="s">
        <v>139</v>
      </c>
      <c r="M80" s="352" t="s">
        <v>141</v>
      </c>
    </row>
    <row r="81" spans="2:14" x14ac:dyDescent="0.35">
      <c r="B81" s="380" t="s">
        <v>3474</v>
      </c>
      <c r="C81" s="491">
        <v>0</v>
      </c>
      <c r="D81" s="491">
        <v>0</v>
      </c>
      <c r="E81" s="492" t="s">
        <v>3540</v>
      </c>
      <c r="F81" s="492" t="s">
        <v>3540</v>
      </c>
      <c r="G81" s="492" t="s">
        <v>3540</v>
      </c>
      <c r="H81" s="492" t="s">
        <v>3540</v>
      </c>
      <c r="I81" s="492" t="s">
        <v>3540</v>
      </c>
      <c r="J81" s="491">
        <v>0</v>
      </c>
      <c r="K81" s="492" t="s">
        <v>3540</v>
      </c>
      <c r="L81" s="492" t="s">
        <v>3540</v>
      </c>
      <c r="M81" s="491">
        <v>0</v>
      </c>
    </row>
    <row r="82" spans="2:14" x14ac:dyDescent="0.35">
      <c r="B82" s="346" t="s">
        <v>3475</v>
      </c>
    </row>
    <row r="83" spans="2:14" x14ac:dyDescent="0.35">
      <c r="B83" s="346"/>
    </row>
    <row r="85" spans="2:14" x14ac:dyDescent="0.35">
      <c r="N85" s="283" t="s">
        <v>3302</v>
      </c>
    </row>
  </sheetData>
  <hyperlinks>
    <hyperlink ref="N85" location="Contents!A1" display="To Frontpage" xr:uid="{90C035C4-BC22-4560-BED2-7921EFE2D41B}"/>
  </hyperlinks>
  <pageMargins left="0.70866141732283472" right="0.70866141732283472" top="0.74803149606299213" bottom="0.74803149606299213" header="0.31496062992125984" footer="0.31496062992125984"/>
  <pageSetup paperSize="9" scale="34" orientation="landscape" r:id="rId1"/>
  <drawing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A0C1541-F556-47D9-9EEF-1CD0622AD3D6}">
  <sheetPr>
    <pageSetUpPr fitToPage="1"/>
  </sheetPr>
  <dimension ref="B7:D61"/>
  <sheetViews>
    <sheetView zoomScale="85" zoomScaleNormal="85" workbookViewId="0"/>
  </sheetViews>
  <sheetFormatPr defaultColWidth="9.1796875" defaultRowHeight="14.5" x14ac:dyDescent="0.35"/>
  <cols>
    <col min="1" max="1" width="4.7265625" style="19" customWidth="1"/>
    <col min="2" max="2" width="71.1796875" style="19" customWidth="1"/>
    <col min="3" max="3" width="68.1796875" style="19" customWidth="1"/>
    <col min="4" max="4" width="80.26953125" style="19" customWidth="1"/>
    <col min="5" max="16384" width="9.1796875" style="19"/>
  </cols>
  <sheetData>
    <row r="7" spans="2:4" ht="15.5" x14ac:dyDescent="0.35">
      <c r="B7" s="409" t="s">
        <v>3476</v>
      </c>
      <c r="C7" s="373"/>
      <c r="D7" s="373"/>
    </row>
    <row r="8" spans="2:4" x14ac:dyDescent="0.35">
      <c r="B8" s="410" t="s">
        <v>3261</v>
      </c>
      <c r="C8" s="411" t="s">
        <v>3477</v>
      </c>
      <c r="D8" s="412" t="s">
        <v>3478</v>
      </c>
    </row>
    <row r="9" spans="2:4" x14ac:dyDescent="0.35">
      <c r="B9" s="413"/>
      <c r="C9" s="414"/>
      <c r="D9" s="415"/>
    </row>
    <row r="10" spans="2:4" x14ac:dyDescent="0.35">
      <c r="B10" s="396" t="s">
        <v>3479</v>
      </c>
      <c r="C10" s="416"/>
      <c r="D10" s="416"/>
    </row>
    <row r="11" spans="2:4" ht="29" x14ac:dyDescent="0.35">
      <c r="B11" s="257" t="s">
        <v>3480</v>
      </c>
      <c r="C11" s="257" t="s">
        <v>3481</v>
      </c>
      <c r="D11" s="545"/>
    </row>
    <row r="12" spans="2:4" x14ac:dyDescent="0.35">
      <c r="B12" s="287"/>
      <c r="C12" s="257"/>
      <c r="D12" s="545"/>
    </row>
    <row r="13" spans="2:4" ht="43.5" x14ac:dyDescent="0.35">
      <c r="B13" s="287"/>
      <c r="C13" s="257" t="s">
        <v>3482</v>
      </c>
      <c r="D13" s="545"/>
    </row>
    <row r="14" spans="2:4" ht="29" x14ac:dyDescent="0.35">
      <c r="B14" s="271" t="s">
        <v>3483</v>
      </c>
      <c r="C14" s="257" t="s">
        <v>3484</v>
      </c>
      <c r="D14" s="545"/>
    </row>
    <row r="15" spans="2:4" x14ac:dyDescent="0.35">
      <c r="B15" s="271"/>
      <c r="C15" s="417" t="s">
        <v>3485</v>
      </c>
      <c r="D15" s="545"/>
    </row>
    <row r="16" spans="2:4" ht="29" x14ac:dyDescent="0.35">
      <c r="B16" s="271" t="s">
        <v>3486</v>
      </c>
      <c r="C16" s="417" t="s">
        <v>3487</v>
      </c>
      <c r="D16" s="545"/>
    </row>
    <row r="17" spans="2:4" x14ac:dyDescent="0.35">
      <c r="B17" s="418"/>
      <c r="C17" s="417" t="s">
        <v>3488</v>
      </c>
      <c r="D17" s="545"/>
    </row>
    <row r="18" spans="2:4" x14ac:dyDescent="0.35">
      <c r="B18" s="418"/>
      <c r="C18" s="417" t="s">
        <v>3489</v>
      </c>
      <c r="D18" s="545"/>
    </row>
    <row r="19" spans="2:4" x14ac:dyDescent="0.35">
      <c r="B19" s="418"/>
      <c r="C19" s="417" t="s">
        <v>3490</v>
      </c>
      <c r="D19" s="545"/>
    </row>
    <row r="20" spans="2:4" x14ac:dyDescent="0.35">
      <c r="B20" s="418"/>
      <c r="C20" s="417" t="s">
        <v>3491</v>
      </c>
      <c r="D20" s="545"/>
    </row>
    <row r="21" spans="2:4" x14ac:dyDescent="0.35">
      <c r="B21" s="418"/>
      <c r="C21" s="417" t="s">
        <v>3492</v>
      </c>
      <c r="D21" s="545"/>
    </row>
    <row r="22" spans="2:4" ht="28.5" x14ac:dyDescent="0.35">
      <c r="B22" s="418"/>
      <c r="C22" s="417" t="s">
        <v>3493</v>
      </c>
      <c r="D22" s="545"/>
    </row>
    <row r="23" spans="2:4" x14ac:dyDescent="0.35">
      <c r="B23" s="418"/>
      <c r="C23" s="417" t="s">
        <v>3494</v>
      </c>
      <c r="D23" s="545"/>
    </row>
    <row r="24" spans="2:4" x14ac:dyDescent="0.35">
      <c r="B24" s="418"/>
      <c r="C24" s="417" t="s">
        <v>3495</v>
      </c>
      <c r="D24" s="545"/>
    </row>
    <row r="25" spans="2:4" x14ac:dyDescent="0.35">
      <c r="B25" s="418"/>
      <c r="C25" s="417" t="s">
        <v>3496</v>
      </c>
      <c r="D25" s="545"/>
    </row>
    <row r="26" spans="2:4" x14ac:dyDescent="0.35">
      <c r="B26" s="418"/>
      <c r="C26" s="417" t="s">
        <v>3497</v>
      </c>
      <c r="D26" s="545"/>
    </row>
    <row r="27" spans="2:4" x14ac:dyDescent="0.35">
      <c r="B27" s="418"/>
      <c r="C27" s="417"/>
      <c r="D27" s="257"/>
    </row>
    <row r="28" spans="2:4" x14ac:dyDescent="0.35">
      <c r="B28" s="396" t="s">
        <v>3498</v>
      </c>
      <c r="C28" s="380"/>
      <c r="D28" s="380"/>
    </row>
    <row r="29" spans="2:4" ht="29" x14ac:dyDescent="0.35">
      <c r="B29" s="544" t="s">
        <v>3499</v>
      </c>
      <c r="C29" s="257" t="s">
        <v>3500</v>
      </c>
      <c r="D29" s="545"/>
    </row>
    <row r="30" spans="2:4" x14ac:dyDescent="0.35">
      <c r="B30" s="544"/>
      <c r="C30" s="257"/>
      <c r="D30" s="545"/>
    </row>
    <row r="31" spans="2:4" ht="29" x14ac:dyDescent="0.35">
      <c r="B31" s="544"/>
      <c r="C31" s="257" t="s">
        <v>3501</v>
      </c>
      <c r="D31" s="545"/>
    </row>
    <row r="32" spans="2:4" x14ac:dyDescent="0.35">
      <c r="B32" s="544"/>
      <c r="C32" s="342"/>
      <c r="D32" s="545"/>
    </row>
    <row r="33" spans="2:4" x14ac:dyDescent="0.35">
      <c r="B33" s="544"/>
      <c r="C33" s="342" t="s">
        <v>3502</v>
      </c>
      <c r="D33" s="545"/>
    </row>
    <row r="34" spans="2:4" ht="29" x14ac:dyDescent="0.35">
      <c r="B34" s="544" t="s">
        <v>3503</v>
      </c>
      <c r="C34" s="257" t="s">
        <v>3504</v>
      </c>
      <c r="D34" s="545"/>
    </row>
    <row r="35" spans="2:4" x14ac:dyDescent="0.35">
      <c r="B35" s="544"/>
      <c r="C35" s="257"/>
      <c r="D35" s="545"/>
    </row>
    <row r="36" spans="2:4" x14ac:dyDescent="0.35">
      <c r="B36" s="544"/>
      <c r="C36" s="342" t="s">
        <v>3505</v>
      </c>
      <c r="D36" s="545"/>
    </row>
    <row r="37" spans="2:4" ht="29" x14ac:dyDescent="0.35">
      <c r="B37" s="544" t="s">
        <v>3506</v>
      </c>
      <c r="C37" s="257" t="s">
        <v>3507</v>
      </c>
      <c r="D37" s="545"/>
    </row>
    <row r="38" spans="2:4" x14ac:dyDescent="0.35">
      <c r="B38" s="544"/>
      <c r="C38" s="257"/>
      <c r="D38" s="545"/>
    </row>
    <row r="39" spans="2:4" x14ac:dyDescent="0.35">
      <c r="B39" s="544"/>
      <c r="C39" s="342" t="s">
        <v>3508</v>
      </c>
      <c r="D39" s="545"/>
    </row>
    <row r="40" spans="2:4" ht="29" x14ac:dyDescent="0.35">
      <c r="B40" s="544" t="s">
        <v>3509</v>
      </c>
      <c r="C40" s="257" t="s">
        <v>3510</v>
      </c>
      <c r="D40" s="545"/>
    </row>
    <row r="41" spans="2:4" x14ac:dyDescent="0.35">
      <c r="B41" s="544"/>
      <c r="C41" s="257"/>
      <c r="D41" s="545"/>
    </row>
    <row r="42" spans="2:4" ht="29" x14ac:dyDescent="0.35">
      <c r="B42" s="544"/>
      <c r="C42" s="342" t="s">
        <v>3511</v>
      </c>
      <c r="D42" s="545"/>
    </row>
    <row r="43" spans="2:4" ht="29" x14ac:dyDescent="0.35">
      <c r="B43" s="419" t="s">
        <v>3512</v>
      </c>
      <c r="C43" s="264" t="s">
        <v>3513</v>
      </c>
      <c r="D43" s="264"/>
    </row>
    <row r="45" spans="2:4" x14ac:dyDescent="0.35">
      <c r="D45" s="283" t="s">
        <v>3302</v>
      </c>
    </row>
    <row r="56" spans="2:4" ht="15" customHeight="1" x14ac:dyDescent="0.35"/>
    <row r="57" spans="2:4" ht="222.75" customHeight="1" x14ac:dyDescent="0.35"/>
    <row r="58" spans="2:4" ht="203.25" customHeight="1" x14ac:dyDescent="0.35">
      <c r="B58" s="271"/>
      <c r="C58" s="420"/>
      <c r="D58" s="420"/>
    </row>
    <row r="59" spans="2:4" ht="15.5" x14ac:dyDescent="0.35">
      <c r="B59" s="421"/>
      <c r="C59" s="422"/>
      <c r="D59" s="422"/>
    </row>
    <row r="61" spans="2:4" x14ac:dyDescent="0.35">
      <c r="D61" s="283"/>
    </row>
  </sheetData>
  <mergeCells count="10">
    <mergeCell ref="B37:B39"/>
    <mergeCell ref="D37:D39"/>
    <mergeCell ref="B40:B42"/>
    <mergeCell ref="D40:D42"/>
    <mergeCell ref="D11:D13"/>
    <mergeCell ref="D14:D26"/>
    <mergeCell ref="B29:B33"/>
    <mergeCell ref="D29:D33"/>
    <mergeCell ref="B34:B36"/>
    <mergeCell ref="D34:D36"/>
  </mergeCells>
  <hyperlinks>
    <hyperlink ref="D45" location="Contents!A1" display="To Frontpage" xr:uid="{482FFC4E-E77F-465E-92E4-AC912DC35B3F}"/>
  </hyperlinks>
  <pageMargins left="0.7" right="0.7" top="0.75" bottom="0.75" header="0.3" footer="0.3"/>
  <pageSetup paperSize="9" scale="56" orientation="landscape" r:id="rId1"/>
  <headerFooter>
    <oddFooter>&amp;C&amp;1#&amp;"Calibri"&amp;10&amp;K000000Confidential</oddFooter>
  </headerFooter>
  <drawing r:id="rId2"/>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FB6FF17-895E-4919-A4FE-EDA54C2AB438}">
  <sheetPr>
    <pageSetUpPr fitToPage="1"/>
  </sheetPr>
  <dimension ref="A1:U61"/>
  <sheetViews>
    <sheetView zoomScale="85" zoomScaleNormal="85" workbookViewId="0"/>
  </sheetViews>
  <sheetFormatPr defaultColWidth="9.1796875" defaultRowHeight="14.5" x14ac:dyDescent="0.35"/>
  <cols>
    <col min="1" max="1" width="9.1796875" style="232"/>
    <col min="2" max="2" width="40.26953125" style="232" bestFit="1" customWidth="1"/>
    <col min="3" max="16384" width="9.1796875" style="232"/>
  </cols>
  <sheetData>
    <row r="1" spans="1:21" x14ac:dyDescent="0.35">
      <c r="A1" s="19"/>
      <c r="B1" s="19"/>
      <c r="C1" s="19"/>
      <c r="D1" s="19"/>
      <c r="E1" s="19"/>
      <c r="F1" s="19"/>
      <c r="G1" s="19"/>
      <c r="H1" s="19"/>
      <c r="I1" s="19"/>
      <c r="J1" s="19"/>
      <c r="K1" s="19"/>
      <c r="L1" s="19"/>
      <c r="M1" s="19"/>
      <c r="N1" s="19"/>
      <c r="O1" s="19"/>
      <c r="P1" s="19"/>
      <c r="Q1" s="19"/>
      <c r="R1" s="19"/>
      <c r="S1" s="19"/>
      <c r="T1" s="19"/>
      <c r="U1" s="19"/>
    </row>
    <row r="2" spans="1:21" x14ac:dyDescent="0.35">
      <c r="A2" s="19"/>
      <c r="B2" s="19"/>
      <c r="C2" s="19"/>
      <c r="D2" s="19"/>
      <c r="E2" s="19"/>
      <c r="F2" s="19"/>
      <c r="G2" s="19"/>
      <c r="H2" s="19"/>
      <c r="I2" s="19"/>
      <c r="J2" s="19"/>
      <c r="K2" s="19"/>
      <c r="L2" s="19"/>
      <c r="M2" s="19"/>
      <c r="N2" s="19"/>
      <c r="O2" s="19"/>
      <c r="P2" s="19"/>
      <c r="Q2" s="19"/>
      <c r="R2" s="19"/>
      <c r="S2" s="19"/>
      <c r="T2" s="19"/>
      <c r="U2" s="19"/>
    </row>
    <row r="3" spans="1:21" x14ac:dyDescent="0.35">
      <c r="A3" s="19"/>
      <c r="B3" s="19"/>
      <c r="C3" s="19"/>
      <c r="D3" s="19"/>
      <c r="E3" s="19"/>
      <c r="F3" s="19"/>
      <c r="G3" s="19"/>
      <c r="H3" s="19"/>
      <c r="I3" s="19"/>
      <c r="J3" s="19"/>
      <c r="K3" s="19"/>
      <c r="L3" s="19"/>
      <c r="M3" s="19"/>
      <c r="N3" s="19"/>
      <c r="O3" s="19"/>
      <c r="P3" s="19"/>
      <c r="Q3" s="19"/>
      <c r="R3" s="19"/>
      <c r="S3" s="19"/>
      <c r="T3" s="19"/>
      <c r="U3" s="19"/>
    </row>
    <row r="4" spans="1:21" x14ac:dyDescent="0.35">
      <c r="A4" s="19"/>
      <c r="B4" s="295"/>
      <c r="C4" s="19"/>
      <c r="D4" s="19"/>
      <c r="E4" s="19"/>
      <c r="F4" s="19"/>
      <c r="G4" s="19"/>
      <c r="H4" s="19"/>
      <c r="I4" s="19"/>
      <c r="J4" s="19"/>
      <c r="K4" s="19"/>
      <c r="L4" s="19"/>
      <c r="M4" s="19"/>
      <c r="N4" s="19"/>
      <c r="O4" s="19"/>
      <c r="P4" s="19"/>
      <c r="Q4" s="19"/>
      <c r="R4" s="19"/>
      <c r="S4" s="19"/>
      <c r="T4" s="19"/>
      <c r="U4" s="19"/>
    </row>
    <row r="5" spans="1:21" ht="15.75" customHeight="1" x14ac:dyDescent="0.35">
      <c r="A5" s="19"/>
      <c r="B5" s="409" t="s">
        <v>3514</v>
      </c>
      <c r="C5" s="373"/>
      <c r="D5" s="373"/>
      <c r="E5" s="373"/>
      <c r="F5" s="373"/>
      <c r="G5" s="373"/>
      <c r="H5" s="373"/>
      <c r="I5" s="373"/>
      <c r="J5" s="373"/>
      <c r="K5" s="373"/>
      <c r="L5" s="373"/>
      <c r="M5" s="373"/>
      <c r="N5" s="373"/>
      <c r="O5" s="373"/>
    </row>
    <row r="6" spans="1:21" ht="15" customHeight="1" x14ac:dyDescent="0.35">
      <c r="A6" s="19"/>
      <c r="B6" s="423" t="s">
        <v>3515</v>
      </c>
      <c r="C6" s="547" t="s">
        <v>3516</v>
      </c>
      <c r="D6" s="547"/>
      <c r="E6" s="547"/>
      <c r="F6" s="547"/>
      <c r="G6" s="547"/>
      <c r="H6" s="547"/>
      <c r="I6" s="547"/>
      <c r="J6" s="547"/>
      <c r="K6" s="547"/>
      <c r="L6" s="547"/>
      <c r="M6" s="547"/>
      <c r="N6" s="547"/>
      <c r="O6" s="547"/>
    </row>
    <row r="7" spans="1:21" ht="15" customHeight="1" x14ac:dyDescent="0.35">
      <c r="A7" s="19"/>
      <c r="B7" s="423"/>
      <c r="C7" s="548" t="s">
        <v>3517</v>
      </c>
      <c r="D7" s="548"/>
      <c r="E7" s="548"/>
      <c r="F7" s="548"/>
      <c r="G7" s="548"/>
      <c r="H7" s="548"/>
      <c r="I7" s="548"/>
      <c r="J7" s="548"/>
      <c r="K7" s="548"/>
      <c r="L7" s="548"/>
      <c r="M7" s="548"/>
      <c r="N7" s="548"/>
      <c r="O7" s="548"/>
    </row>
    <row r="8" spans="1:21" ht="15" customHeight="1" x14ac:dyDescent="0.35">
      <c r="A8" s="19"/>
      <c r="B8" s="424"/>
      <c r="C8" s="425"/>
      <c r="D8" s="425"/>
      <c r="E8" s="373"/>
      <c r="F8" s="373"/>
      <c r="G8" s="373"/>
      <c r="H8" s="373"/>
      <c r="I8" s="373"/>
      <c r="J8" s="373"/>
      <c r="K8" s="373"/>
      <c r="L8" s="373"/>
      <c r="M8" s="373"/>
      <c r="N8" s="373"/>
      <c r="O8" s="373"/>
    </row>
    <row r="9" spans="1:21" ht="15" customHeight="1" x14ac:dyDescent="0.35">
      <c r="A9" s="19"/>
      <c r="B9" s="426" t="s">
        <v>3518</v>
      </c>
      <c r="C9" s="380"/>
      <c r="D9" s="380"/>
      <c r="E9" s="380"/>
      <c r="F9" s="380"/>
      <c r="G9" s="380"/>
      <c r="H9" s="380"/>
      <c r="I9" s="380"/>
      <c r="J9" s="380"/>
      <c r="K9" s="380"/>
      <c r="L9" s="380"/>
      <c r="M9" s="380"/>
      <c r="N9" s="380"/>
      <c r="O9" s="380"/>
    </row>
    <row r="10" spans="1:21" ht="15" customHeight="1" x14ac:dyDescent="0.35">
      <c r="A10" s="19"/>
      <c r="B10" s="257" t="s">
        <v>3519</v>
      </c>
      <c r="C10" s="549"/>
      <c r="D10" s="549"/>
      <c r="E10" s="549"/>
      <c r="F10" s="549"/>
      <c r="G10" s="549"/>
      <c r="H10" s="549"/>
      <c r="I10" s="549"/>
      <c r="J10" s="549"/>
      <c r="K10" s="549"/>
      <c r="L10" s="549"/>
      <c r="M10" s="549"/>
      <c r="N10" s="549"/>
      <c r="O10" s="549"/>
    </row>
    <row r="11" spans="1:21" ht="15" customHeight="1" x14ac:dyDescent="0.35">
      <c r="A11" s="19"/>
      <c r="B11" s="271" t="s">
        <v>3520</v>
      </c>
      <c r="C11" s="550"/>
      <c r="D11" s="550"/>
      <c r="E11" s="550"/>
      <c r="F11" s="550"/>
      <c r="G11" s="550"/>
      <c r="H11" s="550"/>
      <c r="I11" s="550"/>
      <c r="J11" s="550"/>
      <c r="K11" s="550"/>
      <c r="L11" s="550"/>
      <c r="M11" s="550"/>
      <c r="N11" s="550"/>
      <c r="O11" s="550"/>
    </row>
    <row r="12" spans="1:21" x14ac:dyDescent="0.35">
      <c r="A12" s="19"/>
      <c r="B12" s="271"/>
      <c r="C12" s="551"/>
      <c r="D12" s="551"/>
      <c r="E12" s="551"/>
      <c r="F12" s="551"/>
      <c r="G12" s="551"/>
      <c r="H12" s="551"/>
      <c r="I12" s="551"/>
      <c r="J12" s="551"/>
      <c r="K12" s="551"/>
      <c r="L12" s="551"/>
      <c r="M12" s="551"/>
      <c r="N12" s="551"/>
      <c r="O12" s="551"/>
    </row>
    <row r="13" spans="1:21" ht="15.75" customHeight="1" x14ac:dyDescent="0.35">
      <c r="A13" s="19"/>
      <c r="B13" s="426" t="s">
        <v>3521</v>
      </c>
      <c r="C13" s="552" t="s">
        <v>3522</v>
      </c>
      <c r="D13" s="552"/>
      <c r="E13" s="552"/>
      <c r="F13" s="552"/>
      <c r="G13" s="552"/>
      <c r="H13" s="552"/>
      <c r="I13" s="552"/>
      <c r="J13" s="552"/>
      <c r="K13" s="552"/>
      <c r="L13" s="552"/>
      <c r="M13" s="552"/>
      <c r="N13" s="552"/>
      <c r="O13" s="552"/>
    </row>
    <row r="14" spans="1:21" ht="226.5" customHeight="1" x14ac:dyDescent="0.35">
      <c r="A14" s="19"/>
      <c r="B14" s="271" t="s">
        <v>3523</v>
      </c>
      <c r="C14" s="553" t="s">
        <v>3524</v>
      </c>
      <c r="D14" s="554"/>
      <c r="E14" s="554"/>
      <c r="F14" s="554"/>
      <c r="G14" s="554"/>
      <c r="H14" s="554"/>
      <c r="I14" s="554"/>
      <c r="J14" s="554"/>
      <c r="K14" s="554"/>
      <c r="L14" s="554"/>
      <c r="M14" s="554"/>
      <c r="N14" s="554"/>
      <c r="O14" s="555"/>
    </row>
    <row r="15" spans="1:21" x14ac:dyDescent="0.35">
      <c r="A15" s="19"/>
      <c r="B15" s="19"/>
      <c r="C15" s="427"/>
      <c r="D15" s="19"/>
      <c r="E15" s="19"/>
      <c r="F15" s="19"/>
      <c r="G15" s="19"/>
      <c r="H15" s="19"/>
      <c r="I15" s="19"/>
      <c r="J15" s="19"/>
      <c r="K15" s="19"/>
      <c r="L15" s="19"/>
      <c r="M15" s="19"/>
      <c r="N15" s="19"/>
      <c r="O15" s="428"/>
    </row>
    <row r="16" spans="1:21" x14ac:dyDescent="0.35">
      <c r="A16" s="19"/>
      <c r="B16" s="19"/>
      <c r="C16" s="427"/>
      <c r="D16" s="19"/>
      <c r="E16" s="19"/>
      <c r="F16" s="19"/>
      <c r="G16" s="19"/>
      <c r="H16" s="19"/>
      <c r="I16" s="19"/>
      <c r="J16" s="19"/>
      <c r="K16" s="19"/>
      <c r="L16" s="19"/>
      <c r="M16" s="19"/>
      <c r="N16" s="19"/>
      <c r="O16" s="428"/>
    </row>
    <row r="17" spans="1:15" ht="29" x14ac:dyDescent="0.35">
      <c r="A17" s="19"/>
      <c r="B17" s="271" t="s">
        <v>3525</v>
      </c>
      <c r="C17" s="427" t="s">
        <v>3526</v>
      </c>
      <c r="D17" s="19"/>
      <c r="E17" s="19"/>
      <c r="F17" s="19"/>
      <c r="G17" s="19"/>
      <c r="H17" s="19"/>
      <c r="I17" s="19"/>
      <c r="J17" s="19"/>
      <c r="K17" s="19"/>
      <c r="L17" s="19"/>
      <c r="M17" s="19"/>
      <c r="N17" s="19"/>
      <c r="O17" s="428"/>
    </row>
    <row r="18" spans="1:15" x14ac:dyDescent="0.35">
      <c r="A18" s="19"/>
      <c r="B18" s="19"/>
      <c r="C18" s="427"/>
      <c r="D18" s="19"/>
      <c r="E18" s="376"/>
      <c r="F18" s="429"/>
      <c r="G18" s="19"/>
      <c r="H18" s="19"/>
      <c r="I18" s="19"/>
      <c r="J18" s="19"/>
      <c r="K18" s="19"/>
      <c r="L18" s="19"/>
      <c r="M18" s="19"/>
      <c r="N18" s="19"/>
      <c r="O18" s="428"/>
    </row>
    <row r="19" spans="1:15" x14ac:dyDescent="0.35">
      <c r="A19" s="19"/>
      <c r="B19" s="19"/>
      <c r="C19" s="430" t="s">
        <v>3527</v>
      </c>
      <c r="D19" s="19"/>
      <c r="E19" s="376"/>
      <c r="F19" s="429"/>
      <c r="G19" s="19"/>
      <c r="H19" s="19"/>
      <c r="I19" s="19"/>
      <c r="J19" s="19"/>
      <c r="K19" s="19"/>
      <c r="L19" s="19"/>
      <c r="M19" s="19"/>
      <c r="N19" s="19"/>
      <c r="O19" s="428"/>
    </row>
    <row r="20" spans="1:15" x14ac:dyDescent="0.35">
      <c r="A20" s="19"/>
      <c r="B20" s="19"/>
      <c r="C20" s="427" t="s">
        <v>3528</v>
      </c>
      <c r="D20" s="19"/>
      <c r="E20" s="376"/>
      <c r="F20" s="429"/>
      <c r="G20" s="19"/>
      <c r="H20" s="19"/>
      <c r="I20" s="19"/>
      <c r="J20" s="19"/>
      <c r="K20" s="19"/>
      <c r="L20" s="19"/>
      <c r="M20" s="19"/>
      <c r="N20" s="19"/>
      <c r="O20" s="428"/>
    </row>
    <row r="21" spans="1:15" x14ac:dyDescent="0.35">
      <c r="A21" s="19"/>
      <c r="B21" s="19"/>
      <c r="C21" s="427"/>
      <c r="D21" s="19"/>
      <c r="E21" s="376"/>
      <c r="F21" s="429"/>
      <c r="G21" s="19"/>
      <c r="H21" s="19"/>
      <c r="I21" s="19"/>
      <c r="J21" s="19"/>
      <c r="K21" s="19"/>
      <c r="L21" s="19"/>
      <c r="M21" s="19"/>
      <c r="N21" s="19"/>
      <c r="O21" s="428"/>
    </row>
    <row r="22" spans="1:15" x14ac:dyDescent="0.35">
      <c r="A22" s="19"/>
      <c r="B22" s="19"/>
      <c r="C22" s="427"/>
      <c r="D22" s="546" t="s">
        <v>3529</v>
      </c>
      <c r="E22" s="546"/>
      <c r="F22" s="546"/>
      <c r="G22" s="546"/>
      <c r="H22" s="546"/>
      <c r="I22" s="546"/>
      <c r="J22" s="546"/>
      <c r="K22" s="546"/>
      <c r="L22" s="431"/>
      <c r="M22" s="19"/>
      <c r="N22" s="19"/>
      <c r="O22" s="428"/>
    </row>
    <row r="23" spans="1:15" x14ac:dyDescent="0.35">
      <c r="A23" s="19"/>
      <c r="B23" s="19"/>
      <c r="C23" s="427"/>
      <c r="D23" s="19"/>
      <c r="E23" s="19"/>
      <c r="F23" s="19"/>
      <c r="G23" s="19"/>
      <c r="H23" s="19"/>
      <c r="I23" s="19"/>
      <c r="J23" s="19"/>
      <c r="K23" s="19"/>
      <c r="L23" s="19"/>
      <c r="M23" s="19"/>
      <c r="N23" s="19"/>
      <c r="O23" s="428"/>
    </row>
    <row r="24" spans="1:15" ht="15" thickBot="1" x14ac:dyDescent="0.4">
      <c r="A24" s="19"/>
      <c r="B24" s="19"/>
      <c r="C24" s="432" t="s">
        <v>3530</v>
      </c>
      <c r="D24" s="433" t="s">
        <v>3531</v>
      </c>
      <c r="E24" s="433" t="s">
        <v>3532</v>
      </c>
      <c r="F24" s="433" t="s">
        <v>3533</v>
      </c>
      <c r="G24" s="433" t="s">
        <v>3534</v>
      </c>
      <c r="H24" s="433" t="s">
        <v>3535</v>
      </c>
      <c r="I24" s="433" t="s">
        <v>3536</v>
      </c>
      <c r="J24" s="433" t="s">
        <v>3537</v>
      </c>
      <c r="K24" s="433" t="s">
        <v>3538</v>
      </c>
      <c r="L24" s="433" t="s">
        <v>3539</v>
      </c>
      <c r="M24" s="19"/>
      <c r="N24" s="19"/>
      <c r="O24" s="428"/>
    </row>
    <row r="25" spans="1:15" x14ac:dyDescent="0.35">
      <c r="A25" s="19"/>
      <c r="B25" s="19"/>
      <c r="C25" s="434">
        <v>266666.66666666669</v>
      </c>
      <c r="D25" s="429">
        <v>266666.66666666669</v>
      </c>
      <c r="E25" s="429">
        <v>266666.66666666669</v>
      </c>
      <c r="F25" s="429">
        <v>133333.33333333334</v>
      </c>
      <c r="G25" s="429">
        <v>66666.666666666672</v>
      </c>
      <c r="H25" s="376" t="s">
        <v>3540</v>
      </c>
      <c r="I25" s="376" t="s">
        <v>3540</v>
      </c>
      <c r="J25" s="376" t="s">
        <v>3540</v>
      </c>
      <c r="K25" s="376" t="s">
        <v>3540</v>
      </c>
      <c r="L25" s="376" t="s">
        <v>3540</v>
      </c>
      <c r="M25" s="19"/>
      <c r="N25" s="19"/>
      <c r="O25" s="428"/>
    </row>
    <row r="26" spans="1:15" x14ac:dyDescent="0.35">
      <c r="A26" s="19"/>
      <c r="B26" s="19"/>
      <c r="C26" s="434"/>
      <c r="D26" s="429"/>
      <c r="E26" s="429"/>
      <c r="F26" s="429"/>
      <c r="G26" s="429"/>
      <c r="H26" s="376"/>
      <c r="I26" s="376"/>
      <c r="J26" s="376"/>
      <c r="K26" s="376"/>
      <c r="L26" s="376"/>
      <c r="M26" s="19"/>
      <c r="N26" s="19"/>
      <c r="O26" s="428"/>
    </row>
    <row r="27" spans="1:15" x14ac:dyDescent="0.35">
      <c r="A27" s="19"/>
      <c r="B27" s="19"/>
      <c r="C27" s="434"/>
      <c r="D27" s="429"/>
      <c r="E27" s="429"/>
      <c r="F27" s="429"/>
      <c r="G27" s="429"/>
      <c r="H27" s="376"/>
      <c r="I27" s="376"/>
      <c r="J27" s="376"/>
      <c r="K27" s="376"/>
      <c r="L27" s="376"/>
      <c r="M27" s="19"/>
      <c r="N27" s="19"/>
      <c r="O27" s="428"/>
    </row>
    <row r="28" spans="1:15" x14ac:dyDescent="0.35">
      <c r="A28" s="19"/>
      <c r="B28" s="19"/>
      <c r="C28" s="434"/>
      <c r="D28" s="429"/>
      <c r="E28" s="429"/>
      <c r="F28" s="429"/>
      <c r="G28" s="429"/>
      <c r="H28" s="376"/>
      <c r="I28" s="376"/>
      <c r="J28" s="376"/>
      <c r="K28" s="376"/>
      <c r="L28" s="376"/>
      <c r="M28" s="19"/>
      <c r="N28" s="19"/>
      <c r="O28" s="428"/>
    </row>
    <row r="29" spans="1:15" x14ac:dyDescent="0.35">
      <c r="A29" s="19"/>
      <c r="B29" s="19"/>
      <c r="C29" s="427" t="s">
        <v>3541</v>
      </c>
      <c r="D29" s="429"/>
      <c r="E29" s="429"/>
      <c r="F29" s="429"/>
      <c r="G29" s="429"/>
      <c r="H29" s="376"/>
      <c r="I29" s="376"/>
      <c r="J29" s="376"/>
      <c r="K29" s="376"/>
      <c r="L29" s="376"/>
      <c r="M29" s="19"/>
      <c r="N29" s="19"/>
      <c r="O29" s="428"/>
    </row>
    <row r="30" spans="1:15" x14ac:dyDescent="0.35">
      <c r="A30" s="19"/>
      <c r="B30" s="19"/>
      <c r="C30" s="427"/>
      <c r="D30" s="429"/>
      <c r="E30" s="429"/>
      <c r="F30" s="429"/>
      <c r="G30" s="429"/>
      <c r="H30" s="376"/>
      <c r="I30" s="376"/>
      <c r="J30" s="376"/>
      <c r="K30" s="376"/>
      <c r="L30" s="376"/>
      <c r="M30" s="19"/>
      <c r="N30" s="19"/>
      <c r="O30" s="428"/>
    </row>
    <row r="31" spans="1:15" x14ac:dyDescent="0.35">
      <c r="A31" s="19"/>
      <c r="B31" s="19"/>
      <c r="C31" s="430" t="s">
        <v>3527</v>
      </c>
      <c r="D31" s="19"/>
      <c r="E31" s="19"/>
      <c r="F31" s="19"/>
      <c r="G31" s="19"/>
      <c r="H31" s="19"/>
      <c r="I31" s="19"/>
      <c r="J31" s="19"/>
      <c r="K31" s="19"/>
      <c r="L31" s="19"/>
      <c r="M31" s="19"/>
      <c r="N31" s="19"/>
      <c r="O31" s="428"/>
    </row>
    <row r="32" spans="1:15" x14ac:dyDescent="0.35">
      <c r="A32" s="19"/>
      <c r="B32" s="19"/>
      <c r="C32" s="427" t="s">
        <v>3542</v>
      </c>
      <c r="D32" s="19"/>
      <c r="E32" s="19"/>
      <c r="F32" s="19"/>
      <c r="G32" s="19"/>
      <c r="H32" s="19"/>
      <c r="I32" s="19"/>
      <c r="J32" s="19"/>
      <c r="K32" s="19"/>
      <c r="L32" s="19"/>
      <c r="M32" s="19"/>
      <c r="N32" s="19"/>
      <c r="O32" s="428"/>
    </row>
    <row r="33" spans="1:15" x14ac:dyDescent="0.35">
      <c r="A33" s="19"/>
      <c r="B33" s="19"/>
      <c r="C33" s="427" t="s">
        <v>3543</v>
      </c>
      <c r="D33" s="435"/>
      <c r="E33" s="435"/>
      <c r="F33" s="435"/>
      <c r="G33" s="435"/>
      <c r="H33" s="435"/>
      <c r="I33" s="435"/>
      <c r="J33" s="435"/>
      <c r="K33" s="435"/>
      <c r="L33" s="435"/>
      <c r="M33" s="19"/>
      <c r="N33" s="19"/>
      <c r="O33" s="428"/>
    </row>
    <row r="34" spans="1:15" x14ac:dyDescent="0.35">
      <c r="A34" s="19"/>
      <c r="B34" s="19"/>
      <c r="C34" s="430"/>
      <c r="D34" s="435"/>
      <c r="E34" s="435"/>
      <c r="F34" s="435"/>
      <c r="G34" s="435"/>
      <c r="H34" s="435"/>
      <c r="I34" s="435"/>
      <c r="J34" s="435"/>
      <c r="K34" s="435"/>
      <c r="L34" s="435"/>
      <c r="M34" s="19"/>
      <c r="N34" s="19"/>
      <c r="O34" s="428"/>
    </row>
    <row r="35" spans="1:15" x14ac:dyDescent="0.35">
      <c r="A35" s="19"/>
      <c r="B35" s="19"/>
      <c r="C35" s="427"/>
      <c r="D35" s="546" t="s">
        <v>3529</v>
      </c>
      <c r="E35" s="546"/>
      <c r="F35" s="546"/>
      <c r="G35" s="546"/>
      <c r="H35" s="546"/>
      <c r="I35" s="546"/>
      <c r="J35" s="546"/>
      <c r="K35" s="546"/>
      <c r="L35" s="431"/>
      <c r="M35" s="19"/>
      <c r="N35" s="19"/>
      <c r="O35" s="428"/>
    </row>
    <row r="36" spans="1:15" x14ac:dyDescent="0.35">
      <c r="A36" s="19"/>
      <c r="B36" s="19"/>
      <c r="C36" s="427"/>
      <c r="D36" s="19"/>
      <c r="E36" s="19"/>
      <c r="F36" s="19"/>
      <c r="G36" s="19"/>
      <c r="H36" s="19"/>
      <c r="I36" s="19"/>
      <c r="J36" s="19"/>
      <c r="K36" s="19"/>
      <c r="L36" s="19"/>
      <c r="M36" s="19"/>
      <c r="N36" s="19"/>
      <c r="O36" s="428"/>
    </row>
    <row r="37" spans="1:15" ht="15" thickBot="1" x14ac:dyDescent="0.4">
      <c r="A37" s="19"/>
      <c r="B37" s="19"/>
      <c r="C37" s="432" t="s">
        <v>3530</v>
      </c>
      <c r="D37" s="433" t="s">
        <v>3531</v>
      </c>
      <c r="E37" s="433" t="s">
        <v>3532</v>
      </c>
      <c r="F37" s="433" t="s">
        <v>3533</v>
      </c>
      <c r="G37" s="433" t="s">
        <v>3534</v>
      </c>
      <c r="H37" s="433" t="s">
        <v>3535</v>
      </c>
      <c r="I37" s="433" t="s">
        <v>3536</v>
      </c>
      <c r="J37" s="433" t="s">
        <v>3537</v>
      </c>
      <c r="K37" s="433" t="s">
        <v>3538</v>
      </c>
      <c r="L37" s="433" t="s">
        <v>3539</v>
      </c>
      <c r="M37" s="19"/>
      <c r="N37" s="19"/>
      <c r="O37" s="428"/>
    </row>
    <row r="38" spans="1:15" x14ac:dyDescent="0.35">
      <c r="A38" s="19"/>
      <c r="B38" s="19"/>
      <c r="C38" s="436" t="s">
        <v>3540</v>
      </c>
      <c r="D38" s="376" t="s">
        <v>3540</v>
      </c>
      <c r="E38" s="437">
        <v>571428.57142857148</v>
      </c>
      <c r="F38" s="437">
        <v>285714.28571428574</v>
      </c>
      <c r="G38" s="437">
        <v>142857.14285714287</v>
      </c>
      <c r="H38" s="376" t="s">
        <v>3540</v>
      </c>
      <c r="I38" s="376" t="s">
        <v>3540</v>
      </c>
      <c r="J38" s="376" t="s">
        <v>3540</v>
      </c>
      <c r="K38" s="376" t="s">
        <v>3540</v>
      </c>
      <c r="L38" s="376" t="s">
        <v>3540</v>
      </c>
      <c r="M38" s="19"/>
      <c r="N38" s="19"/>
      <c r="O38" s="428"/>
    </row>
    <row r="39" spans="1:15" x14ac:dyDescent="0.35">
      <c r="A39" s="19"/>
      <c r="B39" s="19"/>
      <c r="C39" s="427"/>
      <c r="D39" s="19"/>
      <c r="E39" s="19"/>
      <c r="F39" s="19"/>
      <c r="G39" s="19"/>
      <c r="H39" s="19"/>
      <c r="I39" s="19"/>
      <c r="J39" s="19"/>
      <c r="K39" s="19"/>
      <c r="L39" s="19"/>
      <c r="M39" s="19"/>
      <c r="N39" s="19"/>
      <c r="O39" s="428"/>
    </row>
    <row r="40" spans="1:15" x14ac:dyDescent="0.35">
      <c r="A40" s="19"/>
      <c r="B40" s="19"/>
      <c r="C40" s="427"/>
      <c r="D40" s="19"/>
      <c r="E40" s="19"/>
      <c r="F40" s="19"/>
      <c r="G40" s="19"/>
      <c r="H40" s="19"/>
      <c r="I40" s="19"/>
      <c r="J40" s="19"/>
      <c r="K40" s="19"/>
      <c r="L40" s="19"/>
      <c r="M40" s="19"/>
      <c r="N40" s="19"/>
      <c r="O40" s="428"/>
    </row>
    <row r="41" spans="1:15" x14ac:dyDescent="0.35">
      <c r="A41" s="19"/>
      <c r="B41" s="19"/>
      <c r="C41" s="427" t="s">
        <v>3544</v>
      </c>
      <c r="D41" s="19"/>
      <c r="E41" s="19"/>
      <c r="F41" s="19"/>
      <c r="G41" s="19"/>
      <c r="H41" s="19"/>
      <c r="I41" s="19"/>
      <c r="J41" s="19"/>
      <c r="K41" s="19"/>
      <c r="L41" s="19"/>
      <c r="M41" s="19"/>
      <c r="N41" s="19"/>
      <c r="O41" s="428"/>
    </row>
    <row r="42" spans="1:15" x14ac:dyDescent="0.35">
      <c r="A42" s="19"/>
      <c r="B42" s="19"/>
      <c r="C42" s="427"/>
      <c r="D42" s="19"/>
      <c r="E42" s="19"/>
      <c r="F42" s="19"/>
      <c r="G42" s="19"/>
      <c r="H42" s="19"/>
      <c r="I42" s="19"/>
      <c r="J42" s="19"/>
      <c r="K42" s="19"/>
      <c r="L42" s="19"/>
      <c r="M42" s="19"/>
      <c r="N42" s="19"/>
      <c r="O42" s="428"/>
    </row>
    <row r="43" spans="1:15" x14ac:dyDescent="0.35">
      <c r="A43" s="19"/>
      <c r="B43" s="19"/>
      <c r="C43" s="430" t="s">
        <v>3527</v>
      </c>
      <c r="D43" s="19"/>
      <c r="E43" s="19"/>
      <c r="F43" s="19"/>
      <c r="G43" s="19"/>
      <c r="H43" s="19"/>
      <c r="I43" s="19"/>
      <c r="J43" s="19"/>
      <c r="K43" s="19"/>
      <c r="L43" s="19"/>
      <c r="M43" s="19"/>
      <c r="N43" s="19"/>
      <c r="O43" s="428"/>
    </row>
    <row r="44" spans="1:15" x14ac:dyDescent="0.35">
      <c r="A44" s="19"/>
      <c r="B44" s="19"/>
      <c r="C44" s="427" t="s">
        <v>3545</v>
      </c>
      <c r="D44" s="19"/>
      <c r="E44" s="19"/>
      <c r="F44" s="19"/>
      <c r="G44" s="19"/>
      <c r="H44" s="19"/>
      <c r="I44" s="19"/>
      <c r="J44" s="19"/>
      <c r="K44" s="19"/>
      <c r="L44" s="19"/>
      <c r="M44" s="19"/>
      <c r="N44" s="19"/>
      <c r="O44" s="428"/>
    </row>
    <row r="45" spans="1:15" x14ac:dyDescent="0.35">
      <c r="A45" s="19"/>
      <c r="B45" s="19"/>
      <c r="C45" s="427" t="s">
        <v>3546</v>
      </c>
      <c r="D45" s="435"/>
      <c r="E45" s="435"/>
      <c r="F45" s="435"/>
      <c r="G45" s="435"/>
      <c r="H45" s="435"/>
      <c r="I45" s="435"/>
      <c r="J45" s="435"/>
      <c r="K45" s="435"/>
      <c r="L45" s="435"/>
      <c r="M45" s="19"/>
      <c r="N45" s="19"/>
      <c r="O45" s="428"/>
    </row>
    <row r="46" spans="1:15" x14ac:dyDescent="0.35">
      <c r="A46" s="19"/>
      <c r="B46" s="19"/>
      <c r="C46" s="427"/>
      <c r="D46" s="435"/>
      <c r="E46" s="435"/>
      <c r="F46" s="435"/>
      <c r="G46" s="435"/>
      <c r="H46" s="435"/>
      <c r="I46" s="435"/>
      <c r="J46" s="435"/>
      <c r="K46" s="435"/>
      <c r="L46" s="435"/>
      <c r="M46" s="19"/>
      <c r="N46" s="19"/>
      <c r="O46" s="428"/>
    </row>
    <row r="47" spans="1:15" x14ac:dyDescent="0.35">
      <c r="A47" s="19"/>
      <c r="B47" s="19"/>
      <c r="C47" s="427"/>
      <c r="D47" s="19"/>
      <c r="E47" s="376"/>
      <c r="F47" s="376"/>
      <c r="G47" s="435"/>
      <c r="H47" s="435"/>
      <c r="I47" s="435"/>
      <c r="J47" s="435"/>
      <c r="K47" s="435"/>
      <c r="L47" s="435"/>
      <c r="M47" s="19"/>
      <c r="N47" s="19"/>
      <c r="O47" s="428"/>
    </row>
    <row r="48" spans="1:15" x14ac:dyDescent="0.35">
      <c r="A48" s="19"/>
      <c r="B48" s="19"/>
      <c r="C48" s="430"/>
      <c r="D48" s="435"/>
      <c r="E48" s="435"/>
      <c r="F48" s="435"/>
      <c r="G48" s="435"/>
      <c r="H48" s="435"/>
      <c r="I48" s="435"/>
      <c r="J48" s="435"/>
      <c r="K48" s="435"/>
      <c r="L48" s="435"/>
      <c r="M48" s="19"/>
      <c r="N48" s="19"/>
      <c r="O48" s="428"/>
    </row>
    <row r="49" spans="1:15" x14ac:dyDescent="0.35">
      <c r="A49" s="19"/>
      <c r="B49" s="19"/>
      <c r="C49" s="427"/>
      <c r="D49" s="546" t="s">
        <v>3547</v>
      </c>
      <c r="E49" s="546"/>
      <c r="F49" s="546"/>
      <c r="G49" s="546"/>
      <c r="H49" s="546"/>
      <c r="I49" s="546"/>
      <c r="J49" s="546"/>
      <c r="K49" s="546"/>
      <c r="L49" s="431"/>
      <c r="M49" s="19"/>
      <c r="N49" s="19"/>
      <c r="O49" s="428"/>
    </row>
    <row r="50" spans="1:15" x14ac:dyDescent="0.35">
      <c r="A50" s="19"/>
      <c r="B50" s="19"/>
      <c r="C50" s="427"/>
      <c r="D50" s="19"/>
      <c r="E50" s="19"/>
      <c r="F50" s="19"/>
      <c r="G50" s="19"/>
      <c r="H50" s="19"/>
      <c r="I50" s="19"/>
      <c r="J50" s="19"/>
      <c r="K50" s="19"/>
      <c r="L50" s="19"/>
      <c r="M50" s="19"/>
      <c r="N50" s="19"/>
      <c r="O50" s="428"/>
    </row>
    <row r="51" spans="1:15" ht="15" thickBot="1" x14ac:dyDescent="0.4">
      <c r="A51" s="19"/>
      <c r="B51" s="19"/>
      <c r="C51" s="432" t="s">
        <v>3530</v>
      </c>
      <c r="D51" s="433" t="s">
        <v>3531</v>
      </c>
      <c r="E51" s="433" t="s">
        <v>3532</v>
      </c>
      <c r="F51" s="433" t="s">
        <v>3533</v>
      </c>
      <c r="G51" s="433" t="s">
        <v>3534</v>
      </c>
      <c r="H51" s="433" t="s">
        <v>3535</v>
      </c>
      <c r="I51" s="433" t="s">
        <v>3536</v>
      </c>
      <c r="J51" s="433" t="s">
        <v>3537</v>
      </c>
      <c r="K51" s="433" t="s">
        <v>3538</v>
      </c>
      <c r="L51" s="433" t="s">
        <v>3539</v>
      </c>
      <c r="M51" s="19"/>
      <c r="N51" s="19"/>
      <c r="O51" s="428"/>
    </row>
    <row r="52" spans="1:15" x14ac:dyDescent="0.35">
      <c r="A52" s="19"/>
      <c r="B52" s="19"/>
      <c r="C52" s="436" t="s">
        <v>3540</v>
      </c>
      <c r="D52" s="376" t="s">
        <v>3540</v>
      </c>
      <c r="E52" s="376" t="s">
        <v>3540</v>
      </c>
      <c r="F52" s="376" t="s">
        <v>3540</v>
      </c>
      <c r="G52" s="429">
        <v>1000000</v>
      </c>
      <c r="H52" s="376" t="s">
        <v>3540</v>
      </c>
      <c r="I52" s="376" t="s">
        <v>3540</v>
      </c>
      <c r="J52" s="376" t="s">
        <v>3540</v>
      </c>
      <c r="K52" s="376" t="s">
        <v>3540</v>
      </c>
      <c r="L52" s="376" t="s">
        <v>3540</v>
      </c>
      <c r="M52" s="19"/>
      <c r="N52" s="19"/>
      <c r="O52" s="428"/>
    </row>
    <row r="53" spans="1:15" x14ac:dyDescent="0.35">
      <c r="A53" s="19"/>
      <c r="B53" s="19"/>
      <c r="C53" s="427"/>
      <c r="D53" s="19"/>
      <c r="E53" s="19"/>
      <c r="F53" s="19"/>
      <c r="G53" s="19"/>
      <c r="H53" s="19"/>
      <c r="I53" s="19"/>
      <c r="J53" s="19"/>
      <c r="K53" s="19"/>
      <c r="L53" s="19"/>
      <c r="M53" s="19"/>
      <c r="N53" s="19"/>
      <c r="O53" s="428"/>
    </row>
    <row r="54" spans="1:15" ht="15" thickBot="1" x14ac:dyDescent="0.4">
      <c r="A54" s="19"/>
      <c r="B54" s="438"/>
      <c r="C54" s="439"/>
      <c r="D54" s="438"/>
      <c r="E54" s="438"/>
      <c r="F54" s="438"/>
      <c r="G54" s="438"/>
      <c r="H54" s="438"/>
      <c r="I54" s="438"/>
      <c r="J54" s="438"/>
      <c r="K54" s="438"/>
      <c r="L54" s="438"/>
      <c r="M54" s="438"/>
      <c r="N54" s="438"/>
      <c r="O54" s="440"/>
    </row>
    <row r="55" spans="1:15" x14ac:dyDescent="0.35">
      <c r="A55" s="19"/>
      <c r="B55" s="19"/>
      <c r="C55" s="19"/>
      <c r="D55" s="19"/>
      <c r="E55" s="19"/>
      <c r="F55" s="19"/>
      <c r="G55" s="19"/>
      <c r="H55" s="19"/>
      <c r="I55" s="19"/>
      <c r="J55" s="19"/>
      <c r="K55" s="19"/>
      <c r="L55" s="19"/>
      <c r="M55" s="19"/>
      <c r="N55" s="19"/>
      <c r="O55" s="19"/>
    </row>
    <row r="56" spans="1:15" x14ac:dyDescent="0.35">
      <c r="A56" s="19"/>
      <c r="B56" s="19"/>
      <c r="C56" s="19"/>
      <c r="D56" s="19"/>
      <c r="E56" s="19"/>
      <c r="F56" s="19"/>
      <c r="G56" s="19"/>
      <c r="H56" s="19"/>
      <c r="I56" s="19"/>
      <c r="J56" s="19"/>
      <c r="K56" s="19"/>
      <c r="L56" s="19"/>
      <c r="M56" s="19"/>
      <c r="N56" s="19"/>
      <c r="O56" s="19"/>
    </row>
    <row r="57" spans="1:15" x14ac:dyDescent="0.35">
      <c r="A57" s="19"/>
      <c r="B57" s="19"/>
      <c r="C57" s="19"/>
      <c r="D57" s="19"/>
      <c r="E57" s="19"/>
      <c r="F57" s="19"/>
      <c r="G57" s="19"/>
      <c r="H57" s="19"/>
      <c r="I57" s="19"/>
      <c r="J57" s="19"/>
      <c r="K57" s="19"/>
      <c r="L57" s="19"/>
      <c r="M57" s="19"/>
      <c r="N57" s="19"/>
      <c r="O57" s="283" t="s">
        <v>3302</v>
      </c>
    </row>
    <row r="58" spans="1:15" x14ac:dyDescent="0.35">
      <c r="A58" s="19"/>
      <c r="B58" s="19"/>
      <c r="C58" s="19"/>
      <c r="D58" s="19"/>
      <c r="E58" s="19"/>
      <c r="F58" s="19"/>
      <c r="G58" s="19"/>
      <c r="H58" s="19"/>
      <c r="I58" s="19"/>
      <c r="J58" s="19"/>
      <c r="K58" s="19"/>
      <c r="L58" s="19"/>
      <c r="M58" s="19"/>
      <c r="N58" s="19"/>
      <c r="O58" s="19"/>
    </row>
    <row r="59" spans="1:15" x14ac:dyDescent="0.35">
      <c r="A59" s="19"/>
      <c r="B59" s="19"/>
      <c r="C59" s="19"/>
      <c r="D59" s="19"/>
      <c r="E59" s="19"/>
      <c r="F59" s="19"/>
      <c r="G59" s="19"/>
      <c r="H59" s="19"/>
      <c r="I59" s="19"/>
      <c r="J59" s="19"/>
      <c r="K59" s="19"/>
      <c r="L59" s="19"/>
      <c r="M59" s="19"/>
      <c r="N59" s="19"/>
      <c r="O59" s="19"/>
    </row>
    <row r="60" spans="1:15" x14ac:dyDescent="0.35">
      <c r="A60" s="19"/>
      <c r="B60" s="19"/>
      <c r="C60" s="19"/>
      <c r="D60" s="19"/>
      <c r="E60" s="19"/>
      <c r="F60" s="19"/>
      <c r="G60" s="19"/>
      <c r="H60" s="19"/>
      <c r="I60" s="19"/>
      <c r="J60" s="19"/>
      <c r="K60" s="19"/>
      <c r="L60" s="19"/>
      <c r="M60" s="19"/>
      <c r="N60" s="19"/>
      <c r="O60" s="19"/>
    </row>
    <row r="61" spans="1:15" x14ac:dyDescent="0.35">
      <c r="A61" s="19"/>
      <c r="B61" s="19"/>
      <c r="C61" s="19"/>
      <c r="D61" s="19"/>
      <c r="E61" s="19"/>
      <c r="F61" s="19"/>
      <c r="G61" s="19"/>
      <c r="H61" s="19"/>
      <c r="I61" s="19"/>
      <c r="J61" s="19"/>
      <c r="K61" s="19"/>
      <c r="L61" s="19"/>
      <c r="M61" s="19"/>
      <c r="N61" s="19"/>
      <c r="O61" s="19"/>
    </row>
  </sheetData>
  <mergeCells count="8">
    <mergeCell ref="D35:K35"/>
    <mergeCell ref="D49:K49"/>
    <mergeCell ref="C6:O6"/>
    <mergeCell ref="C7:O7"/>
    <mergeCell ref="C10:O12"/>
    <mergeCell ref="C13:O13"/>
    <mergeCell ref="C14:O14"/>
    <mergeCell ref="D22:K22"/>
  </mergeCells>
  <hyperlinks>
    <hyperlink ref="C13:D13" r:id="rId1" display="Legal framework for valuation and LTV-calculation follow the rules of the Danish FSA - Bekendtgørelse nr. 687 af 20. juni 2007" xr:uid="{4D523391-58AE-4EFC-A137-B5CDA15EEE7F}"/>
    <hyperlink ref="O57" location="Contents!A1" display="To Frontpage" xr:uid="{DA8323BD-4DB0-49B0-9679-CD05619DF5FA}"/>
  </hyperlinks>
  <pageMargins left="0.7" right="0.7" top="0.75" bottom="0.75" header="0.3" footer="0.3"/>
  <pageSetup paperSize="9" scale="39" fitToHeight="0" orientation="portrait" r:id="rId2"/>
  <headerFooter>
    <oddFooter>&amp;C&amp;1#&amp;"Calibri"&amp;10&amp;K000000Confidential</oddFooter>
  </headerFooter>
  <drawing r:id="rId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12A889A-B07A-4783-AAC9-B59C4608C662}">
  <sheetPr>
    <pageSetUpPr fitToPage="1"/>
  </sheetPr>
  <dimension ref="A1:D75"/>
  <sheetViews>
    <sheetView zoomScale="85" zoomScaleNormal="85" workbookViewId="0"/>
  </sheetViews>
  <sheetFormatPr defaultColWidth="9.1796875" defaultRowHeight="14.5" x14ac:dyDescent="0.35"/>
  <cols>
    <col min="1" max="1" width="4.7265625" style="19" customWidth="1"/>
    <col min="2" max="2" width="71.1796875" style="19" customWidth="1"/>
    <col min="3" max="3" width="68.1796875" style="19" customWidth="1"/>
    <col min="4" max="4" width="80.26953125" style="19" customWidth="1"/>
    <col min="5" max="16384" width="9.1796875" style="19"/>
  </cols>
  <sheetData>
    <row r="1" spans="2:4" s="441" customFormat="1" x14ac:dyDescent="0.35"/>
    <row r="2" spans="2:4" s="441" customFormat="1" x14ac:dyDescent="0.35"/>
    <row r="3" spans="2:4" s="441" customFormat="1" x14ac:dyDescent="0.35"/>
    <row r="4" spans="2:4" s="441" customFormat="1" x14ac:dyDescent="0.35"/>
    <row r="5" spans="2:4" s="441" customFormat="1" x14ac:dyDescent="0.35"/>
    <row r="6" spans="2:4" s="441" customFormat="1" ht="16" thickBot="1" x14ac:dyDescent="0.4">
      <c r="B6" s="442" t="s">
        <v>3548</v>
      </c>
    </row>
    <row r="7" spans="2:4" s="441" customFormat="1" ht="15" thickBot="1" x14ac:dyDescent="0.4">
      <c r="B7" s="443" t="s">
        <v>3264</v>
      </c>
      <c r="C7" s="562" t="s">
        <v>3477</v>
      </c>
      <c r="D7" s="563"/>
    </row>
    <row r="8" spans="2:4" s="441" customFormat="1" ht="15" thickBot="1" x14ac:dyDescent="0.4">
      <c r="B8" s="444" t="s">
        <v>3549</v>
      </c>
      <c r="C8" s="564"/>
      <c r="D8" s="565"/>
    </row>
    <row r="9" spans="2:4" s="441" customFormat="1" x14ac:dyDescent="0.35">
      <c r="B9" s="445" t="s">
        <v>3272</v>
      </c>
      <c r="C9" s="594" t="s">
        <v>3550</v>
      </c>
      <c r="D9" s="595"/>
    </row>
    <row r="10" spans="2:4" s="441" customFormat="1" x14ac:dyDescent="0.35">
      <c r="B10" s="446" t="s">
        <v>3273</v>
      </c>
      <c r="C10" s="578" t="s">
        <v>3551</v>
      </c>
      <c r="D10" s="579"/>
    </row>
    <row r="11" spans="2:4" s="441" customFormat="1" x14ac:dyDescent="0.35">
      <c r="B11" s="446" t="s">
        <v>3275</v>
      </c>
      <c r="C11" s="578" t="s">
        <v>3552</v>
      </c>
      <c r="D11" s="579"/>
    </row>
    <row r="12" spans="2:4" s="441" customFormat="1" x14ac:dyDescent="0.35">
      <c r="B12" s="446" t="s">
        <v>3276</v>
      </c>
      <c r="C12" s="578" t="s">
        <v>3553</v>
      </c>
      <c r="D12" s="579"/>
    </row>
    <row r="13" spans="2:4" s="441" customFormat="1" x14ac:dyDescent="0.35">
      <c r="B13" s="446" t="s">
        <v>3277</v>
      </c>
      <c r="C13" s="578" t="s">
        <v>3554</v>
      </c>
      <c r="D13" s="579"/>
    </row>
    <row r="14" spans="2:4" s="441" customFormat="1" x14ac:dyDescent="0.35">
      <c r="B14" s="446" t="s">
        <v>3278</v>
      </c>
      <c r="C14" s="578" t="s">
        <v>3555</v>
      </c>
      <c r="D14" s="579"/>
    </row>
    <row r="15" spans="2:4" s="441" customFormat="1" x14ac:dyDescent="0.35">
      <c r="B15" s="446" t="s">
        <v>3279</v>
      </c>
      <c r="C15" s="584" t="s">
        <v>3556</v>
      </c>
      <c r="D15" s="585"/>
    </row>
    <row r="16" spans="2:4" s="441" customFormat="1" x14ac:dyDescent="0.35">
      <c r="B16" s="446" t="s">
        <v>3280</v>
      </c>
      <c r="C16" s="578" t="s">
        <v>3557</v>
      </c>
      <c r="D16" s="579"/>
    </row>
    <row r="17" spans="2:4" s="441" customFormat="1" x14ac:dyDescent="0.35">
      <c r="B17" s="447" t="s">
        <v>3281</v>
      </c>
      <c r="C17" s="578" t="s">
        <v>3558</v>
      </c>
      <c r="D17" s="579"/>
    </row>
    <row r="18" spans="2:4" s="441" customFormat="1" ht="30" customHeight="1" x14ac:dyDescent="0.35">
      <c r="B18" s="446" t="s">
        <v>3282</v>
      </c>
      <c r="C18" s="576" t="s">
        <v>3559</v>
      </c>
      <c r="D18" s="577"/>
    </row>
    <row r="19" spans="2:4" s="441" customFormat="1" x14ac:dyDescent="0.35">
      <c r="B19" s="448" t="s">
        <v>3284</v>
      </c>
      <c r="C19" s="578" t="s">
        <v>3560</v>
      </c>
      <c r="D19" s="579"/>
    </row>
    <row r="20" spans="2:4" s="441" customFormat="1" x14ac:dyDescent="0.35">
      <c r="B20" s="446" t="s">
        <v>3286</v>
      </c>
      <c r="C20" s="578" t="s">
        <v>3561</v>
      </c>
      <c r="D20" s="579"/>
    </row>
    <row r="21" spans="2:4" s="441" customFormat="1" x14ac:dyDescent="0.35">
      <c r="B21" s="446" t="s">
        <v>3300</v>
      </c>
      <c r="C21" s="578" t="s">
        <v>3562</v>
      </c>
      <c r="D21" s="579"/>
    </row>
    <row r="22" spans="2:4" s="441" customFormat="1" ht="29.5" thickBot="1" x14ac:dyDescent="0.4">
      <c r="B22" s="449" t="s">
        <v>3301</v>
      </c>
      <c r="C22" s="586" t="s">
        <v>3563</v>
      </c>
      <c r="D22" s="587"/>
    </row>
    <row r="23" spans="2:4" s="441" customFormat="1" ht="15" thickBot="1" x14ac:dyDescent="0.4">
      <c r="B23" s="450"/>
      <c r="C23" s="451"/>
      <c r="D23" s="452"/>
    </row>
    <row r="24" spans="2:4" s="441" customFormat="1" ht="15" thickBot="1" x14ac:dyDescent="0.4">
      <c r="B24" s="443" t="s">
        <v>3264</v>
      </c>
      <c r="C24" s="588" t="s">
        <v>3477</v>
      </c>
      <c r="D24" s="589"/>
    </row>
    <row r="25" spans="2:4" s="441" customFormat="1" ht="15" thickBot="1" x14ac:dyDescent="0.4">
      <c r="B25" s="444" t="s">
        <v>3564</v>
      </c>
      <c r="C25" s="590"/>
      <c r="D25" s="591"/>
    </row>
    <row r="26" spans="2:4" s="441" customFormat="1" x14ac:dyDescent="0.35">
      <c r="B26" s="453" t="s">
        <v>3305</v>
      </c>
      <c r="C26" s="592" t="s">
        <v>3565</v>
      </c>
      <c r="D26" s="593"/>
    </row>
    <row r="27" spans="2:4" s="441" customFormat="1" ht="36" customHeight="1" x14ac:dyDescent="0.35">
      <c r="B27" s="446" t="s">
        <v>3306</v>
      </c>
      <c r="C27" s="574" t="s">
        <v>3566</v>
      </c>
      <c r="D27" s="575"/>
    </row>
    <row r="28" spans="2:4" s="441" customFormat="1" x14ac:dyDescent="0.35">
      <c r="B28" s="454" t="s">
        <v>3307</v>
      </c>
      <c r="C28" s="574" t="s">
        <v>3567</v>
      </c>
      <c r="D28" s="575"/>
    </row>
    <row r="29" spans="2:4" s="441" customFormat="1" x14ac:dyDescent="0.35">
      <c r="B29" s="454" t="s">
        <v>3568</v>
      </c>
      <c r="C29" s="576" t="s">
        <v>3569</v>
      </c>
      <c r="D29" s="577"/>
    </row>
    <row r="30" spans="2:4" s="441" customFormat="1" x14ac:dyDescent="0.35">
      <c r="B30" s="454" t="s">
        <v>3570</v>
      </c>
      <c r="C30" s="578" t="s">
        <v>3571</v>
      </c>
      <c r="D30" s="579"/>
    </row>
    <row r="31" spans="2:4" s="441" customFormat="1" x14ac:dyDescent="0.35">
      <c r="B31" s="454" t="s">
        <v>3314</v>
      </c>
      <c r="C31" s="574" t="s">
        <v>3572</v>
      </c>
      <c r="D31" s="575"/>
    </row>
    <row r="32" spans="2:4" s="441" customFormat="1" x14ac:dyDescent="0.35">
      <c r="B32" s="454" t="s">
        <v>3315</v>
      </c>
      <c r="C32" s="574" t="s">
        <v>3573</v>
      </c>
      <c r="D32" s="575"/>
    </row>
    <row r="33" spans="1:4" s="441" customFormat="1" ht="15" thickBot="1" x14ac:dyDescent="0.4">
      <c r="B33" s="455" t="s">
        <v>3574</v>
      </c>
      <c r="C33" s="580" t="s">
        <v>3575</v>
      </c>
      <c r="D33" s="581"/>
    </row>
    <row r="34" spans="1:4" s="441" customFormat="1" ht="15" thickBot="1" x14ac:dyDescent="0.4">
      <c r="B34" s="456"/>
      <c r="C34" s="457"/>
      <c r="D34" s="458"/>
    </row>
    <row r="35" spans="1:4" s="441" customFormat="1" ht="15" thickBot="1" x14ac:dyDescent="0.4">
      <c r="A35" s="459"/>
      <c r="B35" s="443" t="s">
        <v>3264</v>
      </c>
      <c r="C35" s="460" t="s">
        <v>3477</v>
      </c>
      <c r="D35" s="461" t="s">
        <v>3576</v>
      </c>
    </row>
    <row r="36" spans="1:4" s="441" customFormat="1" ht="15" thickBot="1" x14ac:dyDescent="0.4">
      <c r="A36" s="459"/>
      <c r="B36" s="444" t="s">
        <v>3577</v>
      </c>
      <c r="C36" s="462"/>
      <c r="D36" s="463" t="s">
        <v>3578</v>
      </c>
    </row>
    <row r="37" spans="1:4" s="441" customFormat="1" ht="90.75" customHeight="1" x14ac:dyDescent="0.35">
      <c r="A37" s="459"/>
      <c r="B37" s="464" t="s">
        <v>3389</v>
      </c>
      <c r="C37" s="465" t="s">
        <v>3579</v>
      </c>
      <c r="D37" s="466"/>
    </row>
    <row r="38" spans="1:4" s="441" customFormat="1" ht="285" customHeight="1" thickBot="1" x14ac:dyDescent="0.4">
      <c r="A38" s="459"/>
      <c r="B38" s="467" t="s">
        <v>3390</v>
      </c>
      <c r="C38" s="468" t="s">
        <v>3580</v>
      </c>
      <c r="D38" s="469"/>
    </row>
    <row r="39" spans="1:4" s="441" customFormat="1" ht="15" thickBot="1" x14ac:dyDescent="0.4">
      <c r="B39" s="470"/>
      <c r="C39" s="458"/>
      <c r="D39" s="458"/>
    </row>
    <row r="40" spans="1:4" s="441" customFormat="1" ht="15" thickBot="1" x14ac:dyDescent="0.4">
      <c r="B40" s="443" t="s">
        <v>3264</v>
      </c>
      <c r="C40" s="562" t="s">
        <v>3477</v>
      </c>
      <c r="D40" s="563"/>
    </row>
    <row r="41" spans="1:4" s="441" customFormat="1" ht="15" thickBot="1" x14ac:dyDescent="0.4">
      <c r="B41" s="444" t="s">
        <v>3581</v>
      </c>
      <c r="C41" s="564"/>
      <c r="D41" s="565"/>
    </row>
    <row r="42" spans="1:4" s="441" customFormat="1" ht="75" customHeight="1" x14ac:dyDescent="0.35">
      <c r="B42" s="471" t="s">
        <v>3393</v>
      </c>
      <c r="C42" s="570" t="s">
        <v>3582</v>
      </c>
      <c r="D42" s="571"/>
    </row>
    <row r="43" spans="1:4" s="441" customFormat="1" ht="32.25" customHeight="1" x14ac:dyDescent="0.35">
      <c r="B43" s="472" t="s">
        <v>3395</v>
      </c>
      <c r="C43" s="558" t="s">
        <v>3583</v>
      </c>
      <c r="D43" s="559"/>
    </row>
    <row r="44" spans="1:4" s="441" customFormat="1" ht="15" thickBot="1" x14ac:dyDescent="0.4">
      <c r="B44" s="467" t="s">
        <v>3396</v>
      </c>
      <c r="C44" s="560" t="s">
        <v>3584</v>
      </c>
      <c r="D44" s="561"/>
    </row>
    <row r="45" spans="1:4" s="441" customFormat="1" ht="15" thickBot="1" x14ac:dyDescent="0.4">
      <c r="B45" s="473"/>
      <c r="C45" s="474"/>
      <c r="D45" s="458"/>
    </row>
    <row r="46" spans="1:4" s="441" customFormat="1" ht="15" thickBot="1" x14ac:dyDescent="0.4">
      <c r="B46" s="443" t="s">
        <v>3264</v>
      </c>
      <c r="C46" s="562" t="s">
        <v>3477</v>
      </c>
      <c r="D46" s="563"/>
    </row>
    <row r="47" spans="1:4" s="441" customFormat="1" ht="15" thickBot="1" x14ac:dyDescent="0.4">
      <c r="B47" s="444" t="s">
        <v>3585</v>
      </c>
      <c r="C47" s="582"/>
      <c r="D47" s="583"/>
    </row>
    <row r="48" spans="1:4" s="441" customFormat="1" x14ac:dyDescent="0.35">
      <c r="B48" s="475" t="s">
        <v>3400</v>
      </c>
      <c r="C48" s="568" t="s">
        <v>3586</v>
      </c>
      <c r="D48" s="569"/>
    </row>
    <row r="49" spans="2:4" s="441" customFormat="1" x14ac:dyDescent="0.35">
      <c r="B49" s="476" t="s">
        <v>3401</v>
      </c>
      <c r="C49" s="558" t="s">
        <v>3587</v>
      </c>
      <c r="D49" s="559"/>
    </row>
    <row r="50" spans="2:4" s="441" customFormat="1" x14ac:dyDescent="0.35">
      <c r="B50" s="472" t="s">
        <v>3402</v>
      </c>
      <c r="C50" s="568" t="s">
        <v>3588</v>
      </c>
      <c r="D50" s="569"/>
    </row>
    <row r="51" spans="2:4" s="441" customFormat="1" x14ac:dyDescent="0.35">
      <c r="B51" s="472" t="s">
        <v>3403</v>
      </c>
      <c r="C51" s="558" t="s">
        <v>3589</v>
      </c>
      <c r="D51" s="559"/>
    </row>
    <row r="52" spans="2:4" s="441" customFormat="1" x14ac:dyDescent="0.35">
      <c r="B52" s="472" t="s">
        <v>3404</v>
      </c>
      <c r="C52" s="558" t="s">
        <v>3590</v>
      </c>
      <c r="D52" s="559"/>
    </row>
    <row r="53" spans="2:4" s="441" customFormat="1" x14ac:dyDescent="0.35">
      <c r="B53" s="472" t="s">
        <v>3405</v>
      </c>
      <c r="C53" s="558" t="s">
        <v>3591</v>
      </c>
      <c r="D53" s="559"/>
    </row>
    <row r="54" spans="2:4" s="441" customFormat="1" x14ac:dyDescent="0.35">
      <c r="B54" s="472" t="s">
        <v>3406</v>
      </c>
      <c r="C54" s="558" t="s">
        <v>3592</v>
      </c>
      <c r="D54" s="559"/>
    </row>
    <row r="55" spans="2:4" s="441" customFormat="1" x14ac:dyDescent="0.35">
      <c r="B55" s="472" t="s">
        <v>776</v>
      </c>
      <c r="C55" s="558" t="s">
        <v>3593</v>
      </c>
      <c r="D55" s="559"/>
    </row>
    <row r="56" spans="2:4" s="441" customFormat="1" x14ac:dyDescent="0.35">
      <c r="B56" s="472" t="s">
        <v>3407</v>
      </c>
      <c r="C56" s="558" t="s">
        <v>3594</v>
      </c>
      <c r="D56" s="559"/>
    </row>
    <row r="57" spans="2:4" s="441" customFormat="1" ht="15" thickBot="1" x14ac:dyDescent="0.4">
      <c r="B57" s="477" t="s">
        <v>139</v>
      </c>
      <c r="C57" s="560" t="s">
        <v>3595</v>
      </c>
      <c r="D57" s="561"/>
    </row>
    <row r="58" spans="2:4" s="441" customFormat="1" ht="15" thickBot="1" x14ac:dyDescent="0.4"/>
    <row r="59" spans="2:4" s="441" customFormat="1" ht="15" thickBot="1" x14ac:dyDescent="0.4">
      <c r="B59" s="478" t="s">
        <v>3264</v>
      </c>
      <c r="C59" s="479" t="s">
        <v>3477</v>
      </c>
      <c r="D59" s="480"/>
    </row>
    <row r="60" spans="2:4" s="441" customFormat="1" ht="15" thickBot="1" x14ac:dyDescent="0.4">
      <c r="B60" s="443" t="s">
        <v>3596</v>
      </c>
      <c r="C60" s="481"/>
      <c r="D60" s="482"/>
    </row>
    <row r="61" spans="2:4" s="441" customFormat="1" x14ac:dyDescent="0.35">
      <c r="B61" s="483" t="s">
        <v>3435</v>
      </c>
      <c r="C61" s="570" t="s">
        <v>3597</v>
      </c>
      <c r="D61" s="571"/>
    </row>
    <row r="62" spans="2:4" s="441" customFormat="1" x14ac:dyDescent="0.35">
      <c r="B62" s="484" t="s">
        <v>3598</v>
      </c>
      <c r="C62" s="572" t="s">
        <v>3599</v>
      </c>
      <c r="D62" s="573"/>
    </row>
    <row r="63" spans="2:4" s="441" customFormat="1" x14ac:dyDescent="0.35">
      <c r="B63" s="484" t="s">
        <v>3600</v>
      </c>
      <c r="C63" s="558" t="s">
        <v>3601</v>
      </c>
      <c r="D63" s="559"/>
    </row>
    <row r="64" spans="2:4" s="441" customFormat="1" ht="15" customHeight="1" x14ac:dyDescent="0.35">
      <c r="B64" s="484" t="s">
        <v>3442</v>
      </c>
      <c r="C64" s="558" t="s">
        <v>3602</v>
      </c>
      <c r="D64" s="559"/>
    </row>
    <row r="65" spans="1:4" s="441" customFormat="1" ht="15" customHeight="1" x14ac:dyDescent="0.35">
      <c r="B65" s="484" t="s">
        <v>3443</v>
      </c>
      <c r="C65" s="558" t="s">
        <v>3603</v>
      </c>
      <c r="D65" s="559"/>
    </row>
    <row r="66" spans="1:4" s="441" customFormat="1" x14ac:dyDescent="0.35">
      <c r="B66" s="484" t="s">
        <v>3444</v>
      </c>
      <c r="C66" s="558" t="s">
        <v>3604</v>
      </c>
      <c r="D66" s="559"/>
    </row>
    <row r="67" spans="1:4" s="441" customFormat="1" ht="15" thickBot="1" x14ac:dyDescent="0.4">
      <c r="B67" s="477" t="s">
        <v>139</v>
      </c>
      <c r="C67" s="560" t="s">
        <v>3605</v>
      </c>
      <c r="D67" s="561"/>
    </row>
    <row r="68" spans="1:4" s="441" customFormat="1" ht="15" thickBot="1" x14ac:dyDescent="0.4"/>
    <row r="69" spans="1:4" s="441" customFormat="1" ht="15" thickBot="1" x14ac:dyDescent="0.4">
      <c r="B69" s="443" t="s">
        <v>3264</v>
      </c>
      <c r="C69" s="562" t="s">
        <v>3477</v>
      </c>
      <c r="D69" s="563"/>
    </row>
    <row r="70" spans="1:4" s="441" customFormat="1" ht="15" thickBot="1" x14ac:dyDescent="0.4">
      <c r="B70" s="444" t="s">
        <v>3606</v>
      </c>
      <c r="C70" s="564"/>
      <c r="D70" s="565"/>
    </row>
    <row r="71" spans="1:4" s="441" customFormat="1" ht="15" thickBot="1" x14ac:dyDescent="0.4">
      <c r="B71" s="485" t="s">
        <v>3607</v>
      </c>
      <c r="C71" s="566" t="s">
        <v>3608</v>
      </c>
      <c r="D71" s="567"/>
    </row>
    <row r="72" spans="1:4" s="441" customFormat="1" ht="15" thickBot="1" x14ac:dyDescent="0.4">
      <c r="B72" s="473"/>
      <c r="C72" s="458"/>
      <c r="D72" s="458"/>
    </row>
    <row r="73" spans="1:4" s="441" customFormat="1" ht="15" thickBot="1" x14ac:dyDescent="0.4">
      <c r="A73" s="459"/>
      <c r="B73" s="443" t="s">
        <v>3609</v>
      </c>
      <c r="C73" s="556" t="s">
        <v>3610</v>
      </c>
      <c r="D73" s="557"/>
    </row>
    <row r="74" spans="1:4" s="441" customFormat="1" ht="29.5" thickBot="1" x14ac:dyDescent="0.4">
      <c r="A74" s="459"/>
      <c r="B74" s="486" t="s">
        <v>3611</v>
      </c>
      <c r="C74" s="487" t="s">
        <v>3612</v>
      </c>
      <c r="D74" s="488"/>
    </row>
    <row r="75" spans="1:4" x14ac:dyDescent="0.35">
      <c r="D75" s="489" t="s">
        <v>3613</v>
      </c>
    </row>
  </sheetData>
  <mergeCells count="49">
    <mergeCell ref="C13:D13"/>
    <mergeCell ref="C7:D8"/>
    <mergeCell ref="C9:D9"/>
    <mergeCell ref="C10:D10"/>
    <mergeCell ref="C11:D11"/>
    <mergeCell ref="C12:D12"/>
    <mergeCell ref="C27:D27"/>
    <mergeCell ref="C14:D14"/>
    <mergeCell ref="C15:D15"/>
    <mergeCell ref="C16:D16"/>
    <mergeCell ref="C17:D17"/>
    <mergeCell ref="C18:D18"/>
    <mergeCell ref="C19:D19"/>
    <mergeCell ref="C20:D20"/>
    <mergeCell ref="C21:D21"/>
    <mergeCell ref="C22:D22"/>
    <mergeCell ref="C24:D25"/>
    <mergeCell ref="C26:D26"/>
    <mergeCell ref="C48:D48"/>
    <mergeCell ref="C28:D28"/>
    <mergeCell ref="C29:D29"/>
    <mergeCell ref="C30:D30"/>
    <mergeCell ref="C31:D31"/>
    <mergeCell ref="C32:D32"/>
    <mergeCell ref="C33:D33"/>
    <mergeCell ref="C40:D41"/>
    <mergeCell ref="C42:D42"/>
    <mergeCell ref="C43:D43"/>
    <mergeCell ref="C44:D44"/>
    <mergeCell ref="C46:D47"/>
    <mergeCell ref="C63:D63"/>
    <mergeCell ref="C49:D49"/>
    <mergeCell ref="C50:D50"/>
    <mergeCell ref="C51:D51"/>
    <mergeCell ref="C52:D52"/>
    <mergeCell ref="C53:D53"/>
    <mergeCell ref="C54:D54"/>
    <mergeCell ref="C55:D55"/>
    <mergeCell ref="C56:D56"/>
    <mergeCell ref="C57:D57"/>
    <mergeCell ref="C61:D61"/>
    <mergeCell ref="C62:D62"/>
    <mergeCell ref="C73:D73"/>
    <mergeCell ref="C64:D64"/>
    <mergeCell ref="C65:D65"/>
    <mergeCell ref="C66:D66"/>
    <mergeCell ref="C67:D67"/>
    <mergeCell ref="C69:D70"/>
    <mergeCell ref="C71:D71"/>
  </mergeCells>
  <hyperlinks>
    <hyperlink ref="D75" location="Frontpage!A1" display="To Frontpage" xr:uid="{32D88A0D-EF0F-4139-BBDD-8ABE2C0CE4AD}"/>
    <hyperlink ref="C74" r:id="rId1" xr:uid="{0A6BCB7A-6AAF-4C6A-A0B9-D1FC01EB7E61}"/>
  </hyperlinks>
  <pageMargins left="0.7" right="0.7" top="0.75" bottom="0.75" header="0.3" footer="0.3"/>
  <pageSetup paperSize="9" scale="39" orientation="portrait" r:id="rId2"/>
  <headerFooter>
    <oddFooter>&amp;C&amp;1#&amp;"Calibri"&amp;10&amp;K000000Confidential</oddFooter>
  </headerFooter>
  <drawing r:id="rId3"/>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31</vt:i4>
      </vt:variant>
      <vt:variant>
        <vt:lpstr>Named Ranges</vt:lpstr>
      </vt:variant>
      <vt:variant>
        <vt:i4>24</vt:i4>
      </vt:variant>
    </vt:vector>
  </HeadingPairs>
  <TitlesOfParts>
    <vt:vector size="55" baseType="lpstr">
      <vt:lpstr>Disclaimer</vt:lpstr>
      <vt:lpstr>Introduction</vt:lpstr>
      <vt:lpstr>Completion Instructions</vt:lpstr>
      <vt:lpstr>FAQ</vt:lpstr>
      <vt:lpstr>A. HTT General</vt:lpstr>
      <vt:lpstr>faneA</vt:lpstr>
      <vt:lpstr>faneB1</vt:lpstr>
      <vt:lpstr>B2. HTT Public Sector Assets</vt:lpstr>
      <vt:lpstr>B3. HTT Shipping Assets</vt:lpstr>
      <vt:lpstr>B1. HTT Mortgage Assets</vt:lpstr>
      <vt:lpstr>C. HTT Harmonised Glossary</vt:lpstr>
      <vt:lpstr>D. Insert Nat Trans Templ</vt:lpstr>
      <vt:lpstr>E. Optional ECB-ECAIs data</vt:lpstr>
      <vt:lpstr>F1. Sustainable M data</vt:lpstr>
      <vt:lpstr>faneF1</vt:lpstr>
      <vt:lpstr>F2. Sustainable PS data</vt:lpstr>
      <vt:lpstr>G1. Crisis M Payment Holidays</vt:lpstr>
      <vt:lpstr>E.g. General</vt:lpstr>
      <vt:lpstr>E.g. Other</vt:lpstr>
      <vt:lpstr>Frontpage</vt:lpstr>
      <vt:lpstr>Contents</vt:lpstr>
      <vt:lpstr>Table A - General Issuer Detail</vt:lpstr>
      <vt:lpstr>G1-G4 - Cover pool inform.</vt:lpstr>
      <vt:lpstr>Table 1-3 - Lending</vt:lpstr>
      <vt:lpstr>Table 4 - LTV</vt:lpstr>
      <vt:lpstr>Table 5 - Lending by region</vt:lpstr>
      <vt:lpstr>Table 6-8 - Lending by loantype</vt:lpstr>
      <vt:lpstr>Table 9-12 - Lending</vt:lpstr>
      <vt:lpstr>X1 Key Concepts</vt:lpstr>
      <vt:lpstr>X2 Key Concepts</vt:lpstr>
      <vt:lpstr>X3 - General explanation</vt:lpstr>
      <vt:lpstr>Disclaimer!general_tc</vt:lpstr>
      <vt:lpstr>'A. HTT General'!Print_Area</vt:lpstr>
      <vt:lpstr>'B1. HTT Mortgage Assets'!Print_Area</vt:lpstr>
      <vt:lpstr>'B2. HTT Public Sector Assets'!Print_Area</vt:lpstr>
      <vt:lpstr>'B3. HTT Shipping Assets'!Print_Area</vt:lpstr>
      <vt:lpstr>'C. HTT Harmonised Glossary'!Print_Area</vt:lpstr>
      <vt:lpstr>'Completion Instructions'!Print_Area</vt:lpstr>
      <vt:lpstr>Contents!Print_Area</vt:lpstr>
      <vt:lpstr>Disclaimer!Print_Area</vt:lpstr>
      <vt:lpstr>'E. Optional ECB-ECAIs data'!Print_Area</vt:lpstr>
      <vt:lpstr>FAQ!Print_Area</vt:lpstr>
      <vt:lpstr>Frontpage!Print_Area</vt:lpstr>
      <vt:lpstr>'G1-G4 - Cover pool inform.'!Print_Area</vt:lpstr>
      <vt:lpstr>Introduction!Print_Area</vt:lpstr>
      <vt:lpstr>'Table 4 - LTV'!Print_Area</vt:lpstr>
      <vt:lpstr>'Table 9-12 - Lending'!Print_Area</vt:lpstr>
      <vt:lpstr>'X1 Key Concepts'!Print_Area</vt:lpstr>
      <vt:lpstr>Disclaimer!Print_Titles</vt:lpstr>
      <vt:lpstr>FAQ!Print_Titles</vt:lpstr>
      <vt:lpstr>Disclaimer!privacy_policy</vt:lpstr>
      <vt:lpstr>Q_1</vt:lpstr>
      <vt:lpstr>Q_2</vt:lpstr>
      <vt:lpstr>Q_3</vt:lpstr>
      <vt:lpstr>Q_4</vt:lpstr>
    </vt:vector>
  </TitlesOfParts>
  <Company>European Mortgage Federation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nordea-kredit-ecbc-htt-cc2-q1-2024.xlsx</dc:title>
  <dc:creator>Nordea Kredit</dc:creator>
  <cp:lastModifiedBy>Jurlander, Torben</cp:lastModifiedBy>
  <cp:lastPrinted>2016-05-20T08:25:54Z</cp:lastPrinted>
  <dcterms:created xsi:type="dcterms:W3CDTF">2016-04-21T08:07:20Z</dcterms:created>
  <dcterms:modified xsi:type="dcterms:W3CDTF">2025-02-20T12:48:25Z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b9f05f8a-3eab-47c1-96ab-5b57ae0de518_Enabled">
    <vt:lpwstr>true</vt:lpwstr>
  </property>
  <property fmtid="{D5CDD505-2E9C-101B-9397-08002B2CF9AE}" pid="3" name="MSIP_Label_b9f05f8a-3eab-47c1-96ab-5b57ae0de518_SetDate">
    <vt:lpwstr>2023-12-14T07:17:40Z</vt:lpwstr>
  </property>
  <property fmtid="{D5CDD505-2E9C-101B-9397-08002B2CF9AE}" pid="4" name="MSIP_Label_b9f05f8a-3eab-47c1-96ab-5b57ae0de518_Method">
    <vt:lpwstr>Privileged</vt:lpwstr>
  </property>
  <property fmtid="{D5CDD505-2E9C-101B-9397-08002B2CF9AE}" pid="5" name="MSIP_Label_b9f05f8a-3eab-47c1-96ab-5b57ae0de518_Name">
    <vt:lpwstr>Internal</vt:lpwstr>
  </property>
  <property fmtid="{D5CDD505-2E9C-101B-9397-08002B2CF9AE}" pid="6" name="MSIP_Label_b9f05f8a-3eab-47c1-96ab-5b57ae0de518_SiteId">
    <vt:lpwstr>8beccd60-0be6-4025-8e24-ca9ae679e1f4</vt:lpwstr>
  </property>
  <property fmtid="{D5CDD505-2E9C-101B-9397-08002B2CF9AE}" pid="7" name="MSIP_Label_b9f05f8a-3eab-47c1-96ab-5b57ae0de518_ActionId">
    <vt:lpwstr>89c204f4-1d96-4c4c-a3ae-bcb02f3f04e0</vt:lpwstr>
  </property>
  <property fmtid="{D5CDD505-2E9C-101B-9397-08002B2CF9AE}" pid="8" name="MSIP_Label_b9f05f8a-3eab-47c1-96ab-5b57ae0de518_ContentBits">
    <vt:lpwstr>0</vt:lpwstr>
  </property>
  <property fmtid="{D5CDD505-2E9C-101B-9397-08002B2CF9AE}" pid="9" name="SV_QUERY_LIST_4F35BF76-6C0D-4D9B-82B2-816C12CF3733">
    <vt:lpwstr>empty_477D106A-C0D6-4607-AEBD-E2C9D60EA279</vt:lpwstr>
  </property>
  <property fmtid="{D5CDD505-2E9C-101B-9397-08002B2CF9AE}" pid="10" name="SV_HIDDEN_GRID_QUERY_LIST_4F35BF76-6C0D-4D9B-82B2-816C12CF3733">
    <vt:lpwstr>empty_477D106A-C0D6-4607-AEBD-E2C9D60EA279</vt:lpwstr>
  </property>
</Properties>
</file>