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I:\Investor_Relations\ECBC\2025\"/>
    </mc:Choice>
  </mc:AlternateContent>
  <xr:revisionPtr revIDLastSave="0" documentId="13_ncr:1_{A1F59DC4-04A4-4DD7-B5AB-DFE450991D22}" xr6:coauthVersionLast="47" xr6:coauthVersionMax="47" xr10:uidLastSave="{00000000-0000-0000-0000-000000000000}"/>
  <bookViews>
    <workbookView xWindow="-110" yWindow="-110" windowWidth="34620" windowHeight="13900" tabRatio="879" firstSheet="1" activeTab="1" xr2:uid="{00000000-000D-0000-FFFF-FFFF00000000}"/>
  </bookViews>
  <sheets>
    <sheet name="Disclaimer" sheetId="13" state="hidden" r:id="rId1"/>
    <sheet name="Introduction" sheetId="5" r:id="rId2"/>
    <sheet name="Completion Instructions" sheetId="6" state="hidden" r:id="rId3"/>
    <sheet name="FAQ" sheetId="7" state="hidden" r:id="rId4"/>
    <sheet name="A. HTT General" sheetId="8" r:id="rId5"/>
    <sheet name="faneA" sheetId="27" state="hidden" r:id="rId6"/>
    <sheet name="B1. HTT Mortgage Assets" sheetId="9" r:id="rId7"/>
    <sheet name="B2. HTT Public Sector Assets" sheetId="10" state="hidden" r:id="rId8"/>
    <sheet name="B3. HTT Shipping Assets" sheetId="11" state="hidden" r:id="rId9"/>
    <sheet name="faneB1" sheetId="28" state="hidden" r:id="rId10"/>
    <sheet name="C. HTT Harmonised Glossary" sheetId="12" r:id="rId11"/>
    <sheet name="D. Insert Nat Trans Templ" sheetId="14" state="hidden" r:id="rId12"/>
    <sheet name="E. Optional ECB-ECAIs data" sheetId="18" state="hidden" r:id="rId13"/>
    <sheet name="F1. Sustainable M data" sheetId="19" r:id="rId14"/>
    <sheet name="faneF1" sheetId="29" state="hidden" r:id="rId15"/>
    <sheet name="Frontpage" sheetId="30" r:id="rId16"/>
    <sheet name="Contents" sheetId="31" r:id="rId17"/>
    <sheet name="Table A - General Issuer Detail" sheetId="32" r:id="rId18"/>
    <sheet name="G1-G4 - Cover pool inform." sheetId="33" r:id="rId19"/>
    <sheet name="Table 1-3 - Lending" sheetId="34" r:id="rId20"/>
    <sheet name="Table 4 - LTV" sheetId="35" r:id="rId21"/>
    <sheet name="Table 5 - Lending by region" sheetId="36" r:id="rId22"/>
    <sheet name="Table 6-8 - Lending by loantype" sheetId="37" r:id="rId23"/>
    <sheet name="Table 9-12 - Lending" sheetId="38" r:id="rId24"/>
    <sheet name="X1 Key Concepts" sheetId="39" r:id="rId25"/>
    <sheet name="X2 Key Concepts" sheetId="40" r:id="rId26"/>
    <sheet name="X3 - General explanation" sheetId="41" r:id="rId27"/>
    <sheet name="F2. Sustainable PS data" sheetId="24" state="hidden" r:id="rId28"/>
    <sheet name="G1. Crisis M Payment Holidays" sheetId="22" state="hidden" r:id="rId29"/>
    <sheet name="E.g. General" sheetId="15" state="hidden" r:id="rId30"/>
    <sheet name="E.g. Other" sheetId="16" state="hidden" r:id="rId31"/>
  </sheets>
  <definedNames>
    <definedName name="_xlnm._FilterDatabase" localSheetId="4" hidden="1">'A. HTT General'!$L$112:$L$126</definedName>
    <definedName name="_xlnm._FilterDatabase" localSheetId="6"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6">'B1. HTT Mortgage Assets'!$A$1:$G$524</definedName>
    <definedName name="_xlnm.Print_Area" localSheetId="7">'B2. HTT Public Sector Assets'!$A$1:$G$179</definedName>
    <definedName name="_xlnm.Print_Area" localSheetId="8">'B3. HTT Shipping Assets'!$A$1:$G$211</definedName>
    <definedName name="_xlnm.Print_Area" localSheetId="10">'C. HTT Harmonised Glossary'!$A$1:$C$57</definedName>
    <definedName name="_xlnm.Print_Area" localSheetId="2">'Completion Instructions'!$B$2:$J$73</definedName>
    <definedName name="_xlnm.Print_Area" localSheetId="16">Contents!$A$1:$F$67</definedName>
    <definedName name="_xlnm.Print_Area" localSheetId="0">Disclaimer!$A$1:$A$170</definedName>
    <definedName name="_xlnm.Print_Area" localSheetId="12">'E. Optional ECB-ECAIs data'!$A$2:$G$72</definedName>
    <definedName name="_xlnm.Print_Area" localSheetId="3">FAQ!$A$1:$C$28</definedName>
    <definedName name="_xlnm.Print_Area" localSheetId="15">Frontpage!$A$1:$F$37</definedName>
    <definedName name="_xlnm.Print_Area" localSheetId="18">'G1-G4 - Cover pool inform.'!$A$1:$L$132</definedName>
    <definedName name="_xlnm.Print_Area" localSheetId="1">Introduction!$B$2:$J$43</definedName>
    <definedName name="_xlnm.Print_Area" localSheetId="20">'Table 4 - LTV'!$A$1:$O$90</definedName>
    <definedName name="_xlnm.Print_Area" localSheetId="23">'Table 9-12 - Lending'!$A$1:$U$83</definedName>
    <definedName name="_xlnm.Print_Area" localSheetId="24">'X1 Key Concepts'!$A$1:$D$46</definedName>
    <definedName name="_xlnm.Print_Titles" localSheetId="0">Disclaimer!$2:$2</definedName>
    <definedName name="_xlnm.Print_Titles" localSheetId="3">FAQ!$4:$4</definedName>
    <definedName name="privacy_policy" localSheetId="0">Disclaimer!$A$136</definedName>
    <definedName name="Q_1">'Table A - General Issuer Detail'!$F$9</definedName>
    <definedName name="Q_2">'Table A - General Issuer Detail'!$E$9</definedName>
    <definedName name="Q_3">#REF!</definedName>
    <definedName name="Q_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95" i="19" l="1"/>
  <c r="F194" i="19"/>
  <c r="F193" i="19"/>
  <c r="F192" i="19"/>
  <c r="D359" i="9"/>
  <c r="D358" i="9"/>
  <c r="D362" i="9"/>
  <c r="D300" i="9" l="1"/>
  <c r="D299" i="9"/>
  <c r="D298" i="9"/>
  <c r="D297" i="9"/>
  <c r="D296" i="9"/>
  <c r="D295" i="9"/>
  <c r="D294" i="9"/>
  <c r="D293" i="9"/>
  <c r="D292" i="9"/>
  <c r="D291" i="9"/>
  <c r="D290" i="9"/>
  <c r="D289" i="9"/>
  <c r="D288" i="9"/>
  <c r="C287" i="9"/>
  <c r="D287" i="9"/>
  <c r="M72" i="38" l="1"/>
  <c r="C270" i="9" l="1"/>
  <c r="D195" i="9"/>
  <c r="D194" i="9"/>
  <c r="D193" i="9"/>
  <c r="D192" i="9"/>
  <c r="D191" i="9"/>
  <c r="L29" i="38"/>
  <c r="K29" i="38"/>
  <c r="J29" i="38"/>
  <c r="I29" i="38"/>
  <c r="H29" i="38"/>
  <c r="G29" i="38"/>
  <c r="F29" i="38"/>
  <c r="E29" i="38"/>
  <c r="D29" i="38"/>
  <c r="C29" i="38"/>
  <c r="M28" i="38"/>
  <c r="M27" i="38"/>
  <c r="M26" i="38"/>
  <c r="M25" i="38"/>
  <c r="M24" i="38"/>
  <c r="M23" i="38"/>
  <c r="L14" i="38"/>
  <c r="K14" i="38"/>
  <c r="J14" i="38"/>
  <c r="I14" i="38"/>
  <c r="H14" i="38"/>
  <c r="G14" i="38"/>
  <c r="F14" i="38"/>
  <c r="E14" i="38"/>
  <c r="D14" i="38"/>
  <c r="C14" i="38"/>
  <c r="M13" i="38"/>
  <c r="M12" i="38"/>
  <c r="M11" i="38"/>
  <c r="M10" i="38"/>
  <c r="M9" i="38"/>
  <c r="J60" i="37"/>
  <c r="I60" i="37"/>
  <c r="G60" i="37"/>
  <c r="E60" i="37"/>
  <c r="M59" i="37"/>
  <c r="M58" i="37"/>
  <c r="M57" i="37"/>
  <c r="M55" i="37"/>
  <c r="M54" i="37"/>
  <c r="M53" i="37"/>
  <c r="M52" i="37"/>
  <c r="L51" i="37"/>
  <c r="L60" i="37" s="1"/>
  <c r="K51" i="37"/>
  <c r="K60" i="37" s="1"/>
  <c r="J51" i="37"/>
  <c r="I51" i="37"/>
  <c r="H51" i="37"/>
  <c r="H60" i="37" s="1"/>
  <c r="G51" i="37"/>
  <c r="F51" i="37"/>
  <c r="F60" i="37" s="1"/>
  <c r="E51" i="37"/>
  <c r="D51" i="37"/>
  <c r="D60" i="37" s="1"/>
  <c r="C51" i="37"/>
  <c r="C60" i="37" s="1"/>
  <c r="M50" i="37"/>
  <c r="M49" i="37"/>
  <c r="I40" i="37"/>
  <c r="H40" i="37"/>
  <c r="F40" i="37"/>
  <c r="M39" i="37"/>
  <c r="M38" i="37"/>
  <c r="M37" i="37"/>
  <c r="M35" i="37"/>
  <c r="M34" i="37"/>
  <c r="M33" i="37"/>
  <c r="M32" i="37"/>
  <c r="L31" i="37"/>
  <c r="L40" i="37" s="1"/>
  <c r="K31" i="37"/>
  <c r="K40" i="37" s="1"/>
  <c r="J31" i="37"/>
  <c r="J40" i="37" s="1"/>
  <c r="I31" i="37"/>
  <c r="H31" i="37"/>
  <c r="G31" i="37"/>
  <c r="G40" i="37" s="1"/>
  <c r="F31" i="37"/>
  <c r="E31" i="37"/>
  <c r="E40" i="37" s="1"/>
  <c r="D31" i="37"/>
  <c r="D40" i="37" s="1"/>
  <c r="C31" i="37"/>
  <c r="C40" i="37" s="1"/>
  <c r="M30" i="37"/>
  <c r="M29" i="37"/>
  <c r="K20" i="37"/>
  <c r="M19" i="37"/>
  <c r="M18" i="37"/>
  <c r="M17" i="37"/>
  <c r="M15" i="37"/>
  <c r="M14" i="37"/>
  <c r="M13" i="37"/>
  <c r="M12" i="37"/>
  <c r="L11" i="37"/>
  <c r="L20" i="37" s="1"/>
  <c r="K11" i="37"/>
  <c r="J11" i="37"/>
  <c r="J20" i="37" s="1"/>
  <c r="I11" i="37"/>
  <c r="I20" i="37" s="1"/>
  <c r="H11" i="37"/>
  <c r="H20" i="37" s="1"/>
  <c r="G11" i="37"/>
  <c r="G20" i="37" s="1"/>
  <c r="F11" i="37"/>
  <c r="F20" i="37" s="1"/>
  <c r="E11" i="37"/>
  <c r="M11" i="37" s="1"/>
  <c r="M20" i="37" s="1"/>
  <c r="D11" i="37"/>
  <c r="D20" i="37" s="1"/>
  <c r="C11" i="37"/>
  <c r="C20" i="37" s="1"/>
  <c r="M10" i="37"/>
  <c r="M9" i="37"/>
  <c r="H22" i="36"/>
  <c r="G22" i="36"/>
  <c r="F22" i="36"/>
  <c r="E22" i="36"/>
  <c r="D22" i="36"/>
  <c r="C22" i="36"/>
  <c r="I20" i="36"/>
  <c r="I19" i="36"/>
  <c r="I18" i="36"/>
  <c r="I17" i="36"/>
  <c r="I16" i="36"/>
  <c r="I15" i="36"/>
  <c r="I14" i="36"/>
  <c r="I13" i="36"/>
  <c r="I12" i="36"/>
  <c r="I11" i="36"/>
  <c r="I27" i="34"/>
  <c r="G27" i="34"/>
  <c r="F27" i="34"/>
  <c r="E27" i="34"/>
  <c r="I26" i="34"/>
  <c r="H27" i="34" s="1"/>
  <c r="K19" i="34"/>
  <c r="I19" i="34"/>
  <c r="H19" i="34"/>
  <c r="G19" i="34"/>
  <c r="M18" i="34"/>
  <c r="L19" i="34" s="1"/>
  <c r="M11" i="34"/>
  <c r="H12" i="34" s="1"/>
  <c r="C106" i="33"/>
  <c r="E83" i="33"/>
  <c r="D83" i="33"/>
  <c r="C83" i="33"/>
  <c r="F82" i="33"/>
  <c r="F81" i="33"/>
  <c r="F80" i="33"/>
  <c r="F79" i="33"/>
  <c r="K75" i="33"/>
  <c r="I75" i="33"/>
  <c r="H75" i="33"/>
  <c r="G75" i="33"/>
  <c r="F75" i="33"/>
  <c r="E75" i="33"/>
  <c r="D75" i="33"/>
  <c r="C75" i="33"/>
  <c r="K67" i="33"/>
  <c r="I67" i="33"/>
  <c r="H67" i="33"/>
  <c r="G67" i="33"/>
  <c r="F67" i="33"/>
  <c r="E67" i="33"/>
  <c r="D67" i="33"/>
  <c r="C67" i="33"/>
  <c r="I26" i="33"/>
  <c r="H26" i="33"/>
  <c r="G26" i="33"/>
  <c r="F26" i="33"/>
  <c r="M29" i="38" l="1"/>
  <c r="M14" i="38"/>
  <c r="E20" i="37"/>
  <c r="I22" i="36"/>
  <c r="C27" i="34"/>
  <c r="D27" i="34"/>
  <c r="C19" i="34"/>
  <c r="M19" i="34"/>
  <c r="E19" i="34"/>
  <c r="K12" i="34"/>
  <c r="L12" i="34"/>
  <c r="D12" i="34"/>
  <c r="M12" i="34"/>
  <c r="E12" i="34"/>
  <c r="G12" i="34"/>
  <c r="I12" i="34"/>
  <c r="C12" i="34"/>
  <c r="F12" i="34"/>
  <c r="F83" i="33"/>
  <c r="J12" i="34"/>
  <c r="F19" i="34"/>
  <c r="M51" i="37"/>
  <c r="M60" i="37" s="1"/>
  <c r="J19" i="34"/>
  <c r="M31" i="37"/>
  <c r="M40" i="37" s="1"/>
  <c r="C105" i="33"/>
  <c r="D19" i="34"/>
  <c r="F635" i="19"/>
  <c r="G633" i="19"/>
  <c r="G632" i="19"/>
  <c r="G631" i="19"/>
  <c r="G630" i="19"/>
  <c r="G629" i="19"/>
  <c r="G628" i="19"/>
  <c r="G627" i="19"/>
  <c r="G626" i="19"/>
  <c r="G625" i="19"/>
  <c r="G624" i="19"/>
  <c r="G623" i="19"/>
  <c r="G622" i="19"/>
  <c r="G621" i="19"/>
  <c r="F633" i="19"/>
  <c r="F632" i="19"/>
  <c r="F631" i="19"/>
  <c r="F630" i="19"/>
  <c r="F629" i="19"/>
  <c r="F628" i="19"/>
  <c r="F627" i="19"/>
  <c r="F626" i="19"/>
  <c r="F625" i="19"/>
  <c r="F624" i="19"/>
  <c r="F623" i="19"/>
  <c r="F622" i="19"/>
  <c r="F621" i="19"/>
  <c r="D633" i="19"/>
  <c r="C633" i="19"/>
  <c r="D632" i="19"/>
  <c r="C632" i="19"/>
  <c r="D631" i="19"/>
  <c r="C631" i="19"/>
  <c r="D630" i="19"/>
  <c r="C630" i="19"/>
  <c r="D629" i="19"/>
  <c r="C629" i="19"/>
  <c r="D628" i="19"/>
  <c r="C628" i="19"/>
  <c r="D627" i="19"/>
  <c r="C627" i="19"/>
  <c r="D626" i="19"/>
  <c r="C626" i="19"/>
  <c r="D625" i="19"/>
  <c r="C625" i="19"/>
  <c r="D624" i="19"/>
  <c r="C624" i="19"/>
  <c r="D623" i="19"/>
  <c r="C623" i="19"/>
  <c r="D622" i="19"/>
  <c r="C622" i="19"/>
  <c r="D621" i="19"/>
  <c r="C621" i="19"/>
  <c r="D617" i="19"/>
  <c r="C617" i="19"/>
  <c r="D616" i="19"/>
  <c r="C616" i="19"/>
  <c r="D615" i="19"/>
  <c r="C615" i="19"/>
  <c r="D614" i="19"/>
  <c r="C614" i="19"/>
  <c r="D601" i="19"/>
  <c r="C601" i="19"/>
  <c r="D600" i="19"/>
  <c r="C600" i="19"/>
  <c r="D599" i="19"/>
  <c r="C599" i="19"/>
  <c r="D598" i="19"/>
  <c r="C598" i="19"/>
  <c r="D597" i="19"/>
  <c r="C597" i="19"/>
  <c r="D596" i="19"/>
  <c r="C596" i="19"/>
  <c r="D595" i="19"/>
  <c r="C595" i="19"/>
  <c r="D594" i="19"/>
  <c r="C594" i="19"/>
  <c r="D593" i="19"/>
  <c r="C593" i="19"/>
  <c r="D592" i="19"/>
  <c r="C592" i="19"/>
  <c r="D591" i="19"/>
  <c r="C591" i="19"/>
  <c r="D590" i="19"/>
  <c r="C590" i="19"/>
  <c r="D589" i="19"/>
  <c r="C589" i="19"/>
  <c r="D586" i="19"/>
  <c r="C586" i="19"/>
  <c r="D582" i="19"/>
  <c r="C582" i="19"/>
  <c r="D581" i="19"/>
  <c r="C581" i="19"/>
  <c r="D580" i="19"/>
  <c r="C580" i="19"/>
  <c r="D579" i="19"/>
  <c r="C579" i="19"/>
  <c r="D578" i="19"/>
  <c r="C578" i="19"/>
  <c r="D577" i="19"/>
  <c r="C577" i="19"/>
  <c r="D576" i="19"/>
  <c r="C576" i="19"/>
  <c r="D575" i="19"/>
  <c r="C575" i="19"/>
  <c r="D574" i="19"/>
  <c r="C574" i="19"/>
  <c r="D573" i="19"/>
  <c r="C573" i="19"/>
  <c r="D572" i="19"/>
  <c r="C572" i="19"/>
  <c r="D571" i="19"/>
  <c r="C571" i="19"/>
  <c r="D570" i="19"/>
  <c r="C570" i="19"/>
  <c r="D569" i="19"/>
  <c r="C569" i="19"/>
  <c r="D563" i="19"/>
  <c r="C563" i="19"/>
  <c r="D559" i="19"/>
  <c r="C559" i="19"/>
  <c r="D558" i="19"/>
  <c r="C558" i="19"/>
  <c r="D557" i="19"/>
  <c r="C557" i="19"/>
  <c r="D556" i="19"/>
  <c r="C556" i="19"/>
  <c r="D555" i="19"/>
  <c r="C555" i="19"/>
  <c r="D554" i="19"/>
  <c r="C554" i="19"/>
  <c r="D553" i="19"/>
  <c r="C553" i="19"/>
  <c r="D552" i="19"/>
  <c r="C552" i="19"/>
  <c r="D551" i="19"/>
  <c r="C551" i="19"/>
  <c r="D550" i="19"/>
  <c r="C550" i="19"/>
  <c r="D549" i="19"/>
  <c r="C549" i="19"/>
  <c r="D548" i="19"/>
  <c r="C548" i="19"/>
  <c r="D547" i="19"/>
  <c r="C547" i="19"/>
  <c r="D546" i="19"/>
  <c r="C546" i="19"/>
  <c r="C530" i="19"/>
  <c r="C528" i="19"/>
  <c r="C523" i="19"/>
  <c r="C522" i="19"/>
  <c r="C521" i="19"/>
  <c r="C520" i="19"/>
  <c r="C519" i="19"/>
  <c r="D506" i="19"/>
  <c r="C506" i="19"/>
  <c r="D505" i="19"/>
  <c r="C505" i="19"/>
  <c r="D504" i="19"/>
  <c r="C504" i="19"/>
  <c r="D503" i="19"/>
  <c r="C503" i="19"/>
  <c r="D502" i="19"/>
  <c r="C502" i="19"/>
  <c r="D501" i="19"/>
  <c r="C501" i="19"/>
  <c r="D500" i="19"/>
  <c r="C500" i="19"/>
  <c r="D499" i="19"/>
  <c r="C499" i="19"/>
  <c r="C496" i="19"/>
  <c r="D453" i="19"/>
  <c r="C453" i="19"/>
  <c r="D452" i="19"/>
  <c r="C452" i="19"/>
  <c r="D451" i="19"/>
  <c r="C451" i="19"/>
  <c r="D450" i="19"/>
  <c r="C450" i="19"/>
  <c r="D449" i="19"/>
  <c r="C449" i="19"/>
  <c r="D448" i="19"/>
  <c r="C448" i="19"/>
  <c r="C445" i="19"/>
  <c r="G401" i="19"/>
  <c r="G400" i="19"/>
  <c r="G399" i="19"/>
  <c r="G398" i="19"/>
  <c r="G397" i="19"/>
  <c r="G396" i="19"/>
  <c r="G395" i="19"/>
  <c r="F403" i="19"/>
  <c r="F401" i="19"/>
  <c r="F400" i="19"/>
  <c r="F399" i="19"/>
  <c r="F398" i="19"/>
  <c r="F397" i="19"/>
  <c r="F396" i="19"/>
  <c r="F395" i="19"/>
  <c r="D401" i="19"/>
  <c r="C401" i="19"/>
  <c r="D400" i="19"/>
  <c r="C400" i="19"/>
  <c r="D399" i="19"/>
  <c r="C399" i="19"/>
  <c r="D398" i="19"/>
  <c r="C398" i="19"/>
  <c r="D397" i="19"/>
  <c r="C397" i="19"/>
  <c r="D396" i="19"/>
  <c r="C396" i="19"/>
  <c r="D395" i="19"/>
  <c r="C395" i="19"/>
  <c r="D391" i="19"/>
  <c r="C391" i="19"/>
  <c r="D390" i="19"/>
  <c r="C390" i="19"/>
  <c r="D389" i="19"/>
  <c r="C389" i="19"/>
  <c r="D388" i="19"/>
  <c r="C388" i="19"/>
  <c r="D384" i="19"/>
  <c r="C384" i="19"/>
  <c r="D383" i="19"/>
  <c r="C383" i="19"/>
  <c r="D382" i="19"/>
  <c r="C382" i="19"/>
  <c r="D381" i="19"/>
  <c r="C381" i="19"/>
  <c r="D380" i="19"/>
  <c r="C380" i="19"/>
  <c r="D379" i="19"/>
  <c r="C379" i="19"/>
  <c r="D378" i="19"/>
  <c r="C378" i="19"/>
  <c r="D365" i="19"/>
  <c r="C365" i="19"/>
  <c r="D364" i="19"/>
  <c r="C364" i="19"/>
  <c r="D363" i="19"/>
  <c r="C363" i="19"/>
  <c r="D362" i="19"/>
  <c r="C362" i="19"/>
  <c r="D361" i="19"/>
  <c r="C361" i="19"/>
  <c r="D360" i="19"/>
  <c r="C360" i="19"/>
  <c r="D359" i="19"/>
  <c r="C359" i="19"/>
  <c r="D358" i="19"/>
  <c r="C358" i="19"/>
  <c r="D357" i="19"/>
  <c r="C357" i="19"/>
  <c r="D356" i="19"/>
  <c r="C356" i="19"/>
  <c r="D355" i="19"/>
  <c r="C355" i="19"/>
  <c r="D354" i="19"/>
  <c r="C354" i="19"/>
  <c r="D353" i="19"/>
  <c r="C353" i="19"/>
  <c r="D348" i="19"/>
  <c r="C348" i="19"/>
  <c r="D344" i="19"/>
  <c r="C344" i="19"/>
  <c r="D343" i="19"/>
  <c r="C343" i="19"/>
  <c r="D342" i="19"/>
  <c r="C342" i="19"/>
  <c r="D341" i="19"/>
  <c r="C341" i="19"/>
  <c r="D340" i="19"/>
  <c r="C340" i="19"/>
  <c r="D339" i="19"/>
  <c r="C339" i="19"/>
  <c r="D338" i="19"/>
  <c r="C338" i="19"/>
  <c r="D337" i="19"/>
  <c r="C337" i="19"/>
  <c r="D336" i="19"/>
  <c r="C336" i="19"/>
  <c r="D335" i="19"/>
  <c r="C335" i="19"/>
  <c r="D334" i="19"/>
  <c r="C334" i="19"/>
  <c r="D333" i="19"/>
  <c r="C333" i="19"/>
  <c r="D332" i="19"/>
  <c r="C332" i="19"/>
  <c r="D331" i="19"/>
  <c r="C331" i="19"/>
  <c r="D325" i="19"/>
  <c r="C325" i="19"/>
  <c r="D321" i="19"/>
  <c r="C321" i="19"/>
  <c r="D320" i="19"/>
  <c r="C320" i="19"/>
  <c r="D319" i="19"/>
  <c r="C319" i="19"/>
  <c r="D318" i="19"/>
  <c r="C318" i="19"/>
  <c r="D317" i="19"/>
  <c r="C317" i="19"/>
  <c r="D316" i="19"/>
  <c r="C316" i="19"/>
  <c r="D315" i="19"/>
  <c r="C315" i="19"/>
  <c r="D314" i="19"/>
  <c r="C314" i="19"/>
  <c r="D313" i="19"/>
  <c r="C313" i="19"/>
  <c r="D312" i="19"/>
  <c r="C312" i="19"/>
  <c r="D311" i="19"/>
  <c r="C311" i="19"/>
  <c r="D310" i="19"/>
  <c r="C310" i="19"/>
  <c r="D309" i="19"/>
  <c r="C309" i="19"/>
  <c r="D308" i="19"/>
  <c r="C308" i="19"/>
  <c r="C294" i="19"/>
  <c r="C293" i="19"/>
  <c r="C292" i="19"/>
  <c r="C291" i="19"/>
  <c r="C290" i="19"/>
  <c r="C289" i="19"/>
  <c r="C288" i="19"/>
  <c r="C284" i="19"/>
  <c r="D272" i="19"/>
  <c r="C272" i="19"/>
  <c r="D271" i="19"/>
  <c r="C271" i="19"/>
  <c r="D270" i="19"/>
  <c r="C270" i="19"/>
  <c r="D269" i="19"/>
  <c r="C269" i="19"/>
  <c r="D268" i="19"/>
  <c r="C268" i="19"/>
  <c r="D267" i="19"/>
  <c r="C267" i="19"/>
  <c r="D266" i="19"/>
  <c r="C266" i="19"/>
  <c r="D265" i="19"/>
  <c r="C265" i="19"/>
  <c r="C262" i="19"/>
  <c r="D219" i="19"/>
  <c r="C219" i="19"/>
  <c r="D218" i="19"/>
  <c r="C218" i="19"/>
  <c r="D217" i="19"/>
  <c r="C217" i="19"/>
  <c r="D216" i="19"/>
  <c r="C216" i="19"/>
  <c r="D215" i="19"/>
  <c r="C215" i="19"/>
  <c r="D214" i="19"/>
  <c r="C214" i="19"/>
  <c r="F202" i="19"/>
  <c r="D202" i="19"/>
  <c r="C202" i="19"/>
  <c r="F201" i="19"/>
  <c r="D201" i="19"/>
  <c r="C201" i="19"/>
  <c r="F191" i="19"/>
  <c r="D195" i="19"/>
  <c r="C195" i="19"/>
  <c r="D194" i="19"/>
  <c r="C194" i="19"/>
  <c r="D193" i="19"/>
  <c r="C193" i="19"/>
  <c r="D192" i="19"/>
  <c r="C192" i="19"/>
  <c r="D191" i="19"/>
  <c r="C191" i="19"/>
  <c r="F183" i="19"/>
  <c r="F182" i="19"/>
  <c r="F181" i="19"/>
  <c r="D183" i="19"/>
  <c r="C183" i="19"/>
  <c r="D182" i="19"/>
  <c r="C182" i="19"/>
  <c r="D181" i="19"/>
  <c r="C181" i="19"/>
  <c r="F173" i="19"/>
  <c r="F172" i="19"/>
  <c r="F171" i="19"/>
  <c r="D173" i="19"/>
  <c r="C173" i="19"/>
  <c r="D172" i="19"/>
  <c r="C172" i="19"/>
  <c r="D171" i="19"/>
  <c r="C171" i="19"/>
  <c r="F124" i="19"/>
  <c r="F123" i="19"/>
  <c r="F122" i="19"/>
  <c r="F121" i="19"/>
  <c r="F120" i="19"/>
  <c r="D124" i="19"/>
  <c r="C124" i="19"/>
  <c r="D123" i="19"/>
  <c r="C123" i="19"/>
  <c r="D122" i="19"/>
  <c r="C122" i="19"/>
  <c r="D121" i="19"/>
  <c r="C121" i="19"/>
  <c r="D120" i="19"/>
  <c r="C120" i="19"/>
  <c r="F57" i="19"/>
  <c r="D57" i="19"/>
  <c r="C57" i="19"/>
  <c r="F49" i="19"/>
  <c r="D49" i="19"/>
  <c r="C49" i="19"/>
  <c r="C28" i="19"/>
  <c r="C27" i="19"/>
  <c r="C26" i="19"/>
  <c r="D17" i="19"/>
  <c r="C17" i="19"/>
  <c r="D16" i="19"/>
  <c r="C16" i="19"/>
  <c r="D15" i="19"/>
  <c r="C15" i="19"/>
  <c r="F618" i="9"/>
  <c r="G616" i="9"/>
  <c r="F616" i="9"/>
  <c r="G615" i="9"/>
  <c r="F615" i="9"/>
  <c r="G614" i="9"/>
  <c r="F614" i="9"/>
  <c r="G613" i="9"/>
  <c r="F613" i="9"/>
  <c r="G612" i="9"/>
  <c r="F612" i="9"/>
  <c r="G611" i="9"/>
  <c r="F611" i="9"/>
  <c r="G610" i="9"/>
  <c r="F610" i="9"/>
  <c r="G609" i="9"/>
  <c r="F609" i="9"/>
  <c r="G608" i="9"/>
  <c r="F608" i="9"/>
  <c r="G607" i="9"/>
  <c r="F607" i="9"/>
  <c r="G606" i="9"/>
  <c r="F606" i="9"/>
  <c r="G605" i="9"/>
  <c r="F605" i="9"/>
  <c r="G604" i="9"/>
  <c r="F604" i="9"/>
  <c r="D616" i="9"/>
  <c r="C616" i="9"/>
  <c r="D615" i="9"/>
  <c r="C615" i="9"/>
  <c r="D614" i="9"/>
  <c r="C614" i="9"/>
  <c r="D613" i="9"/>
  <c r="C613" i="9"/>
  <c r="D612" i="9"/>
  <c r="C612" i="9"/>
  <c r="D611" i="9"/>
  <c r="C611" i="9"/>
  <c r="D610" i="9"/>
  <c r="C610" i="9"/>
  <c r="D609" i="9"/>
  <c r="C609" i="9"/>
  <c r="D608" i="9"/>
  <c r="C608" i="9"/>
  <c r="D607" i="9"/>
  <c r="C607" i="9"/>
  <c r="D606" i="9"/>
  <c r="C606" i="9"/>
  <c r="D605" i="9"/>
  <c r="C605" i="9"/>
  <c r="D604" i="9"/>
  <c r="C604" i="9"/>
  <c r="D600" i="9"/>
  <c r="C600" i="9"/>
  <c r="D599" i="9"/>
  <c r="C599" i="9"/>
  <c r="D598" i="9"/>
  <c r="C598" i="9"/>
  <c r="D597" i="9"/>
  <c r="C597" i="9"/>
  <c r="D584" i="9"/>
  <c r="C584" i="9"/>
  <c r="D583" i="9"/>
  <c r="C583" i="9"/>
  <c r="D582" i="9"/>
  <c r="C582" i="9"/>
  <c r="D581" i="9"/>
  <c r="C581" i="9"/>
  <c r="D580" i="9"/>
  <c r="C580" i="9"/>
  <c r="D579" i="9"/>
  <c r="C579" i="9"/>
  <c r="D578" i="9"/>
  <c r="C578" i="9"/>
  <c r="D577" i="9"/>
  <c r="C577" i="9"/>
  <c r="D576" i="9"/>
  <c r="C576" i="9"/>
  <c r="D575" i="9"/>
  <c r="C575" i="9"/>
  <c r="D574" i="9"/>
  <c r="C574" i="9"/>
  <c r="D573" i="9"/>
  <c r="C573" i="9"/>
  <c r="D572" i="9"/>
  <c r="C572" i="9"/>
  <c r="D566" i="9"/>
  <c r="C566" i="9"/>
  <c r="D562" i="9"/>
  <c r="C562" i="9"/>
  <c r="D561" i="9"/>
  <c r="C561" i="9"/>
  <c r="D560" i="9"/>
  <c r="C560" i="9"/>
  <c r="D559" i="9"/>
  <c r="C559" i="9"/>
  <c r="D558" i="9"/>
  <c r="C558" i="9"/>
  <c r="D557" i="9"/>
  <c r="C557" i="9"/>
  <c r="D556" i="9"/>
  <c r="C556" i="9"/>
  <c r="D555" i="9"/>
  <c r="C555" i="9"/>
  <c r="D554" i="9"/>
  <c r="C554" i="9"/>
  <c r="D553" i="9"/>
  <c r="C553" i="9"/>
  <c r="D552" i="9"/>
  <c r="C552" i="9"/>
  <c r="D551" i="9"/>
  <c r="C551" i="9"/>
  <c r="D550" i="9"/>
  <c r="C550" i="9"/>
  <c r="D549" i="9"/>
  <c r="C549" i="9"/>
  <c r="D543" i="9"/>
  <c r="C543" i="9"/>
  <c r="D539" i="9"/>
  <c r="C539" i="9"/>
  <c r="D538" i="9"/>
  <c r="C538" i="9"/>
  <c r="D537" i="9"/>
  <c r="C537" i="9"/>
  <c r="D536" i="9"/>
  <c r="C536" i="9"/>
  <c r="D535" i="9"/>
  <c r="C535" i="9"/>
  <c r="D534" i="9"/>
  <c r="C534" i="9"/>
  <c r="D533" i="9"/>
  <c r="C533" i="9"/>
  <c r="D532" i="9"/>
  <c r="C532" i="9"/>
  <c r="D531" i="9"/>
  <c r="C531" i="9"/>
  <c r="D530" i="9"/>
  <c r="C530" i="9"/>
  <c r="D529" i="9"/>
  <c r="C529" i="9"/>
  <c r="D528" i="9"/>
  <c r="C528" i="9"/>
  <c r="D527" i="9"/>
  <c r="C527" i="9"/>
  <c r="D526" i="9"/>
  <c r="C526" i="9"/>
  <c r="C510" i="9"/>
  <c r="C509" i="9"/>
  <c r="C508" i="9"/>
  <c r="C503" i="9"/>
  <c r="C502" i="9"/>
  <c r="C501" i="9"/>
  <c r="C500" i="9"/>
  <c r="C499" i="9"/>
  <c r="C493" i="9"/>
  <c r="D493" i="9"/>
  <c r="D492" i="9"/>
  <c r="C492" i="9"/>
  <c r="D491" i="9"/>
  <c r="C491" i="9"/>
  <c r="D490" i="9"/>
  <c r="C490" i="9"/>
  <c r="D489" i="9"/>
  <c r="C489" i="9"/>
  <c r="D488" i="9"/>
  <c r="C488" i="9"/>
  <c r="D486" i="9"/>
  <c r="C486" i="9"/>
  <c r="D485" i="9"/>
  <c r="C485" i="9"/>
  <c r="D484" i="9"/>
  <c r="C484" i="9"/>
  <c r="D483" i="9"/>
  <c r="C483" i="9"/>
  <c r="D482" i="9"/>
  <c r="C482" i="9"/>
  <c r="D481" i="9"/>
  <c r="C481" i="9"/>
  <c r="D480" i="9"/>
  <c r="C480" i="9"/>
  <c r="D479" i="9"/>
  <c r="C479" i="9"/>
  <c r="C476" i="9"/>
  <c r="D433" i="9"/>
  <c r="C433" i="9"/>
  <c r="D432" i="9"/>
  <c r="C432" i="9"/>
  <c r="D431" i="9"/>
  <c r="C431" i="9"/>
  <c r="D430" i="9"/>
  <c r="C430" i="9"/>
  <c r="D429" i="9"/>
  <c r="C429" i="9"/>
  <c r="D428" i="9"/>
  <c r="C428" i="9"/>
  <c r="F383" i="9"/>
  <c r="G381" i="9"/>
  <c r="F381" i="9"/>
  <c r="G380" i="9"/>
  <c r="F380" i="9"/>
  <c r="G379" i="9"/>
  <c r="F379" i="9"/>
  <c r="G378" i="9"/>
  <c r="F378" i="9"/>
  <c r="G377" i="9"/>
  <c r="F377" i="9"/>
  <c r="G376" i="9"/>
  <c r="F376" i="9"/>
  <c r="G375" i="9"/>
  <c r="F375" i="9"/>
  <c r="D381" i="9"/>
  <c r="C381" i="9"/>
  <c r="D380" i="9"/>
  <c r="C380" i="9"/>
  <c r="D379" i="9"/>
  <c r="C379" i="9"/>
  <c r="D378" i="9"/>
  <c r="C378" i="9"/>
  <c r="D377" i="9"/>
  <c r="C377" i="9"/>
  <c r="D376" i="9"/>
  <c r="C376" i="9"/>
  <c r="D375" i="9"/>
  <c r="C375" i="9"/>
  <c r="D371" i="9"/>
  <c r="C371" i="9"/>
  <c r="D370" i="9"/>
  <c r="C370" i="9"/>
  <c r="D369" i="9"/>
  <c r="C369" i="9"/>
  <c r="D368" i="9"/>
  <c r="C368" i="9"/>
  <c r="C362" i="9"/>
  <c r="C359" i="9"/>
  <c r="C358" i="9"/>
  <c r="D345" i="9"/>
  <c r="D344" i="9"/>
  <c r="D343" i="9"/>
  <c r="D342" i="9"/>
  <c r="D341" i="9"/>
  <c r="D340" i="9"/>
  <c r="D339" i="9"/>
  <c r="D338" i="9"/>
  <c r="D337" i="9"/>
  <c r="D336" i="9"/>
  <c r="D335" i="9"/>
  <c r="D334" i="9"/>
  <c r="D333" i="9"/>
  <c r="C345" i="9"/>
  <c r="C344" i="9"/>
  <c r="C343" i="9"/>
  <c r="C342" i="9"/>
  <c r="C341" i="9"/>
  <c r="C340" i="9"/>
  <c r="C339" i="9"/>
  <c r="C338" i="9"/>
  <c r="C337" i="9"/>
  <c r="C336" i="9"/>
  <c r="C335" i="9"/>
  <c r="C334" i="9"/>
  <c r="C333" i="9"/>
  <c r="D327" i="9"/>
  <c r="C327" i="9"/>
  <c r="D323" i="9"/>
  <c r="D322" i="9"/>
  <c r="D321" i="9"/>
  <c r="D320" i="9"/>
  <c r="D319" i="9"/>
  <c r="D318" i="9"/>
  <c r="D317" i="9"/>
  <c r="D316" i="9"/>
  <c r="D315" i="9"/>
  <c r="D314" i="9"/>
  <c r="D313" i="9"/>
  <c r="D312" i="9"/>
  <c r="D311" i="9"/>
  <c r="D310" i="9"/>
  <c r="C323" i="9"/>
  <c r="C322" i="9"/>
  <c r="C321" i="9"/>
  <c r="C320" i="9"/>
  <c r="C319" i="9"/>
  <c r="C318" i="9"/>
  <c r="C317" i="9"/>
  <c r="C316" i="9"/>
  <c r="C315" i="9"/>
  <c r="C314" i="9"/>
  <c r="C313" i="9"/>
  <c r="C312" i="9"/>
  <c r="C311" i="9"/>
  <c r="C310" i="9"/>
  <c r="D304" i="9"/>
  <c r="C304" i="9"/>
  <c r="C300" i="9"/>
  <c r="C299" i="9"/>
  <c r="C298" i="9"/>
  <c r="C297" i="9"/>
  <c r="C296" i="9"/>
  <c r="C295" i="9"/>
  <c r="C294" i="9"/>
  <c r="C293" i="9"/>
  <c r="C292" i="9"/>
  <c r="C291" i="9"/>
  <c r="C290" i="9"/>
  <c r="C289" i="9"/>
  <c r="C288" i="9"/>
  <c r="C267" i="9"/>
  <c r="C266" i="9"/>
  <c r="C265" i="9"/>
  <c r="C261" i="9"/>
  <c r="C260" i="9"/>
  <c r="C255" i="9"/>
  <c r="C254" i="9"/>
  <c r="C253" i="9"/>
  <c r="C252" i="9"/>
  <c r="C251" i="9"/>
  <c r="C250" i="9"/>
  <c r="D248" i="9"/>
  <c r="D247" i="9"/>
  <c r="D246" i="9"/>
  <c r="D245" i="9"/>
  <c r="D244" i="9"/>
  <c r="D243" i="9"/>
  <c r="D242" i="9"/>
  <c r="D241" i="9"/>
  <c r="C248" i="9"/>
  <c r="C247" i="9"/>
  <c r="C246" i="9"/>
  <c r="C245" i="9"/>
  <c r="C244" i="9"/>
  <c r="C243" i="9"/>
  <c r="C242" i="9"/>
  <c r="C241" i="9"/>
  <c r="C238" i="9"/>
  <c r="D190" i="9"/>
  <c r="C195" i="9"/>
  <c r="C194" i="9"/>
  <c r="C193" i="9"/>
  <c r="C192" i="9"/>
  <c r="C191" i="9"/>
  <c r="C190" i="9"/>
  <c r="F180" i="9"/>
  <c r="D180" i="9"/>
  <c r="C180" i="9"/>
  <c r="F174" i="9"/>
  <c r="F173" i="9"/>
  <c r="F172" i="9"/>
  <c r="F171" i="9"/>
  <c r="F170" i="9"/>
  <c r="D174" i="9"/>
  <c r="D173" i="9"/>
  <c r="D172" i="9"/>
  <c r="D171" i="9"/>
  <c r="D170" i="9"/>
  <c r="C174" i="9"/>
  <c r="C173" i="9"/>
  <c r="C172" i="9"/>
  <c r="C171" i="9"/>
  <c r="C170" i="9"/>
  <c r="F161" i="9"/>
  <c r="F160" i="9"/>
  <c r="D161" i="9"/>
  <c r="D160" i="9"/>
  <c r="C161" i="9"/>
  <c r="C160" i="9"/>
  <c r="F151" i="9"/>
  <c r="F150" i="9"/>
  <c r="D151" i="9"/>
  <c r="D150" i="9"/>
  <c r="C151" i="9"/>
  <c r="C150" i="9"/>
  <c r="F104" i="9"/>
  <c r="F103" i="9"/>
  <c r="F102" i="9"/>
  <c r="F101" i="9"/>
  <c r="F100" i="9"/>
  <c r="D104" i="9"/>
  <c r="D103" i="9"/>
  <c r="D102" i="9"/>
  <c r="D101" i="9"/>
  <c r="D100" i="9"/>
  <c r="C104" i="9"/>
  <c r="C103" i="9"/>
  <c r="C102" i="9"/>
  <c r="C101" i="9"/>
  <c r="C100" i="9"/>
  <c r="F36" i="9"/>
  <c r="D36" i="9"/>
  <c r="C36" i="9"/>
  <c r="F28" i="9"/>
  <c r="D28" i="9"/>
  <c r="C28" i="9"/>
  <c r="C25" i="9"/>
  <c r="C24" i="9"/>
  <c r="C23" i="9"/>
  <c r="C22" i="9"/>
  <c r="C21" i="9"/>
  <c r="C20" i="9"/>
  <c r="C19" i="9"/>
  <c r="C18" i="9"/>
  <c r="C17" i="9"/>
  <c r="C16" i="9"/>
  <c r="C14" i="9"/>
  <c r="C13" i="9"/>
  <c r="C12" i="9"/>
  <c r="C29" i="8"/>
  <c r="C218" i="8"/>
  <c r="C217" i="8"/>
  <c r="C193" i="8"/>
  <c r="C177" i="8"/>
  <c r="C176" i="8"/>
  <c r="C175" i="8"/>
  <c r="C174" i="8"/>
  <c r="C165" i="8"/>
  <c r="C164" i="8"/>
  <c r="C144" i="8"/>
  <c r="C138" i="8"/>
  <c r="C118" i="8"/>
  <c r="C112" i="8"/>
  <c r="C99" i="8"/>
  <c r="C98" i="8"/>
  <c r="C97" i="8"/>
  <c r="C96" i="8"/>
  <c r="C95" i="8"/>
  <c r="C94" i="8"/>
  <c r="C93" i="8"/>
  <c r="C89" i="8"/>
  <c r="C76" i="8"/>
  <c r="C75" i="8"/>
  <c r="C74" i="8"/>
  <c r="C73" i="8"/>
  <c r="C72" i="8"/>
  <c r="C71" i="8"/>
  <c r="C70" i="8"/>
  <c r="C66" i="8"/>
  <c r="C56" i="8"/>
  <c r="C53" i="8"/>
  <c r="C45" i="8"/>
  <c r="C39" i="8"/>
  <c r="C38" i="8"/>
  <c r="C47" i="8" s="1"/>
  <c r="C18" i="8"/>
  <c r="C16" i="8"/>
  <c r="C15" i="8"/>
  <c r="C99" i="9" l="1"/>
  <c r="G617" i="9"/>
  <c r="C209" i="8"/>
  <c r="F207" i="8" s="1"/>
  <c r="F99" i="9"/>
  <c r="D99" i="9"/>
  <c r="C229"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2" i="19"/>
  <c r="C402" i="19"/>
  <c r="D382" i="9"/>
  <c r="C382" i="9"/>
  <c r="D366" i="19"/>
  <c r="G354" i="19" s="1"/>
  <c r="C366" i="19"/>
  <c r="F354" i="19" s="1"/>
  <c r="D346" i="9"/>
  <c r="C346" i="9"/>
  <c r="C585" i="9"/>
  <c r="D585" i="9"/>
  <c r="D45" i="8"/>
  <c r="D634" i="19"/>
  <c r="C634" i="19"/>
  <c r="D617" i="9"/>
  <c r="C617" i="9"/>
  <c r="F293" i="8"/>
  <c r="F307" i="8"/>
  <c r="F295" i="8"/>
  <c r="G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C211" i="19" s="1"/>
  <c r="D18" i="19"/>
  <c r="C385" i="19"/>
  <c r="D349" i="19"/>
  <c r="C349" i="19"/>
  <c r="F346" i="19" l="1"/>
  <c r="F367" i="19"/>
  <c r="F331" i="19"/>
  <c r="G342" i="19"/>
  <c r="G367" i="19"/>
  <c r="F192" i="24"/>
  <c r="F77" i="24"/>
  <c r="G77" i="24"/>
  <c r="G366" i="19"/>
  <c r="F366" i="19"/>
  <c r="F378" i="19"/>
  <c r="F379" i="19"/>
  <c r="G635" i="19"/>
  <c r="G634" i="19"/>
  <c r="G620" i="9"/>
  <c r="G621" i="9"/>
  <c r="G619" i="9"/>
  <c r="G622" i="9"/>
  <c r="G618" i="9"/>
  <c r="G386" i="9" l="1"/>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49" i="19" l="1"/>
  <c r="F370" i="9"/>
  <c r="G313" i="9"/>
  <c r="G315" i="9"/>
  <c r="G323" i="9"/>
  <c r="G324" i="9"/>
  <c r="G317" i="9"/>
  <c r="G325" i="9"/>
  <c r="G326" i="9"/>
  <c r="G319" i="9"/>
  <c r="G312" i="9"/>
  <c r="G320" i="9"/>
  <c r="G321" i="9"/>
  <c r="G316" i="9"/>
  <c r="G318" i="9"/>
  <c r="G327" i="9"/>
  <c r="G310" i="9"/>
  <c r="G322" i="9"/>
  <c r="G311" i="9"/>
  <c r="G314" i="9"/>
  <c r="F312" i="9"/>
  <c r="F316" i="9"/>
  <c r="F320" i="9"/>
  <c r="F310" i="9"/>
  <c r="F325" i="9"/>
  <c r="F317" i="9"/>
  <c r="F326" i="9"/>
  <c r="F314" i="9"/>
  <c r="F318" i="9"/>
  <c r="F321" i="9"/>
  <c r="F327" i="9"/>
  <c r="F315" i="9"/>
  <c r="F319" i="9"/>
  <c r="F313" i="9"/>
  <c r="F322" i="9"/>
  <c r="F323" i="9"/>
  <c r="F311" i="9"/>
  <c r="F324"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G17" i="22"/>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C291" i="8"/>
  <c r="D307" i="8"/>
  <c r="C293" i="8"/>
  <c r="C307" i="8"/>
  <c r="D293" i="8"/>
  <c r="D291" i="8"/>
  <c r="C295"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D249" i="9"/>
  <c r="G247" i="9" s="1"/>
  <c r="C249" i="9"/>
  <c r="D227" i="9"/>
  <c r="G228" i="9" s="1"/>
  <c r="C227" i="9"/>
  <c r="F219" i="9" s="1"/>
  <c r="D214" i="9"/>
  <c r="C214" i="9"/>
  <c r="C187" i="9" s="1"/>
  <c r="F76" i="9"/>
  <c r="D76" i="9"/>
  <c r="C76" i="9"/>
  <c r="F72" i="9"/>
  <c r="D72" i="9"/>
  <c r="C72" i="9"/>
  <c r="C15" i="9"/>
  <c r="F17" i="22" s="1"/>
  <c r="C304" i="8"/>
  <c r="C303" i="8"/>
  <c r="C302" i="8"/>
  <c r="C298" i="8"/>
  <c r="C297" i="8"/>
  <c r="C296" i="8"/>
  <c r="C292" i="8"/>
  <c r="C289" i="8"/>
  <c r="C220" i="8"/>
  <c r="C167" i="8"/>
  <c r="D157" i="8"/>
  <c r="C157" i="8"/>
  <c r="D131" i="8"/>
  <c r="C131" i="8"/>
  <c r="D100" i="8"/>
  <c r="C100" i="8"/>
  <c r="D77" i="8"/>
  <c r="G80" i="8" s="1"/>
  <c r="C77" i="8"/>
  <c r="F428" i="9" l="1"/>
  <c r="C425" i="9"/>
  <c r="G142" i="8"/>
  <c r="G154" i="8"/>
  <c r="G151" i="8"/>
  <c r="G155" i="8"/>
  <c r="G144" i="8"/>
  <c r="G148" i="8"/>
  <c r="G152" i="8"/>
  <c r="G156" i="8"/>
  <c r="G161" i="8"/>
  <c r="G146" i="8"/>
  <c r="G159" i="8"/>
  <c r="G147" i="8"/>
  <c r="G145" i="8"/>
  <c r="G149" i="8"/>
  <c r="G153" i="8"/>
  <c r="G158" i="8"/>
  <c r="G162" i="8"/>
  <c r="G150" i="8"/>
  <c r="G143" i="8"/>
  <c r="G160" i="8"/>
  <c r="F144" i="8"/>
  <c r="F148" i="8"/>
  <c r="F152" i="8"/>
  <c r="F156" i="8"/>
  <c r="F161" i="8"/>
  <c r="F150" i="8"/>
  <c r="F159" i="8"/>
  <c r="F155" i="8"/>
  <c r="F145" i="8"/>
  <c r="F149" i="8"/>
  <c r="F153" i="8"/>
  <c r="F158" i="8"/>
  <c r="F162" i="8"/>
  <c r="F146" i="8"/>
  <c r="F143" i="8"/>
  <c r="F147" i="8"/>
  <c r="F151" i="8"/>
  <c r="F142" i="8"/>
  <c r="F154" i="8"/>
  <c r="F160" i="8"/>
  <c r="F126" i="8"/>
  <c r="F127" i="8"/>
  <c r="F136" i="8"/>
  <c r="F129" i="8"/>
  <c r="F117" i="8"/>
  <c r="F128" i="8"/>
  <c r="F130" i="8"/>
  <c r="F121" i="8"/>
  <c r="F122" i="8"/>
  <c r="F123" i="8"/>
  <c r="F132" i="8"/>
  <c r="F118" i="8"/>
  <c r="F134" i="8"/>
  <c r="F135" i="8"/>
  <c r="F124" i="8"/>
  <c r="F133" i="8"/>
  <c r="F119" i="8"/>
  <c r="F120" i="8"/>
  <c r="F125" i="8"/>
  <c r="F198" i="8"/>
  <c r="F208" i="8"/>
  <c r="F206" i="8"/>
  <c r="G126" i="8"/>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57" i="8" l="1"/>
  <c r="F157" i="8"/>
  <c r="F131" i="8"/>
  <c r="F209" i="8"/>
  <c r="G131" i="8"/>
  <c r="F46" i="24"/>
  <c r="F22" i="24"/>
  <c r="F18" i="19"/>
  <c r="G144" i="11"/>
  <c r="F167" i="8"/>
  <c r="F152" i="10"/>
  <c r="F77" i="8"/>
  <c r="F100" i="8"/>
  <c r="F58"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E303AF14-C67D-42B2-9BD2-8187CD10058E}">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 ref="C11" authorId="0" shapeId="0" xr:uid="{67DA29B8-C84D-4D94-AF07-E280632124AD}">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sharedStrings.xml><?xml version="1.0" encoding="utf-8"?>
<sst xmlns="http://schemas.openxmlformats.org/spreadsheetml/2006/main" count="9868" uniqueCount="3593">
  <si>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</si>
  <si>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</si>
  <si>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</si>
  <si>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</si>
  <si>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</si>
  <si>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</si>
  <si>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</si>
  <si>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</si>
  <si>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</si>
  <si>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</si>
  <si>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</si>
  <si>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</si>
  <si>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</si>
  <si>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</si>
  <si>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</si>
  <si>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</si>
  <si>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</si>
  <si>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</si>
  <si>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</si>
  <si>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</si>
  <si>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</si>
  <si>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</si>
  <si>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</si>
  <si>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</si>
  <si>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</si>
  <si>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</si>
  <si>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</si>
  <si>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</si>
  <si>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</si>
  <si>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</si>
  <si>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</si>
  <si>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</si>
  <si>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</si>
  <si>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</si>
  <si>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</si>
  <si>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</si>
  <si>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</si>
  <si>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</si>
  <si>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</si>
  <si>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</si>
  <si>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</si>
  <si>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</si>
  <si>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</si>
  <si>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</si>
  <si>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</si>
  <si>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</si>
  <si>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</si>
  <si>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</si>
  <si>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</si>
  <si>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</si>
  <si>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</si>
  <si>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</si>
  <si>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</si>
  <si>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</si>
  <si>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</si>
  <si>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</si>
  <si>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</si>
  <si>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</si>
  <si>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</si>
  <si>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</si>
  <si>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</si>
  <si>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</si>
  <si>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</si>
  <si>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</si>
  <si>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</si>
  <si>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</si>
  <si>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</si>
  <si>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</si>
  <si>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</si>
  <si>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</si>
  <si>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</si>
  <si>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</si>
  <si>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</si>
  <si>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</si>
  <si>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</si>
  <si>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</si>
  <si>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</si>
  <si>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</si>
  <si>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</si>
  <si>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</si>
  <si>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</si>
  <si>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</si>
  <si>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</si>
  <si>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</si>
  <si>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</si>
  <si>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</si>
  <si>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</si>
  <si>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</si>
  <si>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</si>
  <si>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</si>
  <si>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</si>
  <si>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</si>
  <si>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</si>
  <si>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</si>
  <si>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</si>
  <si>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</si>
  <si>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</si>
  <si>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</si>
  <si>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</si>
  <si>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</si>
  <si>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</si>
  <si>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</si>
  <si>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</si>
  <si>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</si>
  <si>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</si>
  <si>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</si>
  <si>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</si>
  <si>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</si>
  <si>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</si>
  <si>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</si>
  <si>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</si>
  <si>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</si>
  <si>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</si>
  <si>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</si>
  <si>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</si>
  <si>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</si>
  <si>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</si>
  <si>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</si>
  <si>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</si>
  <si>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</si>
  <si>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</si>
  <si>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</si>
  <si>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</si>
  <si>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</si>
  <si>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</si>
  <si>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</si>
  <si>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</si>
  <si>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</si>
  <si>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</si>
  <si>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</si>
  <si>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</si>
  <si>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</si>
  <si>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</si>
  <si>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</si>
  <si>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</si>
  <si>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</si>
  <si>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</si>
  <si>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</si>
  <si>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</si>
  <si>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</si>
  <si>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</si>
  <si>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</si>
  <si>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</si>
  <si>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</si>
  <si>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</si>
  <si>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</si>
  <si>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</si>
  <si>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</si>
  <si>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</si>
  <si>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</si>
  <si>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</si>
  <si>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</si>
  <si>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</si>
  <si>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</si>
  <si>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</si>
  <si>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</si>
  <si>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</si>
  <si>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</si>
  <si>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</si>
  <si>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</si>
  <si>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</si>
  <si>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</si>
  <si>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</si>
  <si>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</si>
  <si>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</si>
  <si>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</si>
  <si>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</si>
  <si>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</si>
  <si>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</si>
  <si>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</si>
  <si>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</si>
  <si>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</si>
  <si>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</si>
  <si>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</si>
  <si>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</si>
  <si>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</si>
  <si>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</si>
  <si>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</si>
  <si>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</si>
  <si>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</si>
  <si>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</si>
  <si>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</si>
  <si>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</si>
  <si>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</si>
  <si>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</si>
  <si>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</si>
  <si>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</si>
  <si>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</si>
  <si>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</si>
  <si>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</si>
  <si>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</si>
  <si>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</si>
  <si>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</si>
  <si>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</si>
  <si>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</si>
  <si>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</si>
  <si>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</si>
  <si>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</si>
  <si>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</si>
  <si>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</si>
  <si>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</si>
  <si>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</si>
  <si>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</si>
  <si>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</si>
  <si>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</si>
  <si>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</si>
  <si>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</si>
  <si>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</si>
  <si>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</si>
  <si>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</si>
  <si>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</si>
  <si>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</si>
  <si>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</si>
  <si>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</si>
  <si>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</si>
  <si>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</si>
  <si>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</si>
  <si>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</si>
  <si>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</si>
  <si>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</si>
  <si>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</si>
  <si>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</si>
  <si>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</si>
  <si>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</si>
  <si>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</si>
  <si>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</si>
  <si>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</si>
  <si>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</si>
  <si>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</si>
  <si>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</si>
  <si>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</si>
  <si>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</si>
  <si>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</si>
  <si>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</si>
  <si>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</si>
  <si>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</si>
  <si>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</si>
  <si>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</si>
  <si>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</si>
  <si>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</si>
  <si>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</si>
  <si>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</si>
  <si>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</si>
  <si>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</si>
  <si>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</si>
  <si>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</si>
  <si>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</si>
  <si>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</si>
  <si>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</si>
  <si>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</si>
  <si>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</si>
  <si>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</si>
  <si>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</si>
  <si>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</si>
  <si>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</si>
  <si>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</si>
  <si>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</si>
  <si>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</si>
  <si>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</si>
  <si>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</si>
  <si>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</si>
  <si>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</si>
  <si>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</si>
  <si>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</si>
  <si>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</si>
  <si>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</si>
  <si>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</si>
  <si>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</si>
  <si>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</si>
  <si>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</si>
  <si>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</si>
  <si>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</si>
  <si>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</si>
  <si>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</si>
  <si>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</si>
  <si>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</si>
  <si>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</si>
  <si>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</si>
  <si>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</si>
  <si>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</si>
  <si>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</si>
  <si>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</si>
  <si>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</si>
  <si>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</si>
  <si>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</si>
  <si>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</si>
  <si>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</si>
  <si>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</si>
  <si>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</si>
  <si>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</si>
  <si>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</si>
  <si>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</si>
  <si>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</si>
  <si>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</si>
  <si>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</si>
  <si>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</si>
  <si>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</si>
  <si>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</si>
  <si>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</si>
  <si>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</si>
  <si>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</si>
  <si>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</si>
  <si>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</si>
  <si>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</si>
  <si>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</si>
  <si>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</si>
  <si>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</si>
  <si>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</si>
  <si>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</si>
  <si>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</si>
  <si>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</si>
  <si>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</si>
  <si>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</si>
  <si>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</si>
  <si>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</si>
  <si>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</si>
  <si>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</si>
  <si>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</si>
  <si>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</si>
  <si>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</si>
  <si>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</si>
  <si>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</si>
  <si>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</si>
  <si>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</si>
  <si>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</si>
  <si>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</si>
  <si>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</si>
  <si>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</si>
  <si>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</si>
  <si>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</si>
  <si>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</si>
  <si>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</si>
  <si>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</si>
  <si>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</si>
  <si>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</si>
  <si>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</si>
  <si>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</si>
  <si>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</si>
  <si>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</si>
  <si>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</si>
  <si>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</si>
  <si>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</si>
  <si>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</si>
  <si>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</si>
  <si>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</si>
  <si>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</si>
  <si>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</si>
  <si>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</si>
  <si>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</si>
  <si>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</si>
  <si>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</si>
  <si>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</si>
  <si>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</si>
  <si>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</si>
  <si>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</si>
  <si>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</si>
  <si>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</si>
  <si>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</si>
  <si>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</si>
  <si>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</si>
  <si>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</si>
  <si>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</si>
  <si>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</si>
  <si>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</si>
  <si>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</si>
  <si>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</si>
  <si>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</si>
  <si>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</si>
  <si>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</si>
  <si>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</si>
  <si>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</si>
  <si>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</si>
  <si>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</si>
  <si>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</si>
  <si>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</si>
  <si>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</si>
  <si>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</si>
  <si>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</si>
  <si>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</si>
  <si>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</si>
  <si>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</si>
  <si>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</si>
  <si>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</si>
  <si>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</si>
  <si>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</si>
  <si>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</si>
  <si>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</si>
  <si>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</si>
  <si>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</si>
  <si>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</si>
  <si>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</si>
  <si>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</si>
  <si>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</si>
  <si>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</si>
  <si>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</si>
  <si>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</si>
  <si>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</si>
  <si>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</si>
  <si>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</si>
  <si>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</si>
  <si>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</si>
  <si>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</si>
  <si>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</si>
  <si>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</si>
  <si>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</si>
  <si>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</si>
  <si>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</si>
  <si>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</si>
  <si>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</si>
  <si>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</si>
  <si>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</si>
  <si>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</si>
  <si>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</si>
  <si>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</si>
  <si>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</si>
  <si>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</si>
  <si>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</si>
  <si>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</si>
  <si>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</si>
  <si>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</si>
  <si>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</si>
  <si>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</si>
  <si>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</si>
  <si>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</si>
  <si>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</si>
  <si>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</si>
  <si>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</si>
  <si>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</si>
  <si>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</si>
  <si>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</si>
  <si>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</si>
  <si>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</si>
  <si>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</si>
  <si>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</si>
  <si>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</si>
  <si>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</si>
  <si>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</si>
  <si>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</si>
  <si>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</si>
  <si>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</si>
  <si>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</si>
  <si>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</si>
  <si>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</si>
  <si>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</si>
  <si>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</si>
  <si>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</si>
  <si>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</si>
  <si>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</si>
  <si>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</si>
  <si>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</si>
  <si>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</si>
  <si>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</si>
  <si>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</si>
  <si>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</si>
  <si>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</si>
  <si>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</si>
  <si>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</si>
  <si>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</si>
  <si>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</si>
  <si>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</si>
  <si>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</si>
  <si>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</si>
  <si>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</si>
  <si>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</si>
  <si>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</si>
  <si>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</si>
  <si>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</si>
  <si>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</si>
  <si>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</si>
  <si>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</si>
  <si>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</si>
  <si>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</si>
  <si>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</si>
  <si>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</si>
  <si>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</si>
  <si>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</si>
  <si>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</si>
  <si>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</si>
  <si>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</si>
  <si>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</si>
  <si>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</si>
  <si>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</si>
  <si>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</si>
  <si>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</si>
  <si>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</si>
  <si>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</si>
  <si>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</si>
  <si>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</si>
  <si>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</si>
  <si>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</si>
  <si>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</si>
  <si>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</si>
  <si>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</si>
  <si>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</si>
  <si>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</si>
  <si>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</si>
  <si>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</si>
  <si>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</si>
  <si>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</si>
  <si>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</si>
  <si>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</si>
  <si>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</si>
  <si>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</si>
  <si>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</si>
  <si>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</si>
  <si>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</si>
  <si>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</si>
  <si>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</si>
  <si>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</si>
  <si>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</si>
  <si>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</si>
  <si>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</si>
  <si>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</si>
  <si>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</si>
  <si>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</si>
  <si>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</si>
  <si>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</si>
  <si>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</si>
  <si>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</si>
  <si>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</si>
  <si>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</si>
  <si>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</si>
  <si>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</si>
  <si>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</si>
  <si>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</si>
  <si>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</si>
  <si>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</si>
  <si>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</si>
  <si>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</si>
  <si>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</si>
  <si>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</si>
  <si>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</si>
  <si>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</si>
  <si>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</si>
  <si>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</si>
  <si>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</si>
  <si>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</si>
  <si>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</si>
  <si>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</si>
  <si>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</si>
  <si>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</si>
  <si>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</si>
  <si>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</si>
  <si>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</si>
  <si>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</si>
  <si>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</si>
  <si>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</si>
  <si>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</si>
  <si>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</si>
  <si>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</si>
  <si>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</si>
  <si>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</si>
  <si>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</si>
  <si>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</si>
  <si>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</si>
  <si>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</si>
  <si>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</si>
  <si>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</si>
  <si>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</si>
  <si>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</si>
  <si>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</si>
  <si>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</si>
  <si>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</si>
  <si>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</si>
  <si>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</si>
  <si>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</si>
  <si>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</si>
  <si>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</si>
  <si>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</si>
  <si>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</si>
  <si>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</si>
  <si>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</si>
  <si>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</si>
  <si>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</si>
  <si>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</si>
  <si>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</si>
  <si>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</si>
  <si>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</si>
  <si>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</si>
  <si>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</si>
  <si>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</si>
  <si>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</si>
  <si>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</si>
  <si>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</si>
  <si>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</si>
  <si>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</si>
  <si>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</si>
  <si>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</si>
  <si>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</si>
  <si>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</si>
  <si>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</si>
  <si>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</si>
  <si>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</si>
  <si>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</si>
  <si>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</si>
  <si>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</si>
  <si>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</si>
  <si>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</si>
  <si>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</si>
  <si>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</si>
  <si>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</si>
  <si>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</si>
  <si>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</si>
  <si>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</si>
  <si>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</si>
  <si>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</si>
  <si>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</si>
  <si>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</si>
  <si>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</si>
  <si>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</si>
  <si>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</si>
  <si>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</si>
  <si>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</si>
  <si>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</si>
  <si>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</si>
  <si>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</si>
  <si>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</si>
  <si>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</si>
  <si>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</si>
  <si>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</si>
  <si>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</si>
  <si>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</si>
  <si>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</si>
  <si>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</si>
  <si>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</si>
  <si>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</si>
  <si>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</si>
  <si>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</si>
  <si>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</si>
  <si>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</si>
  <si>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</si>
  <si>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</si>
  <si>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</si>
  <si>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</si>
  <si>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</si>
  <si>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</si>
  <si>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</si>
  <si>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</si>
  <si>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</si>
  <si>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</si>
  <si>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</si>
  <si>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</si>
  <si>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</si>
  <si>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</si>
  <si>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</si>
  <si>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</si>
  <si>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</si>
  <si>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</si>
  <si>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</si>
  <si>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</si>
  <si>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</si>
  <si>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</si>
  <si>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</si>
  <si>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</si>
  <si>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</si>
  <si>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</si>
  <si>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</si>
  <si>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</si>
  <si>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</si>
  <si>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</si>
  <si>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</si>
  <si>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</si>
  <si>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</si>
  <si>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</si>
  <si>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</si>
  <si>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</si>
  <si>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</si>
  <si>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</si>
  <si>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</si>
  <si>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</si>
  <si>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</si>
  <si>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</si>
  <si>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</si>
  <si>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</si>
  <si>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</si>
  <si>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</si>
  <si>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</si>
  <si>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</si>
  <si>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</si>
  <si>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</si>
  <si>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</si>
  <si>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</si>
  <si>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</si>
  <si>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</si>
  <si>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</si>
  <si>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</si>
  <si>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</si>
  <si>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</si>
  <si>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</si>
  <si>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</si>
  <si>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</si>
  <si>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</si>
  <si>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</si>
  <si>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</si>
  <si>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</si>
  <si>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</si>
  <si>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</si>
  <si>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</si>
  <si>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</si>
  <si>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</si>
  <si>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</si>
  <si>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</si>
  <si>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</si>
  <si>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</si>
  <si>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</si>
  <si>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</si>
  <si>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</si>
  <si>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</si>
  <si>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</si>
  <si>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</si>
  <si>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</si>
  <si>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</si>
  <si>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</si>
  <si>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</si>
  <si>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</si>
  <si>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</si>
  <si>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</si>
  <si>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</si>
  <si>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</si>
  <si>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</si>
  <si>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</si>
  <si>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</si>
  <si>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</si>
  <si>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</si>
  <si>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</si>
  <si>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</si>
  <si>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</si>
  <si>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</si>
  <si>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</si>
  <si>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</si>
  <si>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</si>
  <si>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</si>
  <si>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</si>
  <si>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</si>
  <si>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</si>
  <si>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</si>
  <si>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</si>
  <si>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</si>
  <si>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</si>
  <si>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</si>
  <si>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</si>
  <si>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</si>
  <si>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</si>
  <si>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</si>
  <si>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</si>
  <si>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</si>
  <si>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</si>
  <si>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</si>
  <si>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</si>
  <si>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</si>
  <si>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</si>
  <si>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</si>
  <si>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</si>
  <si>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</si>
  <si>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</si>
  <si>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</si>
  <si>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</si>
  <si>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</si>
  <si>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</si>
  <si>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</si>
  <si>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</si>
  <si>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</si>
  <si>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</si>
  <si>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</si>
  <si>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</si>
  <si>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</si>
  <si>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</si>
  <si>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</si>
  <si>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</si>
  <si>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</si>
  <si>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</si>
  <si>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</si>
  <si>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</si>
  <si>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</si>
  <si>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</si>
  <si>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</si>
  <si>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</si>
  <si>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</si>
  <si>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</si>
  <si>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</si>
  <si>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</si>
  <si>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</si>
  <si>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</si>
  <si>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</si>
  <si>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</si>
  <si>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</si>
  <si>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</si>
  <si>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</si>
  <si>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</si>
  <si>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</si>
  <si>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</si>
  <si>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</si>
  <si>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</si>
  <si>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</si>
  <si>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</si>
  <si>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</si>
  <si>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</si>
  <si>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</si>
  <si>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</si>
  <si>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</si>
  <si>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</si>
  <si>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</si>
  <si>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</si>
  <si>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</si>
  <si>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</si>
  <si>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</si>
  <si>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</si>
  <si>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</si>
  <si>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</si>
  <si>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</si>
  <si>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</si>
  <si>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</si>
  <si>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</si>
  <si>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</si>
  <si>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</si>
  <si>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</si>
  <si>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</si>
  <si>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</si>
  <si>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</si>
  <si>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</si>
  <si>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</si>
  <si>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</si>
  <si>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</si>
  <si>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</si>
  <si>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</si>
  <si>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</si>
  <si>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</si>
  <si>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</si>
  <si>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</si>
  <si>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</si>
  <si>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</si>
  <si>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</si>
  <si>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</si>
  <si>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</si>
  <si>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</si>
  <si>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</si>
  <si>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</si>
  <si>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</si>
  <si>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</si>
  <si>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</si>
  <si>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</si>
  <si>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</si>
  <si>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</si>
  <si>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</si>
  <si>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</si>
  <si>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</si>
  <si>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</si>
  <si>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</si>
  <si>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</si>
  <si>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</si>
  <si>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</si>
  <si>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</si>
  <si>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</si>
  <si>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</si>
  <si>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</si>
  <si>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</si>
  <si>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</si>
  <si>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</si>
  <si>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</si>
  <si>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</si>
  <si>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</si>
  <si>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</si>
  <si>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</si>
  <si>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</si>
  <si>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</si>
  <si>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</si>
  <si>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</si>
  <si>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</si>
  <si>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</si>
  <si>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</si>
  <si>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</si>
  <si>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</si>
  <si>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</si>
  <si>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</si>
  <si>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</si>
  <si>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</si>
  <si>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</si>
  <si>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</si>
  <si>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</si>
  <si>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</si>
  <si>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</si>
  <si>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</si>
  <si>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</si>
  <si>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</si>
  <si>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</si>
  <si>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</si>
  <si>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</si>
  <si>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</si>
  <si>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</si>
  <si>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</si>
  <si>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</si>
  <si>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</si>
  <si>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</si>
  <si>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</si>
  <si>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</si>
  <si>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</si>
  <si>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</si>
  <si>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</si>
  <si>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</si>
  <si>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</si>
  <si>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</si>
  <si>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</si>
  <si>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</si>
  <si>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</si>
  <si>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</si>
  <si>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</si>
  <si>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</si>
  <si>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</si>
  <si>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</si>
  <si>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</si>
  <si>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</si>
  <si>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</si>
  <si>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</si>
  <si>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</si>
  <si>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</si>
  <si>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</si>
  <si>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</si>
  <si>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</si>
  <si>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</si>
  <si>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</si>
  <si>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</si>
  <si>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</si>
  <si>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</si>
  <si>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</si>
  <si>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</si>
  <si>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</si>
  <si>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</si>
  <si>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</si>
  <si>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</si>
  <si>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</si>
  <si>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</si>
  <si>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</si>
  <si>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</si>
  <si>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</si>
  <si>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</si>
  <si>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</si>
  <si>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</si>
  <si>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</si>
  <si>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</si>
  <si>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</si>
  <si>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</si>
  <si>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</si>
  <si>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</si>
  <si>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</si>
  <si>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</si>
  <si>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</si>
  <si>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</si>
  <si>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</si>
  <si>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</si>
  <si>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</si>
  <si>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</si>
  <si>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</si>
  <si>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</si>
  <si>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</si>
  <si>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</si>
  <si>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</si>
  <si>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</si>
  <si>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</si>
  <si>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</si>
  <si>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</si>
  <si>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</si>
  <si>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</si>
  <si>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</si>
  <si>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</si>
  <si>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</si>
  <si>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</si>
  <si>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</si>
  <si>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</si>
  <si>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</si>
  <si>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</si>
  <si>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</si>
  <si>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</si>
  <si>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</si>
  <si>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</si>
  <si>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</si>
  <si>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</si>
  <si>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</si>
  <si>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</si>
  <si>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</si>
  <si>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</si>
  <si>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</si>
  <si>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</si>
  <si>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</si>
  <si>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</si>
  <si>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</si>
  <si>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</si>
  <si>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</si>
  <si>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</si>
  <si>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</si>
  <si>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</si>
  <si>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</si>
  <si>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</si>
  <si>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</si>
  <si>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</si>
  <si>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</si>
  <si>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</si>
  <si>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</si>
  <si>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</si>
  <si>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</si>
  <si>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</si>
  <si>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</si>
  <si>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</si>
  <si>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</si>
  <si>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</si>
  <si>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</si>
  <si>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</si>
  <si>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</si>
  <si>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</si>
  <si>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</si>
  <si>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</si>
  <si>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</si>
  <si>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</si>
  <si>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</si>
  <si>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</si>
  <si>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</si>
  <si>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</si>
  <si>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</si>
  <si>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</si>
  <si>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</si>
  <si>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</si>
  <si>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</si>
  <si>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</si>
  <si>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</si>
  <si>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</si>
  <si>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</si>
  <si>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</si>
  <si>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</si>
  <si>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</si>
  <si>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</si>
  <si>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</si>
  <si>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</si>
  <si>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</si>
  <si>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</si>
  <si>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</si>
  <si>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</si>
  <si>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</si>
  <si>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</si>
  <si>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</si>
  <si>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</si>
  <si>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</si>
  <si>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</si>
  <si>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</si>
  <si>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</si>
  <si>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</si>
  <si>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</si>
  <si>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</si>
  <si>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</si>
  <si>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</si>
  <si>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</si>
  <si>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</si>
  <si>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</si>
  <si>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</si>
  <si>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</si>
  <si>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</si>
  <si>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</si>
  <si>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</si>
  <si>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</si>
  <si>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</si>
  <si>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</si>
  <si>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</si>
  <si>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</si>
  <si>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</si>
  <si>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</si>
  <si>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</si>
  <si>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</si>
  <si>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</si>
  <si>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</si>
  <si>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</si>
  <si>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</si>
  <si>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</si>
  <si>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</si>
  <si>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</si>
  <si>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</si>
  <si>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</si>
  <si>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</si>
  <si>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</si>
  <si>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</si>
  <si>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</si>
  <si>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</si>
  <si>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</si>
  <si>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</si>
  <si>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</si>
  <si>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</si>
  <si>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</si>
  <si>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</si>
  <si>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</si>
  <si>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</si>
  <si>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</si>
  <si>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</si>
  <si>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</si>
  <si>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</si>
  <si>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</si>
  <si>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</si>
  <si>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</si>
  <si>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</si>
  <si>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</si>
  <si>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</si>
  <si>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</si>
  <si>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</si>
  <si>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</si>
  <si>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</si>
  <si>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</si>
  <si>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</si>
  <si>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</si>
  <si>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</si>
  <si>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</si>
  <si>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</si>
  <si>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</si>
  <si>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</si>
  <si>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</si>
  <si>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</si>
  <si>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</si>
  <si>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</si>
  <si>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</si>
  <si>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</si>
  <si>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</si>
  <si>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</si>
  <si>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</si>
  <si>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</si>
  <si>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</si>
  <si>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</si>
  <si>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</si>
  <si>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</si>
  <si>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</si>
  <si>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</si>
  <si>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</si>
  <si>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</si>
  <si>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</si>
  <si>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</si>
  <si>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</si>
  <si>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</si>
  <si>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</si>
  <si>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</si>
  <si>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</si>
  <si>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</si>
  <si>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</si>
  <si>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</si>
  <si>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</si>
  <si>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</si>
  <si>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</si>
  <si>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</si>
  <si>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</si>
  <si>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</si>
  <si>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</si>
  <si>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</si>
  <si>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</si>
  <si>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</si>
  <si>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</si>
  <si>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</si>
  <si>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</si>
  <si>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</si>
  <si>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</si>
  <si>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</si>
  <si>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</si>
  <si>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</si>
  <si>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</si>
  <si>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</si>
  <si>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</si>
  <si>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</si>
  <si>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</si>
  <si>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</si>
  <si>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</si>
  <si>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</si>
  <si>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</si>
  <si>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</si>
  <si>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</si>
  <si>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</si>
  <si>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</si>
  <si>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</si>
  <si>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</si>
  <si>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</si>
  <si>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</si>
  <si>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</si>
  <si>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</si>
  <si>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</si>
  <si>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</si>
  <si>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</si>
  <si>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</si>
  <si>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</si>
  <si>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</si>
  <si>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</si>
  <si>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</si>
  <si>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</si>
  <si>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</si>
  <si>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</si>
  <si>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</si>
  <si>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</si>
  <si>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</si>
  <si>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</si>
  <si>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</si>
  <si>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</si>
  <si>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</si>
  <si>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</si>
  <si>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</si>
  <si>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</si>
  <si>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</si>
  <si>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</si>
  <si>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</si>
  <si>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</si>
  <si>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</si>
  <si>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</si>
  <si>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</si>
  <si>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</si>
  <si>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</si>
  <si>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</si>
  <si>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</si>
  <si>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</si>
  <si>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</si>
  <si>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</si>
  <si>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</si>
  <si>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</si>
  <si>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</si>
  <si>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</si>
  <si>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</si>
  <si>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</si>
  <si>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</si>
  <si>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</si>
  <si>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</si>
  <si>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</si>
  <si>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</si>
  <si>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</si>
  <si>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</si>
  <si>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</si>
  <si>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</si>
  <si>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</si>
  <si>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</si>
  <si>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</si>
  <si>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</si>
  <si>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</si>
  <si>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</si>
  <si>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</si>
  <si>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</si>
  <si>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</si>
  <si>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</si>
  <si>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</si>
  <si>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</si>
  <si>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</si>
  <si>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</si>
  <si>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</si>
  <si>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</si>
  <si>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</si>
  <si>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</si>
  <si>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</si>
  <si>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</si>
  <si>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</si>
  <si>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</si>
  <si>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</si>
  <si>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</si>
  <si>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</si>
  <si>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</si>
  <si>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</si>
  <si>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</si>
  <si>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</si>
  <si>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</si>
  <si>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</si>
  <si>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</si>
  <si>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</si>
  <si>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</si>
  <si>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</si>
  <si>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</si>
  <si>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</si>
  <si>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</si>
  <si>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</si>
  <si>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</si>
  <si>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</si>
  <si>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</si>
  <si>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</si>
  <si>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</si>
  <si>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</si>
  <si>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</si>
  <si>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</si>
  <si>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</si>
  <si>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</si>
  <si>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</si>
  <si>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</si>
  <si>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</si>
  <si>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</si>
  <si>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</si>
  <si>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</si>
  <si>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</si>
  <si>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</si>
  <si>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</si>
  <si>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</si>
  <si>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</si>
  <si>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</si>
  <si>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</si>
  <si>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</si>
  <si>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</si>
  <si>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</si>
  <si>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</si>
  <si>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</si>
  <si>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</si>
  <si>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</si>
  <si>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</si>
  <si>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</si>
  <si>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</si>
  <si>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</si>
  <si>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</si>
  <si>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</si>
  <si>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</si>
  <si>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</si>
  <si>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</si>
  <si>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</si>
  <si>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</si>
  <si>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</si>
  <si>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</si>
  <si>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</si>
  <si>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</si>
  <si>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</si>
  <si>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</si>
  <si>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</si>
  <si>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</si>
  <si>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</si>
  <si>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</si>
  <si>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</si>
  <si>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</si>
  <si>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</si>
  <si>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</si>
  <si>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</si>
  <si>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</si>
  <si>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</si>
  <si>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</si>
  <si>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</si>
  <si>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</si>
  <si>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</si>
  <si>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</si>
  <si>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</si>
  <si>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</si>
  <si>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</si>
  <si>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</si>
  <si>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</si>
  <si>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</si>
  <si>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</si>
  <si>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</si>
  <si>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</si>
  <si>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</si>
  <si>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</si>
  <si>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</si>
  <si>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</si>
  <si>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</si>
  <si>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</si>
  <si>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</si>
  <si>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</si>
  <si>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</si>
  <si>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</si>
  <si>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</si>
  <si>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</si>
  <si>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</si>
  <si>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</si>
  <si>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</si>
  <si>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</si>
  <si>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</si>
  <si>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</si>
  <si>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</si>
  <si>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</si>
  <si>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</si>
  <si>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</si>
  <si>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</si>
  <si>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</si>
  <si>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</si>
  <si>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</si>
  <si>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</si>
  <si>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</si>
  <si>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</si>
  <si>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</si>
  <si>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</si>
  <si>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</si>
  <si>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</si>
  <si>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</si>
  <si>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</si>
  <si>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</si>
  <si>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</si>
  <si>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</si>
  <si>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</si>
  <si>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</si>
  <si>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</si>
  <si>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</si>
  <si>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</si>
  <si>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</si>
  <si>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</si>
  <si>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</si>
  <si>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</si>
  <si>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</si>
  <si>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</si>
  <si>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</si>
  <si>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</si>
  <si>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</si>
  <si>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</si>
  <si>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</si>
  <si>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</si>
  <si>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</si>
  <si>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</si>
  <si>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</si>
  <si>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</si>
  <si>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</si>
  <si>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</si>
  <si>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</si>
  <si>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</si>
  <si>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</si>
  <si>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</si>
  <si>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</si>
  <si>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</si>
  <si>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</si>
  <si>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</si>
  <si>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</si>
  <si>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</si>
  <si>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</si>
  <si>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</si>
  <si>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</si>
  <si>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</si>
  <si>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</si>
  <si>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</si>
  <si>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</si>
  <si>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</si>
  <si>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</si>
  <si>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</si>
  <si>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</si>
  <si>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</si>
  <si>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</si>
  <si>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</si>
  <si>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</si>
  <si>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</si>
  <si>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</si>
  <si>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</si>
  <si>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</si>
  <si>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</si>
  <si>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</si>
  <si>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</si>
  <si>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</si>
  <si>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</si>
  <si>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</si>
  <si>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</si>
  <si>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</si>
  <si>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</si>
  <si>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</si>
  <si>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</si>
  <si>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</si>
  <si>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</si>
  <si>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</si>
  <si>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</si>
  <si>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</si>
  <si>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</si>
  <si>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</si>
  <si>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</si>
  <si>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</si>
  <si>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</si>
  <si>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</si>
  <si>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</si>
  <si>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</si>
  <si>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</si>
  <si>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</si>
  <si>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</si>
  <si>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</si>
  <si>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</si>
  <si>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</si>
  <si>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</si>
  <si>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</si>
  <si>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</si>
  <si>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</si>
  <si>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</si>
  <si>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</si>
  <si>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</si>
  <si>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</si>
  <si>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</si>
  <si>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</si>
  <si>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</si>
  <si>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</si>
  <si>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</si>
  <si>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</si>
  <si>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</si>
  <si>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</si>
  <si>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</si>
  <si>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</si>
  <si>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</si>
  <si>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</si>
  <si>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</si>
  <si>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</si>
  <si>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</si>
  <si>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</si>
  <si>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</si>
  <si>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</si>
  <si>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</si>
  <si>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</si>
  <si>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</si>
  <si>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</si>
  <si>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</si>
  <si>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</si>
  <si>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</si>
  <si>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</si>
  <si>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</si>
  <si>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</si>
  <si>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</si>
  <si>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</si>
  <si>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</si>
  <si>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</si>
  <si>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</si>
  <si>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</si>
  <si>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</si>
  <si>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</si>
  <si>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</si>
  <si>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</si>
  <si>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</si>
  <si>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</si>
  <si>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</si>
  <si>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</si>
  <si>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</si>
  <si>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</si>
  <si>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</si>
  <si>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</si>
  <si>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</si>
  <si>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</si>
  <si>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</si>
  <si>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</si>
  <si>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</si>
  <si>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</si>
  <si>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</si>
  <si>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</si>
  <si>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</si>
  <si>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</si>
  <si>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</si>
  <si>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</si>
  <si>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</si>
  <si>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</si>
  <si>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</si>
  <si>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</si>
  <si>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</si>
  <si>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</si>
  <si>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</si>
  <si>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</si>
  <si>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</si>
  <si>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</si>
  <si>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</si>
  <si>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</si>
  <si>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</si>
  <si>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</si>
  <si>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</si>
  <si>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</si>
  <si>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</si>
  <si>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</si>
  <si>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</si>
  <si>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</si>
  <si>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</si>
  <si>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</si>
  <si>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</si>
  <si>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</si>
  <si>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</si>
  <si>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</si>
  <si>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</si>
  <si>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</si>
  <si>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</si>
  <si>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</si>
  <si>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</si>
  <si>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</si>
  <si>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</si>
  <si>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</si>
  <si>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</si>
  <si>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</si>
  <si>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</si>
  <si>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</si>
  <si>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</si>
  <si>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</si>
  <si>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</si>
  <si>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</si>
  <si>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</si>
  <si>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</si>
  <si>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</si>
  <si>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</si>
  <si>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</si>
  <si>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</si>
  <si>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</si>
  <si>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</si>
  <si>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</si>
  <si>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</si>
  <si>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</si>
  <si>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</si>
  <si>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</si>
  <si>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</si>
  <si>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</si>
  <si>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</si>
  <si>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</si>
  <si>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</si>
  <si>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</si>
  <si>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</si>
  <si>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</si>
  <si>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</si>
  <si>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</si>
  <si>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</si>
  <si>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</si>
  <si>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</si>
  <si>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</si>
  <si>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</si>
  <si>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</si>
  <si>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</si>
  <si>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</si>
  <si>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</si>
  <si>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</si>
  <si>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</si>
  <si>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</si>
  <si>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</si>
  <si>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</si>
  <si>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</si>
  <si>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</si>
  <si>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</si>
  <si>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</si>
  <si>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</si>
  <si>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</si>
  <si>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</si>
  <si>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</si>
  <si>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</si>
  <si>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</si>
  <si>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</si>
  <si>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</si>
  <si>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</si>
  <si>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</si>
  <si>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</si>
  <si>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</si>
  <si>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</si>
  <si>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</si>
  <si>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</si>
  <si>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</si>
  <si>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</si>
  <si>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</si>
  <si>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</si>
  <si>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</si>
  <si>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</si>
  <si>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</si>
  <si>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</si>
  <si>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</si>
  <si>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</si>
  <si>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</si>
  <si>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</si>
  <si>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</si>
  <si>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</si>
  <si>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</si>
  <si>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</si>
  <si>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</si>
  <si>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</si>
  <si>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</si>
  <si>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</si>
  <si>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</si>
  <si>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</si>
  <si>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</si>
  <si>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</si>
  <si>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</si>
  <si>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</si>
  <si>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</si>
  <si>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</si>
  <si>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</si>
  <si>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</si>
  <si>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</si>
  <si>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</si>
  <si>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</si>
  <si>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</si>
  <si>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</si>
  <si>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</si>
  <si>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</si>
  <si>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</si>
  <si>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</si>
  <si>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</si>
  <si>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</si>
  <si>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</si>
  <si>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</si>
  <si>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</si>
  <si>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</si>
  <si>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</si>
  <si>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</si>
  <si>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</si>
  <si>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</si>
  <si>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</si>
  <si>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</si>
  <si>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</si>
  <si>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</si>
  <si>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</si>
  <si>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</si>
  <si>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</si>
  <si>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</si>
  <si>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</si>
  <si>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</si>
  <si>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</si>
  <si>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</si>
  <si>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</si>
  <si>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</si>
  <si>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</si>
  <si>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</si>
  <si>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</si>
  <si>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</si>
  <si>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</si>
  <si>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</si>
  <si>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</si>
  <si>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</si>
  <si>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</si>
  <si>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</si>
  <si>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</si>
  <si>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</si>
  <si>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</si>
  <si>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</si>
  <si>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</si>
  <si>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</si>
  <si>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</si>
  <si>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</si>
  <si>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</si>
  <si>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</si>
  <si>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</si>
  <si>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</si>
  <si>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</si>
  <si>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</si>
  <si>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</si>
  <si>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</si>
  <si>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</si>
  <si>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</si>
  <si>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</si>
  <si>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</si>
  <si>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</si>
  <si>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</si>
  <si>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</si>
  <si>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</si>
  <si>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</si>
  <si>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</si>
  <si>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</si>
  <si>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</si>
  <si>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</si>
  <si>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</si>
  <si>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</si>
  <si>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</si>
  <si>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</si>
  <si>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</si>
  <si>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</si>
  <si>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</si>
  <si>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</si>
  <si>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</si>
  <si>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</si>
  <si>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</si>
  <si>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</si>
  <si>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</si>
  <si>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</si>
  <si>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</si>
  <si>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</si>
  <si>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</si>
  <si>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</si>
  <si>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</si>
  <si>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</si>
  <si>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</si>
  <si>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</si>
  <si>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</si>
  <si>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</si>
  <si>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</si>
  <si>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</si>
  <si>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</si>
  <si>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</si>
  <si>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</si>
  <si>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</si>
  <si>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</si>
  <si>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</si>
  <si>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</si>
  <si>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</si>
  <si>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</si>
  <si>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</si>
  <si>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</si>
  <si>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</si>
  <si>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</si>
  <si>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</si>
  <si>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</si>
  <si>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</si>
  <si>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</si>
  <si>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</si>
  <si>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</si>
  <si>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</si>
  <si>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</si>
  <si>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</si>
  <si>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</si>
  <si>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</si>
  <si>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</si>
  <si>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</si>
  <si>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</si>
  <si>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</si>
  <si>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</si>
  <si>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</si>
  <si>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</si>
  <si>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</si>
  <si>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</si>
  <si>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</si>
  <si>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</si>
  <si>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</si>
  <si>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</si>
  <si>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</si>
  <si>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</si>
  <si>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</si>
  <si>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</si>
  <si>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</si>
  <si>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</si>
  <si>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</si>
  <si>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</si>
  <si>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</si>
  <si>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</si>
  <si>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</si>
  <si>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</si>
  <si>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</si>
  <si>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</si>
  <si>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</si>
  <si>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</si>
  <si>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</si>
  <si>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</si>
  <si>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</si>
  <si>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</si>
  <si>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</si>
  <si>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</si>
  <si>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</si>
  <si>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</si>
  <si>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</si>
  <si>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</si>
  <si>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</si>
  <si>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</si>
  <si>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</si>
  <si>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</si>
  <si>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</si>
  <si>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</si>
  <si>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</si>
  <si>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</si>
  <si>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</si>
  <si>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</si>
  <si>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</si>
  <si>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</si>
  <si>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</si>
  <si>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</si>
  <si>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</si>
  <si>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</si>
  <si>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</si>
  <si>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</si>
  <si>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</si>
  <si>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</si>
  <si>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</si>
  <si>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</si>
  <si>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</si>
  <si>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</si>
  <si>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</si>
  <si>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</si>
  <si>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</si>
  <si>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</si>
  <si>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</si>
  <si>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</si>
  <si>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</si>
  <si>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</si>
  <si>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</si>
  <si>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</si>
  <si>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</si>
  <si>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</si>
  <si>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</si>
  <si>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</si>
  <si>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</si>
  <si>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</si>
  <si>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</si>
  <si>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</si>
  <si>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</si>
  <si>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</si>
  <si>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</si>
  <si>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</si>
  <si>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</si>
  <si>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</si>
  <si>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</si>
  <si>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</si>
  <si>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</si>
  <si>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</si>
  <si>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</si>
  <si>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</si>
  <si>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</si>
  <si>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</si>
  <si>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</si>
  <si>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</si>
  <si>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</si>
  <si>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</si>
  <si>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</si>
  <si>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</si>
  <si>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</si>
  <si>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</si>
  <si>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</si>
  <si>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</si>
  <si>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</si>
  <si>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</si>
  <si>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</si>
  <si>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</si>
  <si>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</si>
  <si>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</si>
  <si>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</si>
  <si>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</si>
  <si>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</si>
  <si>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</si>
  <si>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</si>
  <si>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</si>
  <si>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</si>
  <si>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</si>
  <si>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</si>
  <si>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</si>
  <si>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</si>
  <si>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</si>
  <si>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</si>
  <si>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</si>
  <si>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</si>
  <si>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</si>
  <si>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</si>
  <si>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</si>
  <si>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</si>
  <si>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</si>
  <si>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</si>
  <si>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</si>
  <si>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</si>
  <si>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</si>
  <si>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</si>
  <si>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</si>
  <si>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</si>
  <si>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</si>
  <si>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</si>
  <si>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</si>
  <si>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</si>
  <si>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</si>
  <si>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</si>
  <si>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</si>
  <si>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</si>
  <si>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</si>
  <si>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</si>
  <si>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</si>
  <si>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</si>
  <si>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</si>
  <si>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</si>
  <si>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</si>
  <si>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</si>
  <si>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</si>
  <si>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</si>
  <si>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</si>
  <si>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</si>
  <si>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</si>
  <si>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</si>
  <si>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</si>
  <si>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</si>
  <si>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</si>
  <si>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</si>
  <si>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</si>
  <si>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</si>
  <si>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</si>
  <si>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</si>
  <si>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</si>
  <si>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</si>
  <si>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</si>
  <si>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</si>
  <si>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</si>
  <si>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</si>
  <si>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</si>
  <si>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</si>
  <si>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</si>
  <si>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</si>
  <si>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</si>
  <si>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</si>
  <si>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</si>
  <si>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</si>
  <si>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</si>
  <si>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</si>
  <si>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</si>
  <si>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</si>
  <si>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</si>
  <si>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</si>
  <si>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</si>
  <si>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</si>
  <si>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</si>
  <si>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</si>
  <si>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</si>
  <si>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</si>
  <si>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</si>
  <si>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</si>
  <si>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</si>
  <si>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</si>
  <si>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</si>
  <si>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</si>
  <si>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</si>
  <si>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</si>
  <si>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</si>
  <si>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</si>
  <si>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</si>
  <si>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</si>
  <si>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</si>
  <si>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</si>
  <si>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</si>
  <si>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</si>
  <si>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</si>
  <si>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</si>
  <si>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</si>
  <si>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</si>
  <si>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</si>
  <si>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</si>
  <si>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</si>
  <si>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</si>
  <si>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</si>
  <si>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</si>
  <si>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</si>
  <si>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</si>
  <si>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</si>
  <si>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</si>
  <si>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</si>
  <si>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</si>
  <si>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</si>
  <si>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</si>
  <si>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</si>
  <si>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</si>
  <si>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</si>
  <si>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</si>
  <si>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</si>
  <si>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</si>
  <si>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</si>
  <si>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</si>
  <si>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</si>
  <si>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</si>
  <si>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</si>
  <si>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</si>
  <si>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</si>
  <si>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</si>
  <si>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</si>
  <si>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</si>
  <si>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</si>
  <si>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</si>
  <si>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</si>
  <si>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</si>
  <si>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</si>
  <si>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</si>
  <si>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</si>
  <si>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</si>
  <si>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</si>
  <si>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</si>
  <si>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</si>
  <si>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</si>
  <si>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</si>
  <si>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</si>
  <si>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</si>
  <si>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</si>
  <si>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</si>
  <si>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</si>
  <si>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</si>
  <si>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</si>
  <si>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</si>
  <si>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</si>
  <si>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</si>
  <si>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</si>
  <si>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</si>
  <si>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</si>
  <si>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</si>
  <si>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</si>
  <si>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</si>
  <si>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</si>
  <si>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</si>
  <si>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</si>
  <si>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</si>
  <si>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</si>
  <si>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</si>
  <si>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</si>
  <si>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</si>
  <si>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</si>
  <si>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</si>
  <si>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</si>
  <si>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</si>
  <si>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</si>
  <si>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</si>
  <si>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</si>
  <si>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</si>
  <si>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</si>
  <si>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</si>
  <si>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</si>
  <si>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</si>
  <si>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</si>
  <si>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</si>
  <si>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</si>
  <si>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</si>
  <si>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</si>
  <si>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</si>
  <si>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</si>
  <si>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</si>
  <si>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</si>
  <si>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</si>
  <si>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</si>
  <si>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</si>
  <si>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</si>
  <si>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</si>
  <si>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</si>
  <si>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</si>
  <si>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</si>
  <si>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</si>
  <si>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</si>
  <si>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</si>
  <si>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</si>
  <si>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</si>
  <si>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</si>
  <si>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</si>
  <si>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</si>
  <si>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</si>
  <si>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</si>
  <si>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</si>
  <si>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</si>
  <si>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</si>
  <si>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</si>
  <si>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</si>
  <si>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</si>
  <si>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</si>
  <si>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</si>
  <si>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</si>
  <si>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</si>
  <si>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</si>
  <si>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</si>
  <si>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</si>
  <si>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</si>
  <si>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</si>
  <si>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</si>
  <si>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</si>
  <si>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</si>
  <si>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</si>
  <si>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</si>
  <si>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</si>
  <si>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</si>
  <si>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</si>
  <si>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</si>
  <si>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</si>
  <si>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</si>
  <si>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</si>
  <si>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</si>
  <si>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</si>
  <si>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</si>
  <si>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</si>
  <si>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</si>
  <si>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</si>
  <si>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</si>
  <si>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</si>
  <si>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</si>
  <si>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</si>
  <si>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</si>
  <si>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</si>
  <si>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</si>
  <si>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</si>
  <si>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</si>
  <si>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</si>
  <si>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</si>
  <si>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</si>
  <si>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</si>
  <si>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</si>
  <si>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</si>
  <si>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</si>
  <si>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</si>
  <si>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</si>
  <si>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</si>
  <si>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</si>
  <si>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</si>
  <si>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</si>
  <si>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</si>
  <si>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</si>
  <si>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</si>
  <si>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</si>
  <si>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</si>
  <si>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</si>
  <si>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</si>
  <si>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</si>
  <si>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</si>
  <si>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</si>
  <si>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</si>
  <si>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</si>
  <si>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</si>
  <si>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</si>
  <si>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</si>
  <si>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</si>
  <si>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</si>
  <si>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</si>
  <si>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</si>
  <si>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</si>
  <si>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</si>
  <si>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</si>
  <si>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</si>
  <si>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</si>
  <si>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</si>
  <si>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</si>
  <si>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</si>
  <si>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</si>
  <si>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</si>
  <si>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</si>
  <si>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</si>
  <si>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</si>
  <si>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</si>
  <si>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</si>
  <si>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</si>
  <si>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</si>
  <si>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</si>
  <si>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</si>
  <si>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</si>
  <si>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</si>
  <si>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</si>
  <si>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</si>
  <si>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</si>
  <si>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</si>
  <si>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</si>
  <si>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</si>
  <si>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</si>
  <si>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</si>
  <si>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</si>
  <si>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</si>
  <si>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</si>
  <si>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</si>
  <si>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</si>
  <si>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</si>
  <si>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</si>
  <si>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</si>
  <si>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</si>
  <si>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</si>
  <si>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</si>
  <si>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</si>
  <si>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</si>
  <si>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</si>
  <si>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</si>
  <si>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</si>
  <si>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</si>
  <si>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</si>
  <si>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</si>
  <si>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</si>
  <si>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</si>
  <si>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</si>
  <si>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</si>
  <si>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</si>
  <si>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</si>
  <si>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</si>
  <si>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</si>
  <si>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</si>
  <si>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</si>
  <si>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</si>
  <si>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</si>
  <si>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</si>
  <si>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</si>
  <si>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</si>
  <si>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</si>
  <si>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</si>
  <si>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</si>
  <si>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</si>
  <si>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</si>
  <si>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</si>
  <si>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</si>
  <si>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</si>
  <si>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</si>
  <si>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</si>
  <si>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</si>
  <si>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</si>
  <si>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</si>
  <si>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</si>
  <si>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</si>
  <si>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</si>
  <si>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</si>
  <si>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</si>
  <si>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</si>
  <si>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</si>
  <si>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</si>
  <si>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</si>
  <si>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</si>
  <si>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</si>
  <si>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</si>
  <si>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</si>
  <si>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</si>
  <si>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</si>
  <si>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</si>
  <si>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</si>
  <si>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</si>
  <si>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</si>
  <si>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</si>
  <si>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</si>
  <si>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</si>
  <si>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</si>
  <si>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</si>
  <si>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</si>
  <si>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</si>
  <si>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</si>
  <si>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</si>
  <si>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</si>
  <si>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</si>
  <si>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</si>
  <si>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</si>
  <si>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</si>
  <si>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</si>
  <si>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</si>
  <si>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</si>
  <si>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</si>
  <si>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</si>
  <si>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</si>
  <si>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</si>
  <si>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</si>
  <si>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</si>
  <si>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</si>
  <si>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</si>
  <si>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</si>
  <si>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</si>
  <si>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</si>
  <si>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</si>
  <si>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</si>
  <si>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</si>
  <si>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</si>
  <si>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</si>
  <si>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</si>
  <si>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</si>
  <si>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</si>
  <si>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</si>
  <si>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</si>
  <si>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</si>
  <si>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</si>
  <si>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</si>
  <si>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</si>
  <si>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</si>
  <si>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</si>
  <si>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</si>
  <si>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</si>
  <si>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</si>
  <si>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</si>
  <si>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</si>
  <si>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</si>
  <si>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</si>
  <si>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</si>
  <si>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</si>
  <si>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</si>
  <si>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</si>
  <si>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</si>
  <si>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</si>
  <si>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</si>
  <si>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</si>
  <si>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</si>
  <si>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</si>
  <si>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</si>
  <si>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</si>
  <si>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</si>
  <si>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</si>
  <si>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</si>
  <si>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</si>
  <si>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</si>
  <si>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</si>
  <si>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</si>
  <si>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</si>
  <si>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</si>
  <si>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</si>
  <si>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</si>
  <si>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</si>
  <si>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</si>
  <si>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</si>
  <si>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</si>
  <si>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</si>
  <si>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</si>
  <si>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</si>
  <si>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</si>
  <si>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</si>
  <si>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</si>
  <si>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</si>
  <si>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</si>
  <si>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</si>
  <si>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</si>
  <si>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</si>
  <si>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</si>
  <si>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</si>
  <si>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</si>
  <si>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</si>
  <si>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</si>
  <si>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</si>
  <si>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</si>
  <si>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</si>
  <si>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</si>
  <si>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</si>
  <si>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</si>
  <si>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</si>
  <si>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</si>
  <si>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</si>
  <si>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</si>
  <si>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</si>
  <si>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</si>
  <si>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</si>
  <si>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</si>
  <si>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</si>
  <si>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</si>
  <si>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</si>
  <si>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</si>
  <si>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</si>
  <si>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</si>
  <si>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</si>
  <si>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</si>
  <si>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</si>
  <si>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</si>
  <si>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</si>
  <si>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</si>
  <si>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</si>
  <si>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</si>
  <si>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</si>
  <si>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</si>
  <si>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</si>
  <si>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</si>
  <si>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</si>
  <si>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</si>
  <si>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</si>
  <si>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</si>
  <si>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</si>
  <si>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</si>
  <si>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</si>
  <si>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</si>
  <si>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</si>
  <si>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</si>
  <si>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</si>
  <si>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</si>
  <si>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</si>
  <si>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</si>
  <si>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</si>
  <si>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</si>
  <si>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</si>
  <si>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</si>
  <si>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</si>
  <si>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</si>
  <si>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</si>
  <si>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</si>
  <si>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</si>
  <si>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</si>
  <si>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</si>
  <si>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</si>
  <si>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</si>
  <si>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</si>
  <si>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</si>
  <si>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</si>
  <si>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</si>
  <si>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</si>
  <si>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</si>
  <si>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</si>
  <si>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</si>
  <si>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</si>
  <si>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</si>
  <si>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</si>
  <si>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</si>
  <si>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</si>
  <si>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</si>
  <si>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</si>
  <si>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</si>
  <si>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</si>
  <si>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</si>
  <si>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</si>
  <si>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</si>
  <si>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</si>
  <si>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</si>
  <si>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</si>
  <si>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</si>
  <si>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</si>
  <si>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</si>
  <si>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</si>
  <si>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</si>
  <si>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</si>
  <si>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</si>
  <si>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</si>
  <si>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</si>
  <si>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</si>
  <si>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</si>
  <si>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</si>
  <si>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</si>
  <si>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</si>
  <si>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</si>
  <si>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</si>
  <si>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</si>
  <si>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</si>
  <si>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</si>
  <si>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</si>
  <si>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</si>
  <si>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</si>
  <si>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</si>
  <si>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</si>
  <si>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</si>
  <si>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</si>
  <si>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</si>
  <si>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</si>
  <si>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</si>
  <si>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</si>
  <si>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</si>
  <si>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</si>
  <si>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</si>
  <si>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</si>
  <si>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</si>
  <si>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</si>
  <si>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</si>
  <si>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</si>
  <si>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</si>
  <si>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</si>
  <si>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</si>
  <si>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</si>
  <si>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</si>
  <si>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</si>
  <si>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</si>
  <si>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</si>
  <si>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</si>
  <si>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</si>
  <si>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</si>
  <si>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</si>
  <si>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</si>
  <si>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</si>
  <si>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</si>
  <si>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</si>
  <si>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</si>
  <si>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</si>
  <si>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</si>
  <si>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</si>
  <si>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</si>
  <si>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</si>
  <si>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</si>
  <si>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</si>
  <si>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</si>
  <si>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</si>
  <si>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</si>
  <si>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</si>
  <si>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</si>
  <si>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</si>
  <si>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</si>
  <si>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</si>
  <si>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</si>
  <si>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</si>
  <si>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</si>
  <si>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</si>
  <si>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</si>
  <si>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</si>
  <si>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</si>
  <si>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</si>
  <si>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</si>
  <si>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</si>
  <si>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</si>
  <si>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</si>
  <si>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</si>
  <si>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</si>
  <si>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</si>
  <si>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</si>
  <si>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</si>
  <si>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</si>
  <si>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</si>
  <si>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</si>
  <si>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</si>
  <si>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</si>
  <si>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</si>
  <si>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</si>
  <si>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</si>
  <si>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</si>
  <si>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</si>
  <si>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</si>
  <si>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</si>
  <si>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</si>
  <si>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</si>
  <si>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</si>
  <si>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</si>
  <si>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</si>
  <si>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</si>
  <si>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</si>
  <si>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</si>
  <si>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</si>
  <si>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</si>
  <si>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</si>
  <si>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</si>
  <si>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</si>
  <si>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</si>
  <si>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</si>
  <si>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</si>
  <si>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</si>
  <si>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</si>
  <si>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</si>
  <si>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</si>
  <si>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</si>
  <si>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</si>
  <si>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</si>
  <si>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</si>
  <si>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</si>
  <si>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</si>
  <si>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</si>
  <si>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</si>
  <si>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</si>
  <si>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</si>
  <si>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</si>
  <si>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</si>
  <si>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</si>
  <si>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</si>
  <si>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</si>
  <si>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</si>
  <si>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</si>
  <si>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</si>
  <si>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</si>
  <si>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</si>
  <si>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</si>
  <si>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</si>
  <si>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</si>
  <si>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</si>
  <si>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</si>
  <si>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</si>
  <si>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</si>
  <si>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</si>
  <si>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</si>
  <si>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</si>
  <si>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</si>
  <si>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</si>
  <si>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</si>
  <si>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</si>
  <si>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</si>
  <si>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</si>
  <si>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</si>
  <si>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</si>
  <si>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</si>
  <si>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</si>
  <si>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</si>
  <si>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</si>
  <si>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</si>
  <si>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</si>
  <si>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</si>
  <si>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</si>
  <si>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</si>
  <si>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</si>
  <si>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</si>
  <si>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</si>
  <si>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</si>
  <si>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</si>
  <si>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</si>
  <si>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</si>
  <si>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</si>
  <si>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</si>
  <si>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</si>
  <si>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</si>
  <si>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</si>
  <si>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</si>
  <si>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</si>
  <si>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</si>
  <si>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</si>
  <si>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</si>
  <si>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</si>
  <si>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</si>
  <si>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</si>
  <si>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</si>
  <si>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</si>
  <si>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</si>
  <si>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</si>
  <si>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</si>
  <si>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</si>
  <si>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</si>
  <si>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</si>
  <si>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</si>
  <si>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</si>
  <si>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</si>
  <si>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</si>
  <si>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</si>
  <si>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</si>
  <si>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</si>
  <si>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</si>
  <si>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</si>
  <si>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</si>
  <si>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</si>
  <si>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</si>
  <si>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</si>
  <si>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</si>
  <si>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</si>
  <si>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</si>
  <si>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</si>
  <si>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</si>
  <si>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</si>
  <si>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</si>
  <si>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</si>
  <si>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</si>
  <si>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</si>
  <si>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</si>
  <si>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</si>
  <si>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</si>
  <si>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</si>
  <si>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</si>
  <si>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</si>
  <si>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</si>
  <si>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</si>
  <si>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</si>
  <si>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</si>
  <si>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</si>
  <si>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</si>
  <si>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</si>
  <si>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</si>
  <si>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</si>
  <si>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</si>
  <si>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</si>
  <si>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</si>
  <si>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</si>
  <si>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</si>
  <si>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</si>
  <si>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</si>
  <si>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</si>
  <si>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</si>
  <si>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</si>
  <si>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</si>
  <si>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</si>
  <si>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</si>
  <si>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</si>
  <si>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</si>
  <si>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</si>
  <si>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</si>
  <si>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</si>
  <si>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</si>
  <si>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</si>
  <si>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</si>
  <si>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</si>
  <si>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</si>
  <si>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</si>
  <si>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</si>
  <si>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</si>
  <si>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</si>
  <si>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</si>
  <si>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</si>
  <si>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</si>
  <si>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</si>
  <si>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</si>
  <si>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</si>
  <si>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</si>
  <si>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</si>
  <si>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</si>
  <si>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</si>
  <si>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</si>
  <si>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</si>
  <si>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</si>
  <si>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</si>
  <si>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</si>
  <si>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</si>
  <si>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</si>
  <si>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</si>
  <si>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</si>
  <si>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</si>
  <si>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</si>
  <si>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</si>
  <si>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</si>
  <si>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</si>
  <si>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</si>
  <si>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</si>
  <si>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</si>
  <si>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</si>
  <si>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</si>
  <si>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</si>
  <si>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</si>
  <si>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</si>
  <si>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</si>
  <si>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</si>
  <si>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</si>
  <si>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</si>
  <si>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</si>
  <si>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</si>
  <si>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</si>
  <si>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</si>
  <si>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</si>
  <si>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</si>
  <si>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</si>
  <si>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</si>
  <si>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</si>
  <si>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</si>
  <si>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</si>
  <si>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</si>
  <si>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</si>
  <si>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</si>
  <si>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</si>
  <si>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</si>
  <si>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</si>
  <si>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</si>
  <si>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</si>
  <si>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</si>
  <si>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</si>
  <si>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</si>
  <si>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</si>
  <si>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</si>
  <si>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</si>
  <si>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</si>
  <si>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</si>
  <si>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</si>
  <si>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</si>
  <si>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</si>
  <si>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</si>
  <si>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</si>
  <si>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</si>
  <si>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</si>
  <si>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</si>
  <si>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</si>
  <si>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</si>
  <si>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</si>
  <si>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</si>
  <si>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</si>
  <si>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</si>
  <si>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</si>
  <si>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</si>
  <si>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</si>
  <si>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</si>
  <si>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</si>
  <si>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</si>
  <si>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</si>
  <si>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</si>
  <si>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</si>
  <si>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</si>
  <si>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</si>
  <si>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</si>
  <si>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</si>
  <si>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</si>
  <si>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</si>
  <si>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</si>
  <si>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</si>
  <si>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</si>
  <si>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</si>
  <si>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</si>
  <si>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</si>
  <si>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</si>
  <si>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</si>
  <si>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</si>
  <si>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</si>
  <si>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</si>
  <si>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</si>
  <si>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</si>
  <si>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</si>
  <si>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</si>
  <si>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</si>
  <si>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</si>
  <si>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</si>
  <si>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</si>
  <si>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</si>
  <si>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</si>
  <si>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</si>
  <si>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</si>
  <si>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</si>
  <si>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</si>
  <si>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</si>
  <si>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</si>
  <si>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</si>
  <si>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</si>
  <si>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</si>
  <si>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</si>
  <si>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</si>
  <si>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</si>
  <si>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</si>
  <si>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</si>
  <si>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</si>
  <si>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</si>
  <si>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</si>
  <si>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</si>
  <si>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</si>
  <si>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</si>
  <si>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</si>
  <si>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</si>
  <si>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</si>
  <si>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</si>
  <si>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</si>
  <si>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</si>
  <si>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</si>
  <si>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</si>
  <si>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</si>
  <si>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</si>
  <si>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</si>
  <si>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</si>
  <si>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</si>
  <si>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</si>
  <si>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</si>
  <si>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</si>
  <si>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</si>
  <si>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</si>
  <si>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</si>
  <si>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</si>
  <si>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</si>
  <si>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</si>
  <si>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</si>
  <si>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</si>
  <si>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</si>
  <si>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</si>
  <si>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</si>
  <si>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</si>
  <si>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</si>
  <si>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</si>
  <si>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</si>
  <si>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</si>
  <si>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</si>
  <si>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</si>
  <si>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</si>
  <si>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</si>
  <si>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</si>
  <si>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</si>
  <si>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</si>
  <si>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</si>
  <si>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</si>
  <si>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</si>
  <si>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</si>
  <si>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</si>
  <si>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</si>
  <si>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</si>
  <si>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</si>
  <si>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</si>
  <si>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</si>
  <si>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</si>
  <si>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</si>
  <si>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</si>
  <si>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</si>
  <si>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</si>
  <si>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</si>
  <si>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</si>
  <si>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</si>
  <si>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</si>
  <si>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</si>
  <si>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</si>
  <si>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</si>
  <si>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</si>
  <si>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</si>
  <si>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</si>
  <si>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</si>
  <si>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</si>
  <si>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</si>
  <si>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</si>
  <si>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</si>
  <si>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</si>
  <si>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</si>
  <si>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</si>
  <si>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</si>
  <si>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</si>
  <si>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</si>
  <si>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</si>
  <si>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</si>
  <si>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</si>
  <si>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</si>
  <si>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</si>
  <si>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</si>
  <si>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</si>
  <si>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</si>
  <si>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</si>
  <si>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</si>
  <si>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</si>
  <si>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</si>
  <si>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</si>
  <si>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</si>
  <si>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</si>
  <si>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</si>
  <si>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</si>
  <si>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</si>
  <si>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</si>
  <si>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</si>
  <si>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</si>
  <si>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</si>
  <si>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</si>
  <si>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</si>
  <si>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</si>
  <si>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</si>
  <si>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</si>
  <si>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</si>
  <si>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</si>
  <si>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</si>
  <si>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</si>
  <si>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</si>
  <si>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</si>
  <si>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</si>
  <si>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</si>
  <si>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</si>
  <si>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</si>
  <si>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</si>
  <si>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</si>
  <si>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</si>
  <si>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</si>
  <si>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</si>
  <si>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</si>
  <si>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</si>
  <si>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</si>
  <si>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</si>
  <si>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</si>
  <si>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</si>
  <si>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</si>
  <si>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</si>
  <si>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</si>
  <si>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</si>
  <si>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</si>
  <si>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</si>
  <si>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</si>
  <si>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</si>
  <si>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</si>
  <si>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</si>
  <si>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</si>
  <si>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</si>
  <si>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</si>
  <si>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</si>
  <si>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</si>
  <si>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</si>
  <si>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</si>
  <si>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</si>
  <si>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</si>
  <si>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</si>
  <si>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</si>
  <si>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</si>
  <si>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</si>
  <si>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</si>
  <si>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</si>
  <si>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</si>
  <si>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</si>
  <si>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</si>
  <si>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</si>
  <si>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</si>
  <si>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</si>
  <si>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</si>
  <si>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</si>
  <si>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</si>
  <si>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</si>
  <si>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</si>
  <si>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</si>
  <si>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</si>
  <si>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</si>
  <si>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</si>
  <si>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</si>
  <si>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</si>
  <si>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</si>
  <si>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</si>
  <si>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</si>
  <si>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</si>
  <si>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</si>
  <si>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</si>
  <si>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</si>
  <si>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</si>
  <si>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</si>
  <si>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</si>
  <si>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</si>
  <si>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</si>
  <si>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</si>
  <si>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</si>
  <si>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</si>
  <si>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</si>
  <si>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</si>
  <si>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</si>
  <si>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</si>
  <si>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</si>
  <si>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</si>
  <si>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</si>
  <si>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</si>
  <si>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</si>
  <si>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</si>
  <si>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</si>
  <si>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</si>
  <si>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</si>
  <si>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</si>
  <si>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</si>
  <si>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</si>
  <si>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</si>
  <si>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</si>
  <si>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</si>
  <si>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</si>
  <si>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</si>
  <si>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</si>
  <si>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</si>
  <si>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</si>
  <si>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</si>
  <si>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</si>
  <si>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</si>
  <si>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</si>
  <si>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</si>
  <si>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</si>
  <si>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</si>
  <si>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</si>
  <si>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</si>
  <si>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</si>
  <si>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</si>
  <si>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</si>
  <si>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</si>
  <si>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</si>
  <si>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</si>
  <si>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r>
      <t>0. All worksheets:</t>
    </r>
    <r>
      <rPr>
        <sz val="9"/>
        <color theme="1"/>
        <rFont val="Verdana"/>
        <family val="2"/>
      </rPr>
      <t xml:space="preserve"> Update the year of the HTT template next to the title of each</t>
    </r>
  </si>
  <si>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</si>
  <si>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</si>
  <si>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</si>
  <si>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</si>
  <si>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</si>
  <si>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</si>
  <si>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</si>
  <si>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</si>
  <si>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</si>
  <si>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</si>
  <si>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</si>
  <si>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</si>
  <si>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</si>
  <si>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</si>
  <si>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</si>
  <si>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</si>
  <si>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5. Breakdown by regions of the main country of origin</t>
  </si>
  <si>
    <t>Response 15</t>
  </si>
  <si>
    <t>Question 15: What is the Cover Pools' FIGI identifier and where can I find it?</t>
  </si>
  <si>
    <t>% Defaulted Loans pursuant Art 178 CRR</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</si>
  <si>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</si>
  <si>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Cover Pool's FIGI Identifier (non-mandatory)</t>
  </si>
  <si>
    <t>2025  Version</t>
  </si>
  <si>
    <t>HTT 2025</t>
  </si>
  <si>
    <t>Updates for HTT 2025</t>
  </si>
  <si>
    <t xml:space="preserve">Here below the list of updates of HTT 2025 with respect to HTT 2024 agreed during meeting of the Label Committee of 10 September 2024. </t>
  </si>
  <si>
    <r>
      <t xml:space="preserve">1. Worksheet "FAQ": </t>
    </r>
    <r>
      <rPr>
        <sz val="9"/>
        <color theme="1"/>
        <rFont val="Verdana"/>
        <family val="2"/>
      </rPr>
      <t>Addition of a new no data specification, ND4, indicating no data when the information is confidential</t>
    </r>
  </si>
  <si>
    <r>
      <t xml:space="preserve">2. Worksheet "FAQ": </t>
    </r>
    <r>
      <rPr>
        <sz val="9"/>
        <color theme="1"/>
        <rFont val="Verdana"/>
        <family val="2"/>
      </rPr>
      <t>Addition of explanation on the FIGI number</t>
    </r>
  </si>
  <si>
    <r>
      <t>3. Worksheet “A. HTT General”:</t>
    </r>
    <r>
      <rPr>
        <sz val="9"/>
        <color theme="1"/>
        <rFont val="Verdana"/>
        <family val="2"/>
      </rPr>
      <t xml:space="preserve"> Section 1. Basic Fact: New row 19 containing the Cover Pool’s FIGI Identifier (non-mandatory) </t>
    </r>
  </si>
  <si>
    <r>
      <t xml:space="preserve">4. Worksheet “A. HTT General”: </t>
    </r>
    <r>
      <rPr>
        <sz val="9"/>
        <color theme="1"/>
        <rFont val="Verdana"/>
        <family val="2"/>
      </rPr>
      <t xml:space="preserve">Section 2 Regulatory Summary: Correction of </t>
    </r>
    <r>
      <rPr>
        <b/>
        <u/>
        <sz val="9"/>
        <color theme="1"/>
        <rFont val="Verdana"/>
        <family val="2"/>
      </rPr>
      <t>jursdiction</t>
    </r>
    <r>
      <rPr>
        <sz val="9"/>
        <color theme="1"/>
        <rFont val="Verdana"/>
        <family val="2"/>
      </rPr>
      <t xml:space="preserve"> with jurisdiction</t>
    </r>
  </si>
  <si>
    <r>
      <t xml:space="preserve">5. Worksheet “A. HTT General”: </t>
    </r>
    <r>
      <rPr>
        <sz val="9"/>
        <color theme="1"/>
        <rFont val="Verdana"/>
        <family val="2"/>
      </rPr>
      <t>Section 3.6 addition of NZD among the possible currencies</t>
    </r>
  </si>
  <si>
    <r>
      <t>6. Worksheet “A. HTT General”:</t>
    </r>
    <r>
      <rPr>
        <sz val="9"/>
        <color theme="1"/>
        <rFont val="Verdana"/>
        <family val="2"/>
      </rPr>
      <t xml:space="preserve"> Section 3.7 addition of NZD among the possible currencies</t>
    </r>
  </si>
  <si>
    <r>
      <t xml:space="preserve">8. Worksheet “A. HTT General”: </t>
    </r>
    <r>
      <rPr>
        <sz val="9"/>
        <color theme="1"/>
        <rFont val="Verdana"/>
        <family val="2"/>
      </rPr>
      <t xml:space="preserve">Section 3.10 addition of the United Kingdom among the countries for the Substitute Assets following Brexit, Row 198 </t>
    </r>
  </si>
  <si>
    <r>
      <t xml:space="preserve">7. Worksheet “A. HTT General”: </t>
    </r>
    <r>
      <rPr>
        <sz val="9"/>
        <color theme="1"/>
        <rFont val="Verdana"/>
        <family val="2"/>
      </rPr>
      <t xml:space="preserve">Link C229 to C30 for consistency </t>
    </r>
  </si>
  <si>
    <r>
      <t xml:space="preserve">9. Worksheet “B1. HTT Mortgage Assets”: </t>
    </r>
    <r>
      <rPr>
        <sz val="9"/>
        <color theme="1"/>
        <rFont val="Verdana"/>
        <family val="2"/>
      </rPr>
      <t>Section 7.5 Unify the percentages and highlight the sub-total for the main Country of origin</t>
    </r>
  </si>
  <si>
    <r>
      <t xml:space="preserve">11. Worksheets “B1. HTT Mortgage Assets", "F1. Sustainable M data": </t>
    </r>
    <r>
      <rPr>
        <sz val="9"/>
        <color theme="1"/>
        <rFont val="Verdana"/>
        <family val="2"/>
      </rPr>
      <t>Sections 20 and 29 "CO2 Emission" Take “no data” line out and insert on the RHS a new column indicating the % of dwellings with no CO2 data</t>
    </r>
  </si>
  <si>
    <r>
      <t xml:space="preserve">12. Worksheet “B3. HTT Shipping Assets", "F1. Sustainable M data": </t>
    </r>
    <r>
      <rPr>
        <sz val="9"/>
        <color theme="1"/>
        <rFont val="Verdana"/>
        <family val="2"/>
      </rPr>
      <t>Sections 6 and 8</t>
    </r>
    <r>
      <rPr>
        <b/>
        <sz val="9"/>
        <color theme="1"/>
        <rFont val="Verdana"/>
        <family val="2"/>
      </rPr>
      <t xml:space="preserve"> </t>
    </r>
    <r>
      <rPr>
        <sz val="9"/>
        <color theme="1"/>
        <rFont val="Verdana"/>
        <family val="2"/>
      </rPr>
      <t xml:space="preserve">unify the seasoning brackets </t>
    </r>
  </si>
  <si>
    <r>
      <t xml:space="preserve">13. Worksheet "F1. Sustainable M data": </t>
    </r>
    <r>
      <rPr>
        <sz val="9"/>
        <color theme="1"/>
        <rFont val="Verdana"/>
        <family val="2"/>
      </rPr>
      <t>Section 9 addition of Defaulted Loans pursuant to art. 178 CRR to the NPLs section</t>
    </r>
  </si>
  <si>
    <r>
      <t xml:space="preserve">10. Worksheet “B1. HTT Mortgage Assets”: </t>
    </r>
    <r>
      <rPr>
        <sz val="9"/>
        <color theme="1"/>
        <rFont val="Verdana"/>
        <family val="2"/>
      </rPr>
      <t>Section 7.4 Unify the percentages and highlight the EU, EEA and Other sub-totals</t>
    </r>
  </si>
  <si>
    <t>www.nordeakredit.dk</t>
  </si>
  <si>
    <t>torben.jurlander@nordea.dk</t>
  </si>
  <si>
    <t>Nordea Bank Abp</t>
  </si>
  <si>
    <t>Diverse kommentarer - Allan</t>
  </si>
  <si>
    <t>Ny i 2024</t>
  </si>
  <si>
    <t xml:space="preserve">Jesper &amp; Co. </t>
  </si>
  <si>
    <t>Total o/w Owner-occupied homes</t>
  </si>
  <si>
    <t>Total o/w Holiday houses</t>
  </si>
  <si>
    <t>Total o/w Subsidised Housing</t>
  </si>
  <si>
    <t>Total o/w Private rental</t>
  </si>
  <si>
    <t>Total o/w Manufacturing and Manual Industries</t>
  </si>
  <si>
    <t>Total o/w Office and Business</t>
  </si>
  <si>
    <t>Total o/w Social and cultural purposes</t>
  </si>
  <si>
    <t>Total o/w Other</t>
  </si>
  <si>
    <t>The Capital Region of Denmark (Region Hovedstaden)</t>
  </si>
  <si>
    <t>Region Zealand (Region Sjælland)</t>
  </si>
  <si>
    <t>The North Denmark Region (Region Nordjylland)</t>
  </si>
  <si>
    <t>Central Denmark Region (Region Midtjylland)</t>
  </si>
  <si>
    <t>Region of Southern Denmark (Region Syddanmark)</t>
  </si>
  <si>
    <t>Denne dannes endnu ikke i filen</t>
  </si>
  <si>
    <t>DKK 0 - 2m</t>
  </si>
  <si>
    <t>DKK 2 - 5m</t>
  </si>
  <si>
    <t>DKK 5 - 20m</t>
  </si>
  <si>
    <t>DKK 20 - 50m</t>
  </si>
  <si>
    <t>&gt; DKK 100m</t>
  </si>
  <si>
    <t>Antal lån dannes endnu ikke i fil</t>
  </si>
  <si>
    <t>A</t>
  </si>
  <si>
    <t>B</t>
  </si>
  <si>
    <t>C</t>
  </si>
  <si>
    <t>D</t>
  </si>
  <si>
    <t>E</t>
  </si>
  <si>
    <t>F</t>
  </si>
  <si>
    <t>G</t>
  </si>
  <si>
    <t>Estimate A</t>
  </si>
  <si>
    <t>Estimate B</t>
  </si>
  <si>
    <t>Estimate C</t>
  </si>
  <si>
    <t>Estimate D</t>
  </si>
  <si>
    <t>Estimate E</t>
  </si>
  <si>
    <t>Estimate F</t>
  </si>
  <si>
    <t>Estimate G</t>
  </si>
  <si>
    <t>&lt;=52.5 + 1,650/M^2</t>
  </si>
  <si>
    <t xml:space="preserve"> &lt;=70 + 2,200/M^2</t>
  </si>
  <si>
    <t>&lt;=110 + 3,200/M^2</t>
  </si>
  <si>
    <t>&lt;=150 + 4,200/M^2</t>
  </si>
  <si>
    <t>&lt;=190 + 5,200/M^2</t>
  </si>
  <si>
    <t>&lt;=240 + 6,500/M^2</t>
  </si>
  <si>
    <t>&gt;240 + 6,500/M^2</t>
  </si>
  <si>
    <t>Estimate:  &lt;=52.5 + 1,650/M^2</t>
  </si>
  <si>
    <t>Estimate: &lt;=70 + 2,200/M^2</t>
  </si>
  <si>
    <t>Estimate:  &lt;=110 + 3,200/M^2</t>
  </si>
  <si>
    <t>Estimate:  &lt;=150 + 4,200/M^2</t>
  </si>
  <si>
    <t>Estimate:  &lt;=190 + 5,200/M^2</t>
  </si>
  <si>
    <t>Estimate:  &lt;=240 + 6,500/M^2</t>
  </si>
  <si>
    <t>Estimate: &gt;240 + 6,500/M^2</t>
  </si>
  <si>
    <t>Cellerne er låst på fane B1</t>
  </si>
  <si>
    <t>Disse kunne vi nok godt levere</t>
  </si>
  <si>
    <t>Y</t>
  </si>
  <si>
    <t>www.coveredbondlabel.com/issuer/49/</t>
  </si>
  <si>
    <t>No</t>
  </si>
  <si>
    <t xml:space="preserve">ISS ESG </t>
  </si>
  <si>
    <t>Nordea Green Funding Framework</t>
  </si>
  <si>
    <t>Yes</t>
  </si>
  <si>
    <t>o/w Cooperative Housing</t>
  </si>
  <si>
    <t>Mortgage credit bonds can either have a fixed or a floating coupon.The interest rate of mortgage credit loans is either fixed, floating or adjustable.</t>
  </si>
  <si>
    <t>Contratual maturity is relevant and reported. Early repayments happen at the discretion of the borrowers and are among other things depending on interest rate developments and cannot be anticipated by issuer.</t>
  </si>
  <si>
    <t>Please see definition and example in tab X2 Key Concepts</t>
  </si>
  <si>
    <t>LTVs are based on the fair value of the mortgaged properties</t>
  </si>
  <si>
    <t>Mortgages types are defined as either residentail meaning all mortgages for living (residing) or commercial meaning all other properties e.g. agricultural
Mortgages types are further defined according to the offcial DFSA property categories. Please also see tab X3 General explanation</t>
  </si>
  <si>
    <t xml:space="preserve">Mortgage credit bonds and loans observe the Danish regulations on the balance principle. Hence interest rate and currency risk is only marginal (extremely limited) </t>
  </si>
  <si>
    <t xml:space="preserve">Please see table X1 Key Concepts </t>
  </si>
  <si>
    <t>A and B label/estimate or equivalent labelled properties</t>
  </si>
  <si>
    <t>New properties are buildings constructed within the last 5 calender years</t>
  </si>
  <si>
    <t xml:space="preserve">The methodology from FIDA has been used to calulate CO2 emissions.. </t>
  </si>
  <si>
    <t>Please see tabs X1, X2 and X3 for supplementing definitions</t>
  </si>
  <si>
    <t>≥  12 - ≤ 24 months</t>
  </si>
  <si>
    <t>≥ 24 - ≤ 36 months</t>
  </si>
  <si>
    <t>≥ 36 - ≤ 60 months</t>
  </si>
  <si>
    <t>≥ 60 months</t>
  </si>
  <si>
    <t>Kunne vi måske godt udfylde?</t>
  </si>
  <si>
    <t>ECBC Label Template : Contents</t>
  </si>
  <si>
    <t>As of</t>
  </si>
  <si>
    <t>Specialised finance institutes</t>
  </si>
  <si>
    <t>General Issuer Detail</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</si>
  <si>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</si>
  <si>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</si>
  <si>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</si>
  <si>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</si>
  <si>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</si>
  <si>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</si>
  <si>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</si>
  <si>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</si>
  <si>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</si>
  <si>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</si>
  <si>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</si>
  <si>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</si>
  <si>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</si>
  <si>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</si>
  <si>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</si>
  <si>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</si>
  <si>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DKKbn</t>
  </si>
  <si>
    <t>M3/B3</t>
  </si>
  <si>
    <t>Lending, by loan size, DKKbn</t>
  </si>
  <si>
    <t>M4a/B4a</t>
  </si>
  <si>
    <t>Lending, by-loan to-value (LTV), current property value, DKKbn</t>
  </si>
  <si>
    <t>M4b/B4b</t>
  </si>
  <si>
    <t>Lending, by-loan to-value (LTV), current property value, Per cent</t>
  </si>
  <si>
    <t>M4c/B4c</t>
  </si>
  <si>
    <t>Lending, by-loan to-value (LTV), current property value, DKKbn ("Sidste krone")</t>
  </si>
  <si>
    <t>M4d/B4d</t>
  </si>
  <si>
    <t>Lending, by-loan to-value (LTV), current property value, Per cent ("Sidste krone")</t>
  </si>
  <si>
    <t>M5/B5</t>
  </si>
  <si>
    <t>Lending by region, DKKbn</t>
  </si>
  <si>
    <t>M6/B6</t>
  </si>
  <si>
    <t>Lending by loan type - IO Loans, DKKbn</t>
  </si>
  <si>
    <t>M7/B7</t>
  </si>
  <si>
    <t>Lending by loan type - Repayment Loans / Amortizing Loans, DKKbn</t>
  </si>
  <si>
    <t>M8/B8</t>
  </si>
  <si>
    <t>Lending by loan type - All loans, DKKbn</t>
  </si>
  <si>
    <t>M9/B9</t>
  </si>
  <si>
    <t>Lending by Seasoning, DKKbn (Seasoning defined by duration of customer relationship)</t>
  </si>
  <si>
    <t>M10/B10</t>
  </si>
  <si>
    <t>Lending by remaining maturity, DKKbn</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</si>
  <si>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</si>
  <si>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</si>
  <si>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</si>
  <si>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</si>
  <si>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</si>
  <si>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</si>
  <si>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</si>
  <si>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</si>
  <si>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</si>
  <si>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</si>
  <si>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Key Concepts</t>
  </si>
  <si>
    <t>X1</t>
  </si>
  <si>
    <t>Key Concepts Explanation</t>
  </si>
  <si>
    <t>X2</t>
  </si>
  <si>
    <t>X3</t>
  </si>
  <si>
    <t>General explanation</t>
  </si>
  <si>
    <t xml:space="preserve">Table A.    General Issuer Detail </t>
  </si>
  <si>
    <t xml:space="preserve">Key information regarding issuers' balance sheet </t>
  </si>
  <si>
    <t>(DKKbn – except Tier 1 and Solvency ratio)</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</si>
  <si>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</si>
  <si>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</si>
  <si>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</si>
  <si>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</si>
  <si>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</si>
  <si>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</si>
  <si>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</si>
  <si>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</si>
  <si>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</si>
  <si>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</si>
  <si>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</si>
  <si>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</si>
  <si>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</si>
  <si>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</si>
  <si>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</si>
  <si>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</si>
  <si>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</si>
  <si>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</si>
  <si>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</si>
  <si>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</si>
  <si>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</si>
  <si>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</si>
  <si>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</si>
  <si>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</si>
  <si>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</si>
  <si>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</si>
  <si>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</si>
  <si>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</si>
  <si>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</si>
  <si>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</si>
  <si>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</si>
  <si>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</si>
  <si>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DKKbn / Percentage of nominal outstanding CBs</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</si>
  <si>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</si>
  <si>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</si>
  <si>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</si>
  <si>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</si>
  <si>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</si>
  <si>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</si>
  <si>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</si>
  <si>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</si>
  <si>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</si>
  <si>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</si>
  <si>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</si>
  <si>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</si>
  <si>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</si>
  <si>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</si>
  <si>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Table G2 – Outstanding CBs</t>
  </si>
  <si>
    <t>Fair value of outstanding CBs (marked value)</t>
  </si>
  <si>
    <t>Maturity of issued CBs</t>
  </si>
  <si>
    <t>0-1 day</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</si>
  <si>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</si>
  <si>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</si>
  <si>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</si>
  <si>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</si>
  <si>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</si>
  <si>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</si>
  <si>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</si>
  <si>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</si>
  <si>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</si>
  <si>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</si>
  <si>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</si>
  <si>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</si>
  <si>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</si>
  <si>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</si>
  <si>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</si>
  <si>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</si>
  <si>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</si>
  <si>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</si>
  <si>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</si>
  <si>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CRD compliant</t>
  </si>
  <si>
    <t>Eligible for central bank repo</t>
  </si>
  <si>
    <t>Rating</t>
  </si>
  <si>
    <t>Moody’s</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</si>
  <si>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</si>
  <si>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</si>
  <si>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</si>
  <si>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</si>
  <si>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</si>
  <si>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</si>
  <si>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</si>
  <si>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</si>
  <si>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</si>
  <si>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</si>
  <si>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</si>
  <si>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</si>
  <si>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</si>
  <si>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</si>
  <si>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</si>
  <si>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</si>
  <si>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</si>
  <si>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</si>
  <si>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</si>
  <si>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</si>
  <si>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</si>
  <si>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</si>
  <si>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</si>
  <si>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</si>
  <si>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</si>
  <si>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</si>
  <si>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</si>
  <si>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</si>
  <si>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</si>
  <si>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</si>
  <si>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</si>
  <si>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</si>
  <si>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</si>
  <si>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</si>
  <si>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xx%</t>
  </si>
  <si>
    <t>Un-hedged interest rate risk</t>
  </si>
  <si>
    <t>Un-hedged currency risk</t>
  </si>
  <si>
    <r>
      <t>-</t>
    </r>
    <r>
      <rPr>
        <sz val="7"/>
        <color theme="1"/>
        <rFont val="Times New Roman"/>
        <family val="1"/>
      </rPr>
      <t xml:space="preserve">          </t>
    </r>
    <r>
      <rPr>
        <sz val="11"/>
        <color theme="1"/>
        <rFont val="Calibri"/>
        <family val="2"/>
        <scheme val="minor"/>
      </rPr>
      <t>Of which  EUR</t>
    </r>
  </si>
  <si>
    <t>x,x%</t>
  </si>
  <si>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</si>
  <si>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</si>
  <si>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</si>
  <si>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</si>
  <si>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</si>
  <si>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Specific balance principle</t>
  </si>
  <si>
    <t>1) Cf. the Danish Executive Order on bond issuance, balance principle and risk management</t>
  </si>
  <si>
    <t>Table G4 – Additional characteristics of ALM business model for issued CBs</t>
  </si>
  <si>
    <t>One-to-one balance between terms of granted loans and bonds issued, i.e. daily tap issuance?</t>
  </si>
  <si>
    <t>X</t>
  </si>
  <si>
    <t>Pass-through cash flow from borrowers to investors?</t>
  </si>
  <si>
    <t>Asset substitution in cover pool allowed?</t>
  </si>
  <si>
    <t>Note: * A few older traditional danish mortgage bonds are not CRD compliant</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</si>
  <si>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</si>
  <si>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</si>
  <si>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</si>
  <si>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</si>
  <si>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</si>
  <si>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</si>
  <si>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</si>
  <si>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</si>
  <si>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</si>
  <si>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</si>
  <si>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</si>
  <si>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</si>
  <si>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</si>
  <si>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50 - 100m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</si>
  <si>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</si>
  <si>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</si>
  <si>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</si>
  <si>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</si>
  <si>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</si>
  <si>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</si>
  <si>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</si>
  <si>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</si>
  <si>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</si>
  <si>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</si>
  <si>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</si>
  <si>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</si>
  <si>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</si>
  <si>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</si>
  <si>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</si>
  <si>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</si>
  <si>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</si>
  <si>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Avg. LTV</t>
  </si>
  <si>
    <t>Table M4d/B4d</t>
  </si>
  <si>
    <t>Lending, by-loan to-value (LTV), current property value, PER CENT ("Sidste krone")</t>
  </si>
  <si>
    <t>Table M5/B5 - Total</t>
  </si>
  <si>
    <t>Outside Denmark</t>
  </si>
  <si>
    <t>Table M6/B6</t>
  </si>
  <si>
    <t>Index Loans</t>
  </si>
  <si>
    <t>Fixed-rate to maturity</t>
  </si>
  <si>
    <t>Fixed-rate shorter period than maturity (ARM's etc.)</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</si>
  <si>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</si>
  <si>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</si>
  <si>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 rate fixed &gt; 3 and ≤ 5 years</t>
  </si>
  <si>
    <t>- rate fixed &gt; 5 years</t>
  </si>
  <si>
    <t>Money market based loans</t>
  </si>
  <si>
    <t>Non Capped floaters</t>
  </si>
  <si>
    <t>Capped floaters</t>
  </si>
  <si>
    <t>*Interest-only loans at time of compilation. Interest-only is typically limited to a maximum of 10 years</t>
  </si>
  <si>
    <t>Table M7/B7</t>
  </si>
  <si>
    <t>Table M8/B8</t>
  </si>
  <si>
    <t>Table M9/B9</t>
  </si>
  <si>
    <r>
      <t>Lending by Seasoning, DKKbn</t>
    </r>
    <r>
      <rPr>
        <i/>
        <sz val="8"/>
        <color theme="1"/>
        <rFont val="Calibri"/>
        <family val="2"/>
        <scheme val="minor"/>
      </rPr>
      <t xml:space="preserve"> (Seasoning defined by duration of customer relationship)</t>
    </r>
  </si>
  <si>
    <t>&lt; 12 months</t>
  </si>
  <si>
    <t>Table M10/B10</t>
  </si>
  <si>
    <t>&lt; 1 Years</t>
  </si>
  <si>
    <t>≥  1 - ≤ 3 Years</t>
  </si>
  <si>
    <t>≥ 3 - ≤ 5 Years</t>
  </si>
  <si>
    <t>≥ 5 - ≤ 10 Years</t>
  </si>
  <si>
    <t>≥ 10 - ≤ 20 Years</t>
  </si>
  <si>
    <t>≥ 20 Years</t>
  </si>
  <si>
    <t>Table M11/B11</t>
  </si>
  <si>
    <t>90 day Non-performing loans by property type, as percentage of total payments, %</t>
  </si>
  <si>
    <t>90 day NPL</t>
  </si>
  <si>
    <t>Table M11a/B11a</t>
  </si>
  <si>
    <t>Note: Outstanding debt for loans in arrears (pls cf. Table M11) as a share of outstanding loans for the property category in question</t>
  </si>
  <si>
    <t>Table M11b/B11b</t>
  </si>
  <si>
    <t>&lt; 60per cent LTV</t>
  </si>
  <si>
    <t>60-69.9 per cent LTV</t>
  </si>
  <si>
    <t>70-79.9 per cent LTV</t>
  </si>
  <si>
    <t>80-89.9 per cent LTV</t>
  </si>
  <si>
    <t>90-100 per cent LTV</t>
  </si>
  <si>
    <t>&gt;100 per cent LTV</t>
  </si>
  <si>
    <t>Table M12/B12</t>
  </si>
  <si>
    <t>Total realised losses</t>
  </si>
  <si>
    <t xml:space="preserve">Note: The data cover both Nordea Kredit´s two capital centres </t>
  </si>
  <si>
    <t>Table M12a/B12a</t>
  </si>
  <si>
    <t>Total realised losses, %</t>
  </si>
  <si>
    <t xml:space="preserve">Note: Realised losses as a share of outstanding debt for the property category in question. The data cover both Nordea Kredit´s two capital centres. </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</si>
  <si>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</si>
  <si>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</si>
  <si>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</si>
  <si>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</si>
  <si>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</si>
  <si>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The Danish FSA sets guidelines for the grouping of property in categories. Property type is determined by its primary use. </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</si>
  <si>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</si>
  <si>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</si>
  <si>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</si>
  <si>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</si>
  <si>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</si>
  <si>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</si>
  <si>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</si>
  <si>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</si>
  <si>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</si>
  <si>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</si>
  <si>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</si>
  <si>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</si>
  <si>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</si>
  <si>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</si>
  <si>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</si>
  <si>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</si>
  <si>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</si>
  <si>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</si>
  <si>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A loan is categorised as non-performing when a borrower neglects a payment failing to pay instalments and / or interests.</t>
  </si>
  <si>
    <t>The NPL rate is calculated at different time periods after the original payment date. Standard in Table A is 90 day arrear.</t>
  </si>
  <si>
    <t>Commercial bank CB issuers adhere to the Basel definition of NPL.</t>
  </si>
  <si>
    <t>Explain how you distinguish between performing and nonperforming loans in the cover pool?</t>
  </si>
  <si>
    <t>No distinction made. Asset substitution i not allowed for specialised mortgage banks.</t>
  </si>
  <si>
    <t>The Basel definition of NPL’s is applied for commercial bank CB issuers</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</si>
  <si>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</si>
  <si>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</si>
  <si>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</si>
  <si>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</si>
  <si>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</si>
  <si>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</si>
  <si>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</si>
  <si>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</si>
  <si>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Table X2</t>
  </si>
  <si>
    <t xml:space="preserve">Key Concepts Explanation </t>
  </si>
  <si>
    <t xml:space="preserve">Issuer specific </t>
  </si>
  <si>
    <t>(N/A for some issuers)</t>
  </si>
  <si>
    <t>Guaranteed loans (if part of the cover pool)</t>
  </si>
  <si>
    <t>How are the loans guaranteed?</t>
  </si>
  <si>
    <t>Please provide details of guarantors</t>
  </si>
  <si>
    <t xml:space="preserve">Loan-to-Value (LTV) </t>
  </si>
  <si>
    <t>Legal framework for valuation and LTV-calculation follow the rules of the Danish FSA - Bekendtgørelse nr. 687 af 20. juni 2007</t>
  </si>
  <si>
    <t>Describe the method on which your LTV calculation is based</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</si>
  <si>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</si>
  <si>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Frequency of collateral valuation for the purpose of calculating the LTV</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</si>
  <si>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</si>
  <si>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</si>
  <si>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</si>
  <si>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</si>
  <si>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</si>
  <si>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</si>
  <si>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</si>
  <si>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</si>
  <si>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</si>
  <si>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</si>
  <si>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</si>
  <si>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</si>
  <si>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</si>
  <si>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</si>
  <si>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</si>
  <si>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</si>
  <si>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</si>
  <si>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</si>
  <si>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</si>
  <si>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</si>
  <si>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</si>
  <si>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</si>
  <si>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Table X3</t>
  </si>
  <si>
    <t>Table A</t>
  </si>
  <si>
    <t>Total balance sheet assets as reported in the interim or annual reports of the issuer, 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</si>
  <si>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</si>
  <si>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</si>
  <si>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</si>
  <si>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</si>
  <si>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</si>
  <si>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</si>
  <si>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</si>
  <si>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</si>
  <si>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</si>
  <si>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</si>
  <si>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</si>
  <si>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</si>
  <si>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All individual and group wise loan loss provisions as stated in the issuer´s interim and annual accounts</t>
  </si>
  <si>
    <t>Table G1.1</t>
  </si>
  <si>
    <t>Sum of nominal value of covered bonds + Senior secured debt + capital. Capital is:  Additional tier 1 capital (e.g. hybrid core capital) and Core tier 1 capital</t>
  </si>
  <si>
    <t>Liquidity due to be paid out next day in connection with refinancing</t>
  </si>
  <si>
    <t>Total value of cover pool - nominal value of covered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</si>
  <si>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</si>
  <si>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</si>
  <si>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</si>
  <si>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</si>
  <si>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</si>
  <si>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</si>
  <si>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</si>
  <si>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</si>
  <si>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The issuer can elaborate on the applied balance priciple.</t>
  </si>
  <si>
    <t>Table G3</t>
  </si>
  <si>
    <t>E.g. describe if stricter pratice is applied than required by law</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</si>
  <si>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</si>
  <si>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</si>
  <si>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</si>
  <si>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</si>
  <si>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</si>
  <si>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</si>
  <si>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</si>
  <si>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</si>
  <si>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</si>
  <si>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</si>
  <si>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</si>
  <si>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</si>
  <si>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</si>
  <si>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</si>
  <si>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</si>
  <si>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</si>
  <si>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</si>
  <si>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Table M6-M8</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</si>
  <si>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</si>
  <si>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</si>
  <si>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</si>
  <si>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</si>
  <si>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</si>
  <si>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</si>
  <si>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</si>
  <si>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</si>
  <si>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</si>
  <si>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</si>
  <si>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</si>
  <si>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</si>
  <si>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Further information</t>
  </si>
  <si>
    <t>Link or information</t>
  </si>
  <si>
    <t>In 2014  the Danish covered bond legislation was changes in order to address refinancing risk. Please find information på following link</t>
  </si>
  <si>
    <t>https://finansdanmark.dk/media/8114/Overview_of_the_new_Danish_covered_bond_legislation_addressing_refinancing_risk.pdf</t>
  </si>
  <si>
    <t>To Frontpage</t>
  </si>
  <si>
    <t>Q1 2025</t>
  </si>
  <si>
    <t>Q4 2024</t>
  </si>
  <si>
    <t>Q3 2024</t>
  </si>
  <si>
    <t>Q2 2024</t>
  </si>
  <si>
    <t>December 2024</t>
  </si>
  <si>
    <t>Nordea Kredit Realkreditaktieselskab, CC 2</t>
  </si>
  <si>
    <t>Cut-off Date: 31/03/2025</t>
  </si>
  <si>
    <t>A. Harmonised Transparency Template - General Information</t>
  </si>
  <si>
    <t>1. 0 - 1 Y</t>
  </si>
  <si>
    <t>2. 1 - 2 Y</t>
  </si>
  <si>
    <t>3. 2 - 3 Y</t>
  </si>
  <si>
    <t>4. 3 - 4 Y</t>
  </si>
  <si>
    <t>5. 4 - 5 Y</t>
  </si>
  <si>
    <t>6. 5 - 10 Y</t>
  </si>
  <si>
    <t>7. 10+ Y</t>
  </si>
  <si>
    <t>Nordea Kredit Realkreditaktieselskab</t>
  </si>
  <si>
    <t>Labelled Co</t>
  </si>
  <si>
    <t>CC2</t>
  </si>
  <si>
    <t>Cut-off dat</t>
  </si>
  <si>
    <t>31-03-2025</t>
  </si>
  <si>
    <t>https://www.dfsa.dk/Media/638459325037360382/MortgageCreditLoansandMortgageCreditBondsetcAct1.pdf</t>
  </si>
  <si>
    <t>Note: 90-days arrears. Payments for Q4 2024 in arrears as per Q1 2025 as a share of scheduled payments for the Q4 2024 payment term  (See definition in table X1)</t>
  </si>
  <si>
    <t>Reporting Date: 13/05/2025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</si>
</sst>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 #,##0.00_ ;_ * \-#,##0.00_ ;_ * &quot;-&quot;??_ ;_ @_ "/>
    <numFmt numFmtId="165" formatCode="0.0%"/>
    <numFmt numFmtId="166" formatCode="#,##0.0"/>
    <numFmt numFmtId="167" formatCode="0.0"/>
    <numFmt numFmtId="168" formatCode="dd/mmm/yyyy"/>
    <numFmt numFmtId="169" formatCode="_ * #,##0.0_ ;_ * \-#,##0.0_ ;_ * &quot;-&quot;??_ ;_ @_ "/>
    <numFmt numFmtId="170" formatCode="_ * #,##0_ ;_ * \-#,##0_ ;_ * &quot;-&quot;??_ ;_ @_ "/>
  </numFmts>
  <fonts count="9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u/>
      <sz val="9"/>
      <color theme="1"/>
      <name val="Verdana"/>
      <family val="2"/>
    </font>
    <font>
      <sz val="10"/>
      <color rgb="FF9C5700"/>
      <name val="Arial"/>
      <family val="2"/>
    </font>
    <font>
      <b/>
      <sz val="10"/>
      <color theme="1"/>
      <name val="Arial"/>
      <family val="2"/>
    </font>
    <font>
      <sz val="11"/>
      <color theme="1"/>
      <name val="Calibri"/>
      <family val="2"/>
    </font>
    <font>
      <b/>
      <sz val="9"/>
      <color indexed="81"/>
      <name val="Tahoma"/>
      <family val="2"/>
    </font>
    <font>
      <sz val="9"/>
      <color indexed="81"/>
      <name val="Tahoma"/>
      <family val="2"/>
    </font>
    <font>
      <sz val="11"/>
      <color rgb="FF000000"/>
      <name val="Calibri"/>
      <family val="2"/>
    </font>
    <font>
      <b/>
      <sz val="14"/>
      <color theme="0" tint="-0.499984740745262"/>
      <name val="Arial"/>
      <family val="2"/>
    </font>
    <font>
      <b/>
      <sz val="8"/>
      <name val="Arial"/>
      <family val="2"/>
    </font>
    <font>
      <b/>
      <sz val="28"/>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sz val="11"/>
      <color rgb="FFFF0000"/>
      <name val="Calibri"/>
      <family val="2"/>
      <scheme val="minor"/>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i/>
      <sz val="11"/>
      <color rgb="FFFF0000"/>
      <name val="Calibri"/>
      <family val="2"/>
      <scheme val="minor"/>
    </font>
    <font>
      <b/>
      <i/>
      <sz val="11"/>
      <color rgb="FFFF0000"/>
      <name val="Calibri"/>
      <family val="2"/>
      <scheme val="minor"/>
    </font>
    <font>
      <i/>
      <sz val="8"/>
      <color theme="1"/>
      <name val="Calibri"/>
      <family val="2"/>
      <scheme val="minor"/>
    </font>
    <font>
      <b/>
      <sz val="9"/>
      <color rgb="FF000000"/>
      <name val="Arial"/>
      <family val="2"/>
    </font>
    <font>
      <sz val="8"/>
      <color rgb="FF000000"/>
      <name val="Arial"/>
      <family val="2"/>
    </font>
    <font>
      <sz val="12"/>
      <color theme="1"/>
      <name val="Times New Roman"/>
      <family val="1"/>
    </font>
    <font>
      <b/>
      <sz val="10"/>
      <color rgb="FF000000"/>
      <name val="Arial"/>
      <family val="2"/>
    </font>
    <font>
      <b/>
      <i/>
      <sz val="10"/>
      <color rgb="FF000000"/>
      <name val="Arial"/>
      <family val="2"/>
    </font>
    <font>
      <b/>
      <sz val="12"/>
      <color rgb="FF000000"/>
      <name val="Calibri"/>
      <family val="2"/>
    </font>
    <font>
      <b/>
      <sz val="11"/>
      <color rgb="FF000000"/>
      <name val="Calibri"/>
      <family val="2"/>
    </font>
    <font>
      <b/>
      <u/>
      <sz val="9.35"/>
      <color rgb="FF0000FF"/>
      <name val="Calibri"/>
      <family val="2"/>
    </font>
  </fonts>
  <fills count="15">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rgb="FFFFEB9C"/>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0" fontId="51" fillId="9" borderId="0" applyNumberFormat="0" applyBorder="0" applyAlignment="0" applyProtection="0"/>
    <xf numFmtId="0" fontId="41" fillId="0" borderId="0"/>
    <xf numFmtId="0" fontId="67" fillId="0" borderId="0" applyNumberFormat="0" applyFill="0" applyBorder="0" applyAlignment="0" applyProtection="0">
      <alignment vertical="top"/>
      <protection locked="0"/>
    </xf>
  </cellStyleXfs>
  <cellXfs count="60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31" fillId="8" borderId="0" xfId="0" applyFont="1" applyFill="1" applyAlignment="1">
      <alignment horizontal="center" vertical="center" wrapText="1"/>
    </xf>
    <xf numFmtId="165" fontId="31" fillId="8" borderId="0" xfId="1" applyNumberFormat="1" applyFont="1" applyFill="1" applyBorder="1" applyAlignment="1" applyProtection="1">
      <alignment horizontal="center" vertical="center" wrapText="1"/>
    </xf>
    <xf numFmtId="0" fontId="0" fillId="0" borderId="0" xfId="0"/>
    <xf numFmtId="0" fontId="0" fillId="0" borderId="0" xfId="0"/>
    <xf numFmtId="0" fontId="2" fillId="0" borderId="0" xfId="0" applyFont="1" applyAlignment="1" applyProtection="1">
      <alignment horizontal="center" vertical="center" wrapText="1"/>
      <protection locked="0"/>
    </xf>
    <xf numFmtId="0" fontId="0" fillId="0" borderId="0" xfId="0" applyAlignment="1">
      <alignment horizontal="right"/>
    </xf>
    <xf numFmtId="0" fontId="14" fillId="0" borderId="0" xfId="2" applyFill="1" applyBorder="1" applyAlignment="1">
      <alignment horizontal="right" vertical="center" wrapText="1"/>
    </xf>
    <xf numFmtId="0" fontId="51" fillId="9" borderId="0" xfId="9"/>
    <xf numFmtId="0" fontId="51" fillId="9" borderId="0" xfId="9" applyAlignment="1">
      <alignment horizontal="right"/>
    </xf>
    <xf numFmtId="0" fontId="23" fillId="0" borderId="0" xfId="0" applyFont="1" applyAlignment="1" applyProtection="1">
      <alignment horizontal="center" vertical="center" wrapText="1"/>
      <protection locked="0"/>
    </xf>
    <xf numFmtId="0" fontId="56"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xf>
    <xf numFmtId="9" fontId="24" fillId="0" borderId="0" xfId="1" applyFont="1" applyFill="1" applyBorder="1" applyAlignment="1" applyProtection="1">
      <alignment horizontal="left" vertical="center" wrapText="1"/>
      <protection locked="0"/>
    </xf>
    <xf numFmtId="0" fontId="57" fillId="4" borderId="0" xfId="0" applyFont="1" applyFill="1" applyAlignment="1">
      <alignment horizontal="left" vertical="center"/>
    </xf>
    <xf numFmtId="0" fontId="57" fillId="4" borderId="0" xfId="0" applyFont="1" applyFill="1" applyAlignment="1">
      <alignment horizontal="justify" vertical="center"/>
    </xf>
    <xf numFmtId="0" fontId="58" fillId="10" borderId="0" xfId="10" applyFont="1" applyFill="1"/>
    <xf numFmtId="168" fontId="41" fillId="10" borderId="0" xfId="10" applyNumberFormat="1" applyFill="1" applyAlignment="1">
      <alignment horizontal="center"/>
    </xf>
    <xf numFmtId="0" fontId="59" fillId="4" borderId="0" xfId="0" applyFont="1" applyFill="1" applyAlignment="1">
      <alignment horizontal="center" vertical="center" wrapText="1"/>
    </xf>
    <xf numFmtId="0" fontId="52" fillId="4" borderId="0" xfId="0" applyFont="1" applyFill="1" applyAlignment="1">
      <alignment horizontal="left" vertical="top"/>
    </xf>
    <xf numFmtId="0" fontId="60" fillId="4" borderId="0" xfId="0" applyFont="1" applyFill="1" applyAlignment="1">
      <alignment horizontal="center" vertical="center"/>
    </xf>
    <xf numFmtId="0" fontId="3" fillId="4" borderId="0" xfId="0" applyFont="1" applyFill="1"/>
    <xf numFmtId="0" fontId="62" fillId="4" borderId="0" xfId="0" applyFont="1" applyFill="1" applyAlignment="1">
      <alignment horizontal="right"/>
    </xf>
    <xf numFmtId="0" fontId="62" fillId="4" borderId="0" xfId="0" applyFont="1" applyFill="1"/>
    <xf numFmtId="15" fontId="63" fillId="4" borderId="0" xfId="0" quotePrefix="1" applyNumberFormat="1" applyFont="1" applyFill="1"/>
    <xf numFmtId="0" fontId="64" fillId="4" borderId="0" xfId="0" applyFont="1" applyFill="1"/>
    <xf numFmtId="0" fontId="65" fillId="4" borderId="0" xfId="0" applyFont="1" applyFill="1"/>
    <xf numFmtId="0" fontId="66" fillId="4" borderId="0" xfId="0" applyFont="1" applyFill="1" applyAlignment="1">
      <alignment horizontal="left"/>
    </xf>
    <xf numFmtId="0" fontId="65" fillId="4" borderId="0" xfId="0" applyFont="1" applyFill="1" applyAlignment="1">
      <alignment horizontal="left"/>
    </xf>
    <xf numFmtId="0" fontId="68" fillId="4" borderId="0" xfId="11" applyFont="1" applyFill="1" applyBorder="1" applyAlignment="1" applyProtection="1"/>
    <xf numFmtId="0" fontId="67" fillId="4" borderId="0" xfId="11" quotePrefix="1" applyFill="1" applyBorder="1" applyAlignment="1" applyProtection="1"/>
    <xf numFmtId="0" fontId="57" fillId="4" borderId="0" xfId="0" applyFont="1" applyFill="1" applyAlignment="1">
      <alignment horizontal="justify" vertical="center" wrapText="1"/>
    </xf>
    <xf numFmtId="0" fontId="69" fillId="4" borderId="0" xfId="0" applyFont="1" applyFill="1" applyAlignment="1">
      <alignment vertical="center"/>
    </xf>
    <xf numFmtId="0" fontId="70" fillId="4" borderId="0" xfId="0" applyFont="1" applyFill="1"/>
    <xf numFmtId="0" fontId="71" fillId="4" borderId="0" xfId="0" applyFont="1" applyFill="1" applyAlignment="1">
      <alignment horizontal="justify" vertical="center" wrapText="1"/>
    </xf>
    <xf numFmtId="0" fontId="72" fillId="4" borderId="0" xfId="0" applyFont="1" applyFill="1" applyAlignment="1">
      <alignment vertical="center"/>
    </xf>
    <xf numFmtId="0" fontId="71" fillId="11" borderId="0" xfId="0" applyFont="1" applyFill="1" applyAlignment="1">
      <alignment vertical="center"/>
    </xf>
    <xf numFmtId="0" fontId="73" fillId="11" borderId="0" xfId="0" applyFont="1" applyFill="1" applyAlignment="1">
      <alignment horizontal="right" vertical="center" wrapText="1"/>
    </xf>
    <xf numFmtId="0" fontId="45" fillId="4" borderId="0" xfId="0" applyFont="1" applyFill="1" applyAlignment="1">
      <alignment vertical="center" wrapText="1"/>
    </xf>
    <xf numFmtId="167" fontId="45" fillId="4" borderId="0" xfId="0" applyNumberFormat="1" applyFont="1" applyFill="1" applyAlignment="1">
      <alignment vertical="center" wrapText="1"/>
    </xf>
    <xf numFmtId="0" fontId="45" fillId="4" borderId="35" xfId="0" applyFont="1" applyFill="1" applyBorder="1" applyAlignment="1">
      <alignment horizontal="left" vertical="center" wrapText="1" indent="3"/>
    </xf>
    <xf numFmtId="167" fontId="45" fillId="4" borderId="35" xfId="0" applyNumberFormat="1" applyFont="1" applyFill="1" applyBorder="1" applyAlignment="1">
      <alignment vertical="center" wrapText="1"/>
    </xf>
    <xf numFmtId="0" fontId="45" fillId="4" borderId="36" xfId="0" applyFont="1" applyFill="1" applyBorder="1" applyAlignment="1">
      <alignment vertical="center" wrapText="1"/>
    </xf>
    <xf numFmtId="165" fontId="45" fillId="4" borderId="36" xfId="1" applyNumberFormat="1" applyFont="1" applyFill="1" applyBorder="1" applyAlignment="1">
      <alignment vertical="center" wrapText="1"/>
    </xf>
    <xf numFmtId="165" fontId="0" fillId="4" borderId="0" xfId="1" applyNumberFormat="1" applyFont="1" applyFill="1" applyBorder="1" applyAlignment="1">
      <alignment vertical="top" wrapText="1"/>
    </xf>
    <xf numFmtId="0" fontId="45" fillId="4" borderId="35" xfId="0" applyFont="1" applyFill="1" applyBorder="1" applyAlignment="1">
      <alignment vertical="center" wrapText="1"/>
    </xf>
    <xf numFmtId="0" fontId="45" fillId="4" borderId="12" xfId="0" applyFont="1" applyFill="1" applyBorder="1" applyAlignment="1">
      <alignment vertical="center" wrapText="1"/>
    </xf>
    <xf numFmtId="167" fontId="45" fillId="4" borderId="12" xfId="0" applyNumberFormat="1" applyFont="1" applyFill="1" applyBorder="1" applyAlignment="1">
      <alignment vertical="center" wrapText="1"/>
    </xf>
    <xf numFmtId="0" fontId="0" fillId="4" borderId="12" xfId="0" applyFill="1" applyBorder="1" applyAlignment="1">
      <alignment vertical="center" wrapText="1"/>
    </xf>
    <xf numFmtId="0" fontId="74" fillId="4" borderId="0" xfId="0" applyFont="1" applyFill="1" applyAlignment="1">
      <alignment horizontal="justify" vertical="center" wrapText="1"/>
    </xf>
    <xf numFmtId="0" fontId="75" fillId="11" borderId="0" xfId="0" applyFont="1" applyFill="1" applyAlignment="1">
      <alignment horizontal="justify" vertical="center" wrapText="1"/>
    </xf>
    <xf numFmtId="0" fontId="45" fillId="11" borderId="0" xfId="0" applyFont="1" applyFill="1" applyAlignment="1">
      <alignment vertical="center" wrapText="1"/>
    </xf>
    <xf numFmtId="0" fontId="45" fillId="4" borderId="0" xfId="0" applyFont="1" applyFill="1" applyAlignment="1">
      <alignment horizontal="justify" vertical="center" wrapText="1"/>
    </xf>
    <xf numFmtId="167" fontId="0" fillId="4" borderId="0" xfId="0" applyNumberFormat="1" applyFill="1" applyAlignment="1">
      <alignment vertical="top" wrapText="1"/>
    </xf>
    <xf numFmtId="0" fontId="72" fillId="11" borderId="0" xfId="0" applyFont="1" applyFill="1" applyAlignment="1">
      <alignment horizontal="justify" vertical="center" wrapText="1"/>
    </xf>
    <xf numFmtId="0" fontId="45" fillId="4" borderId="0" xfId="0" applyFont="1" applyFill="1" applyAlignment="1">
      <alignment horizontal="left" vertical="center" wrapText="1" indent="6"/>
    </xf>
    <xf numFmtId="169" fontId="0" fillId="4" borderId="0" xfId="3" applyNumberFormat="1" applyFont="1" applyFill="1" applyBorder="1" applyAlignment="1">
      <alignment vertical="top" wrapText="1"/>
    </xf>
    <xf numFmtId="169" fontId="0" fillId="4" borderId="0" xfId="3" applyNumberFormat="1" applyFont="1" applyFill="1" applyBorder="1" applyAlignment="1">
      <alignment horizontal="center" vertical="top" wrapText="1"/>
    </xf>
    <xf numFmtId="170" fontId="45" fillId="4" borderId="35" xfId="0" applyNumberFormat="1" applyFont="1" applyFill="1" applyBorder="1" applyAlignment="1">
      <alignment vertical="center" wrapText="1"/>
    </xf>
    <xf numFmtId="170" fontId="0" fillId="4" borderId="0" xfId="3" applyNumberFormat="1" applyFont="1" applyFill="1" applyBorder="1" applyAlignment="1">
      <alignment horizontal="right" vertical="top" wrapText="1"/>
    </xf>
    <xf numFmtId="169" fontId="0" fillId="4" borderId="35" xfId="3" applyNumberFormat="1" applyFont="1" applyFill="1" applyBorder="1" applyAlignment="1">
      <alignment vertical="top" wrapText="1"/>
    </xf>
    <xf numFmtId="164" fontId="45" fillId="4" borderId="0" xfId="0" applyNumberFormat="1" applyFont="1" applyFill="1" applyAlignment="1">
      <alignment vertical="center" wrapText="1"/>
    </xf>
    <xf numFmtId="164" fontId="0" fillId="4" borderId="0" xfId="0" applyNumberFormat="1" applyFill="1" applyAlignment="1">
      <alignment horizontal="right"/>
    </xf>
    <xf numFmtId="164" fontId="45" fillId="4" borderId="35" xfId="0" applyNumberFormat="1" applyFont="1" applyFill="1" applyBorder="1" applyAlignment="1">
      <alignment vertical="center" wrapText="1"/>
    </xf>
    <xf numFmtId="0" fontId="67" fillId="4" borderId="0" xfId="11" applyFill="1" applyAlignment="1" applyProtection="1">
      <alignment horizontal="right"/>
    </xf>
    <xf numFmtId="0" fontId="3" fillId="4" borderId="0" xfId="0" applyFont="1" applyFill="1" applyAlignment="1">
      <alignment vertical="center"/>
    </xf>
    <xf numFmtId="0" fontId="75" fillId="11" borderId="0" xfId="0" applyFont="1" applyFill="1" applyAlignment="1">
      <alignment horizontal="left" vertical="center" wrapText="1"/>
    </xf>
    <xf numFmtId="0" fontId="73" fillId="11" borderId="0" xfId="0" applyFont="1" applyFill="1" applyAlignment="1">
      <alignment horizontal="center" vertical="center" wrapText="1"/>
    </xf>
    <xf numFmtId="0" fontId="45" fillId="4" borderId="0" xfId="0" applyFont="1" applyFill="1" applyAlignment="1">
      <alignment vertical="center"/>
    </xf>
    <xf numFmtId="167" fontId="45" fillId="4" borderId="0" xfId="0" applyNumberFormat="1" applyFont="1" applyFill="1" applyAlignment="1">
      <alignment vertical="center"/>
    </xf>
    <xf numFmtId="167" fontId="0" fillId="4" borderId="0" xfId="0" applyNumberFormat="1" applyFill="1" applyAlignment="1">
      <alignment vertical="center" wrapText="1"/>
    </xf>
    <xf numFmtId="167" fontId="0" fillId="4" borderId="0" xfId="0" applyNumberFormat="1" applyFill="1" applyAlignment="1">
      <alignment vertical="center"/>
    </xf>
    <xf numFmtId="0" fontId="0" fillId="4" borderId="35" xfId="0" applyFill="1" applyBorder="1"/>
    <xf numFmtId="0" fontId="45" fillId="4" borderId="35" xfId="0" applyFont="1" applyFill="1" applyBorder="1" applyAlignment="1">
      <alignment vertical="center"/>
    </xf>
    <xf numFmtId="165" fontId="0" fillId="4" borderId="35" xfId="1" applyNumberFormat="1" applyFont="1" applyFill="1" applyBorder="1" applyAlignment="1">
      <alignment vertical="center"/>
    </xf>
    <xf numFmtId="165" fontId="0" fillId="4" borderId="35" xfId="1" applyNumberFormat="1" applyFont="1" applyFill="1" applyBorder="1" applyAlignment="1">
      <alignment vertical="center" wrapText="1"/>
    </xf>
    <xf numFmtId="167" fontId="0" fillId="4" borderId="0" xfId="0" applyNumberFormat="1" applyFill="1"/>
    <xf numFmtId="0" fontId="2" fillId="4" borderId="0" xfId="0" applyFont="1" applyFill="1"/>
    <xf numFmtId="0" fontId="2" fillId="4" borderId="0" xfId="0" applyFont="1" applyFill="1" applyAlignment="1">
      <alignment vertical="center"/>
    </xf>
    <xf numFmtId="0" fontId="77" fillId="4" borderId="0" xfId="0" applyFont="1" applyFill="1"/>
    <xf numFmtId="1" fontId="77" fillId="4" borderId="0" xfId="0" applyNumberFormat="1" applyFont="1" applyFill="1" applyAlignment="1">
      <alignment horizontal="right" vertical="center"/>
    </xf>
    <xf numFmtId="0" fontId="2" fillId="4" borderId="0" xfId="0" applyFont="1" applyFill="1" applyAlignment="1">
      <alignment horizontal="left" vertical="center" indent="1"/>
    </xf>
    <xf numFmtId="0" fontId="2" fillId="4" borderId="35" xfId="0" applyFont="1" applyFill="1" applyBorder="1" applyAlignment="1">
      <alignment horizontal="left" vertical="center"/>
    </xf>
    <xf numFmtId="0" fontId="2" fillId="4" borderId="35" xfId="0" applyFont="1" applyFill="1" applyBorder="1"/>
    <xf numFmtId="0" fontId="77" fillId="4" borderId="35" xfId="0" applyFont="1" applyFill="1" applyBorder="1"/>
    <xf numFmtId="1" fontId="77" fillId="4" borderId="35" xfId="0" applyNumberFormat="1" applyFont="1" applyFill="1" applyBorder="1" applyAlignment="1">
      <alignment horizontal="right" vertical="center"/>
    </xf>
    <xf numFmtId="169" fontId="2" fillId="4" borderId="0" xfId="3" applyNumberFormat="1" applyFont="1" applyFill="1" applyBorder="1" applyAlignment="1">
      <alignment vertical="center"/>
    </xf>
    <xf numFmtId="169" fontId="2" fillId="0" borderId="0" xfId="3" applyNumberFormat="1" applyFont="1" applyFill="1" applyBorder="1" applyAlignment="1">
      <alignment vertical="center"/>
    </xf>
    <xf numFmtId="169" fontId="2" fillId="4" borderId="0" xfId="3" applyNumberFormat="1" applyFont="1" applyFill="1" applyBorder="1"/>
    <xf numFmtId="169" fontId="2" fillId="4" borderId="0" xfId="3" applyNumberFormat="1" applyFont="1" applyFill="1" applyBorder="1" applyAlignment="1">
      <alignment horizontal="right"/>
    </xf>
    <xf numFmtId="165" fontId="2" fillId="4" borderId="0" xfId="1" applyNumberFormat="1" applyFont="1" applyFill="1" applyBorder="1" applyAlignment="1">
      <alignment vertical="center"/>
    </xf>
    <xf numFmtId="165" fontId="2" fillId="4" borderId="0" xfId="3" applyNumberFormat="1" applyFont="1" applyFill="1" applyBorder="1" applyAlignment="1">
      <alignment vertical="center"/>
    </xf>
    <xf numFmtId="165" fontId="0" fillId="4" borderId="0" xfId="1" applyNumberFormat="1" applyFont="1" applyFill="1" applyBorder="1" applyAlignment="1">
      <alignment vertical="center"/>
    </xf>
    <xf numFmtId="169" fontId="0" fillId="4" borderId="0" xfId="3" applyNumberFormat="1" applyFont="1" applyFill="1" applyBorder="1" applyAlignment="1">
      <alignment vertical="center"/>
    </xf>
    <xf numFmtId="170" fontId="0" fillId="4" borderId="0" xfId="3" applyNumberFormat="1" applyFont="1" applyFill="1" applyBorder="1" applyAlignment="1">
      <alignment vertical="center"/>
    </xf>
    <xf numFmtId="9" fontId="45" fillId="4" borderId="0" xfId="0" applyNumberFormat="1" applyFont="1" applyFill="1" applyAlignment="1">
      <alignment horizontal="right" vertical="center"/>
    </xf>
    <xf numFmtId="0" fontId="45" fillId="4" borderId="0" xfId="0" applyFont="1" applyFill="1" applyAlignment="1">
      <alignment horizontal="right" vertical="center"/>
    </xf>
    <xf numFmtId="0" fontId="45" fillId="4" borderId="0" xfId="0" applyFont="1" applyFill="1" applyAlignment="1">
      <alignment horizontal="right" vertical="center" wrapText="1"/>
    </xf>
    <xf numFmtId="0" fontId="57" fillId="11" borderId="0" xfId="0" applyFont="1" applyFill="1" applyAlignment="1">
      <alignment horizontal="justify" vertical="center" wrapText="1"/>
    </xf>
    <xf numFmtId="0" fontId="3" fillId="4" borderId="13" xfId="0" applyFont="1" applyFill="1" applyBorder="1"/>
    <xf numFmtId="0" fontId="0" fillId="4" borderId="13" xfId="0" applyFill="1" applyBorder="1"/>
    <xf numFmtId="164" fontId="0" fillId="4" borderId="13" xfId="3" applyFont="1" applyFill="1" applyBorder="1"/>
    <xf numFmtId="164" fontId="0" fillId="4" borderId="0" xfId="3" applyFont="1" applyFill="1"/>
    <xf numFmtId="0" fontId="2" fillId="4" borderId="13" xfId="0" applyFont="1" applyFill="1" applyBorder="1"/>
    <xf numFmtId="164" fontId="0" fillId="4" borderId="0" xfId="3" applyFont="1" applyFill="1" applyBorder="1"/>
    <xf numFmtId="0" fontId="79" fillId="4" borderId="0" xfId="0" applyFont="1" applyFill="1"/>
    <xf numFmtId="0" fontId="0" fillId="4" borderId="0" xfId="0" applyFill="1" applyAlignment="1">
      <alignment horizontal="left"/>
    </xf>
    <xf numFmtId="0" fontId="23" fillId="4" borderId="0" xfId="0" applyFont="1" applyFill="1"/>
    <xf numFmtId="164" fontId="2" fillId="4" borderId="0" xfId="3" applyFont="1" applyFill="1"/>
    <xf numFmtId="164" fontId="2" fillId="4" borderId="13" xfId="3" applyFont="1" applyFill="1" applyBorder="1"/>
    <xf numFmtId="164" fontId="2" fillId="4" borderId="0" xfId="3" applyFont="1" applyFill="1" applyBorder="1"/>
    <xf numFmtId="0" fontId="75" fillId="11" borderId="0" xfId="0" applyFont="1" applyFill="1" applyAlignment="1">
      <alignment vertical="center" wrapText="1"/>
    </xf>
    <xf numFmtId="0" fontId="75" fillId="4" borderId="0" xfId="0" applyFont="1" applyFill="1" applyAlignment="1">
      <alignment vertical="center" wrapText="1"/>
    </xf>
    <xf numFmtId="0" fontId="0" fillId="0" borderId="13" xfId="0" applyBorder="1"/>
    <xf numFmtId="0" fontId="0" fillId="0" borderId="13" xfId="0" applyBorder="1" applyAlignment="1">
      <alignment horizontal="center"/>
    </xf>
    <xf numFmtId="0" fontId="2" fillId="0" borderId="13" xfId="0" applyFont="1" applyBorder="1"/>
    <xf numFmtId="0" fontId="2"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35" xfId="0" applyFill="1" applyBorder="1" applyAlignment="1">
      <alignment vertical="center"/>
    </xf>
    <xf numFmtId="0" fontId="79" fillId="4" borderId="0" xfId="0" applyFont="1" applyFill="1" applyAlignment="1">
      <alignment vertical="center"/>
    </xf>
    <xf numFmtId="0" fontId="82" fillId="4" borderId="0" xfId="0" applyFont="1" applyFill="1" applyAlignment="1">
      <alignment vertical="center"/>
    </xf>
    <xf numFmtId="0" fontId="75" fillId="4" borderId="0" xfId="0" applyFont="1" applyFill="1" applyAlignment="1">
      <alignment horizontal="justify" vertical="center" wrapText="1"/>
    </xf>
    <xf numFmtId="0" fontId="0" fillId="4" borderId="0" xfId="0" applyFill="1" applyAlignment="1">
      <alignment vertical="center" wrapText="1"/>
    </xf>
    <xf numFmtId="0" fontId="83" fillId="4" borderId="0" xfId="0" applyFont="1" applyFill="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76" fillId="4" borderId="0" xfId="0" applyFont="1" applyFill="1"/>
    <xf numFmtId="0" fontId="84" fillId="11" borderId="35" xfId="0" applyFont="1" applyFill="1" applyBorder="1"/>
    <xf numFmtId="0" fontId="0" fillId="11" borderId="35" xfId="0" applyFill="1" applyBorder="1"/>
    <xf numFmtId="0" fontId="2" fillId="4" borderId="35" xfId="0" applyFont="1" applyFill="1" applyBorder="1" applyAlignment="1">
      <alignment wrapText="1"/>
    </xf>
    <xf numFmtId="0" fontId="0" fillId="4" borderId="35" xfId="0" applyFill="1" applyBorder="1" applyAlignment="1">
      <alignment wrapText="1"/>
    </xf>
    <xf numFmtId="0" fontId="3" fillId="4" borderId="35" xfId="0" applyFont="1" applyFill="1" applyBorder="1" applyAlignment="1">
      <alignment wrapText="1"/>
    </xf>
    <xf numFmtId="0" fontId="2" fillId="4" borderId="12" xfId="0" applyFont="1" applyFill="1" applyBorder="1"/>
    <xf numFmtId="170" fontId="2" fillId="4" borderId="12" xfId="3" applyNumberFormat="1" applyFont="1" applyFill="1" applyBorder="1"/>
    <xf numFmtId="170" fontId="0" fillId="4" borderId="12" xfId="3" applyNumberFormat="1" applyFont="1" applyFill="1" applyBorder="1"/>
    <xf numFmtId="170" fontId="3" fillId="4" borderId="12" xfId="3" applyNumberFormat="1" applyFont="1" applyFill="1" applyBorder="1"/>
    <xf numFmtId="0" fontId="24" fillId="4" borderId="12" xfId="0" applyFont="1" applyFill="1" applyBorder="1"/>
    <xf numFmtId="9" fontId="24" fillId="4" borderId="12" xfId="1" applyFont="1" applyFill="1" applyBorder="1"/>
    <xf numFmtId="0" fontId="85" fillId="4" borderId="0" xfId="0" applyFont="1" applyFill="1"/>
    <xf numFmtId="0" fontId="20" fillId="11" borderId="35" xfId="0" applyFont="1" applyFill="1" applyBorder="1"/>
    <xf numFmtId="0" fontId="2" fillId="11" borderId="35" xfId="0" applyFont="1" applyFill="1" applyBorder="1"/>
    <xf numFmtId="169" fontId="2" fillId="4" borderId="12" xfId="3" applyNumberFormat="1" applyFont="1" applyFill="1" applyBorder="1"/>
    <xf numFmtId="169" fontId="0" fillId="4" borderId="12" xfId="3" applyNumberFormat="1" applyFont="1" applyFill="1" applyBorder="1"/>
    <xf numFmtId="169" fontId="3" fillId="4" borderId="12" xfId="3" applyNumberFormat="1" applyFont="1" applyFill="1" applyBorder="1"/>
    <xf numFmtId="0" fontId="20" fillId="4" borderId="0" xfId="0" applyFont="1" applyFill="1"/>
    <xf numFmtId="0" fontId="24" fillId="4" borderId="0" xfId="0" applyFont="1" applyFill="1"/>
    <xf numFmtId="9" fontId="24" fillId="4" borderId="0" xfId="1" applyFont="1" applyFill="1" applyBorder="1"/>
    <xf numFmtId="9" fontId="86" fillId="4" borderId="0" xfId="1" applyFont="1" applyFill="1" applyBorder="1"/>
    <xf numFmtId="9" fontId="87" fillId="4" borderId="0" xfId="1" applyFont="1" applyFill="1" applyBorder="1"/>
    <xf numFmtId="0" fontId="84" fillId="11" borderId="0" xfId="0" applyFont="1" applyFill="1" applyAlignment="1">
      <alignment horizontal="left"/>
    </xf>
    <xf numFmtId="0" fontId="84" fillId="11" borderId="0" xfId="0" applyFont="1" applyFill="1" applyAlignment="1">
      <alignment horizontal="right"/>
    </xf>
    <xf numFmtId="0" fontId="0" fillId="11" borderId="0" xfId="0" applyFill="1" applyAlignment="1">
      <alignment horizontal="left"/>
    </xf>
    <xf numFmtId="0" fontId="0" fillId="11" borderId="0" xfId="0" applyFill="1"/>
    <xf numFmtId="0" fontId="0" fillId="4" borderId="35" xfId="0" applyFill="1" applyBorder="1" applyAlignment="1">
      <alignment horizontal="right" wrapText="1"/>
    </xf>
    <xf numFmtId="0" fontId="2" fillId="4" borderId="0" xfId="0" applyFont="1" applyFill="1" applyAlignment="1">
      <alignment horizontal="right" wrapText="1"/>
    </xf>
    <xf numFmtId="0" fontId="0" fillId="4" borderId="0" xfId="0" applyFill="1" applyAlignment="1">
      <alignment horizontal="center"/>
    </xf>
    <xf numFmtId="0" fontId="0" fillId="4" borderId="0" xfId="0" applyFill="1" applyAlignment="1">
      <alignment wrapText="1"/>
    </xf>
    <xf numFmtId="169" fontId="2" fillId="4" borderId="0" xfId="3" applyNumberFormat="1" applyFont="1" applyFill="1" applyAlignment="1">
      <alignment horizontal="center"/>
    </xf>
    <xf numFmtId="0" fontId="2" fillId="4" borderId="0" xfId="0" applyFont="1" applyFill="1" applyAlignment="1">
      <alignment horizontal="center"/>
    </xf>
    <xf numFmtId="0" fontId="0" fillId="4" borderId="12" xfId="0" applyFill="1" applyBorder="1"/>
    <xf numFmtId="169" fontId="23" fillId="4" borderId="12" xfId="3" applyNumberFormat="1" applyFont="1" applyFill="1" applyBorder="1" applyAlignment="1">
      <alignment horizontal="center"/>
    </xf>
    <xf numFmtId="169" fontId="23" fillId="4" borderId="0" xfId="3" applyNumberFormat="1" applyFont="1" applyFill="1" applyBorder="1" applyAlignment="1">
      <alignment horizontal="center"/>
    </xf>
    <xf numFmtId="0" fontId="20" fillId="11" borderId="0" xfId="0" applyFont="1" applyFill="1" applyAlignment="1">
      <alignment horizontal="left"/>
    </xf>
    <xf numFmtId="165" fontId="2" fillId="4" borderId="0" xfId="1" applyNumberFormat="1" applyFont="1" applyFill="1" applyAlignment="1">
      <alignment horizontal="right"/>
    </xf>
    <xf numFmtId="169" fontId="2" fillId="4" borderId="0" xfId="3" applyNumberFormat="1" applyFont="1" applyFill="1" applyAlignment="1">
      <alignment horizontal="right"/>
    </xf>
    <xf numFmtId="165" fontId="23" fillId="4" borderId="12" xfId="1" applyNumberFormat="1" applyFont="1" applyFill="1" applyBorder="1" applyAlignment="1">
      <alignment horizontal="right"/>
    </xf>
    <xf numFmtId="165" fontId="2" fillId="4" borderId="0" xfId="0" applyNumberFormat="1" applyFont="1" applyFill="1" applyAlignment="1">
      <alignment horizontal="center"/>
    </xf>
    <xf numFmtId="165" fontId="23" fillId="4" borderId="12" xfId="3" applyNumberFormat="1" applyFont="1" applyFill="1" applyBorder="1" applyAlignment="1">
      <alignment horizontal="center"/>
    </xf>
    <xf numFmtId="0" fontId="20" fillId="11" borderId="0" xfId="0" applyFont="1" applyFill="1" applyAlignment="1">
      <alignment horizontal="right"/>
    </xf>
    <xf numFmtId="0" fontId="2" fillId="11" borderId="0" xfId="0" applyFont="1" applyFill="1"/>
    <xf numFmtId="0" fontId="2" fillId="4" borderId="35" xfId="0" applyFont="1" applyFill="1" applyBorder="1" applyAlignment="1">
      <alignment horizontal="right" wrapText="1"/>
    </xf>
    <xf numFmtId="0" fontId="2" fillId="4" borderId="0" xfId="0" applyFont="1" applyFill="1" applyAlignment="1">
      <alignment wrapText="1"/>
    </xf>
    <xf numFmtId="0" fontId="76" fillId="0" borderId="0" xfId="0" applyFont="1"/>
    <xf numFmtId="0" fontId="3" fillId="11" borderId="0" xfId="0" applyFont="1" applyFill="1"/>
    <xf numFmtId="169" fontId="0" fillId="4" borderId="0" xfId="3" applyNumberFormat="1" applyFont="1" applyFill="1"/>
    <xf numFmtId="0" fontId="3" fillId="4" borderId="12" xfId="0" applyFont="1" applyFill="1" applyBorder="1"/>
    <xf numFmtId="0" fontId="2" fillId="4" borderId="0" xfId="0" quotePrefix="1" applyFont="1" applyFill="1" applyAlignment="1">
      <alignment vertical="center"/>
    </xf>
    <xf numFmtId="0" fontId="2" fillId="4" borderId="0" xfId="0" quotePrefix="1" applyFont="1" applyFill="1"/>
    <xf numFmtId="169" fontId="0" fillId="4" borderId="0" xfId="0" applyNumberFormat="1" applyFill="1"/>
    <xf numFmtId="164" fontId="4" fillId="4" borderId="12" xfId="3" applyFont="1" applyFill="1" applyBorder="1"/>
    <xf numFmtId="164" fontId="3" fillId="4" borderId="12" xfId="3" applyFont="1" applyFill="1" applyBorder="1"/>
    <xf numFmtId="0" fontId="89" fillId="4" borderId="0" xfId="0" applyFont="1" applyFill="1"/>
    <xf numFmtId="164" fontId="2" fillId="4" borderId="12" xfId="3" applyFont="1" applyFill="1" applyBorder="1" applyAlignment="1">
      <alignment horizontal="right"/>
    </xf>
    <xf numFmtId="164" fontId="23" fillId="4" borderId="12" xfId="3" applyFont="1" applyFill="1" applyBorder="1" applyAlignment="1">
      <alignment horizontal="right"/>
    </xf>
    <xf numFmtId="164" fontId="2" fillId="4" borderId="0" xfId="0" applyNumberFormat="1" applyFont="1" applyFill="1" applyAlignment="1">
      <alignment horizontal="right"/>
    </xf>
    <xf numFmtId="164" fontId="23" fillId="4" borderId="0" xfId="0" applyNumberFormat="1" applyFont="1" applyFill="1" applyAlignment="1">
      <alignment horizontal="right"/>
    </xf>
    <xf numFmtId="164" fontId="2" fillId="4" borderId="35" xfId="0" applyNumberFormat="1" applyFont="1" applyFill="1" applyBorder="1" applyAlignment="1">
      <alignment horizontal="right"/>
    </xf>
    <xf numFmtId="164" fontId="23" fillId="4" borderId="35" xfId="0" applyNumberFormat="1" applyFont="1" applyFill="1" applyBorder="1" applyAlignment="1">
      <alignment horizontal="right"/>
    </xf>
    <xf numFmtId="0" fontId="76" fillId="11" borderId="0" xfId="0" applyFont="1" applyFill="1"/>
    <xf numFmtId="0" fontId="73" fillId="11" borderId="0" xfId="0" applyFont="1" applyFill="1" applyAlignment="1">
      <alignment horizontal="left" vertical="center" wrapText="1" indent="1"/>
    </xf>
    <xf numFmtId="0" fontId="73" fillId="11" borderId="0" xfId="0" applyFont="1" applyFill="1" applyAlignment="1">
      <alignment vertical="center" wrapText="1"/>
    </xf>
    <xf numFmtId="0" fontId="90" fillId="11" borderId="0" xfId="0" applyFont="1" applyFill="1" applyAlignment="1">
      <alignment horizontal="justify" vertical="center" wrapText="1"/>
    </xf>
    <xf numFmtId="0" fontId="73" fillId="4" borderId="0" xfId="0" applyFont="1" applyFill="1" applyAlignment="1">
      <alignment horizontal="left" vertical="center" wrapText="1" indent="1"/>
    </xf>
    <xf numFmtId="0" fontId="73" fillId="4" borderId="0" xfId="0" applyFont="1" applyFill="1" applyAlignment="1">
      <alignment vertical="center" wrapText="1"/>
    </xf>
    <xf numFmtId="0" fontId="90" fillId="4" borderId="0" xfId="0" applyFont="1" applyFill="1" applyAlignment="1">
      <alignment horizontal="justify" vertical="center" wrapText="1"/>
    </xf>
    <xf numFmtId="0" fontId="0" fillId="4" borderId="12" xfId="0" applyFill="1" applyBorder="1" applyAlignment="1">
      <alignment horizontal="right" wrapText="1"/>
    </xf>
    <xf numFmtId="0" fontId="45" fillId="4" borderId="0" xfId="0" applyFont="1" applyFill="1" applyAlignment="1">
      <alignment horizontal="left" vertical="center" wrapText="1" indent="5"/>
    </xf>
    <xf numFmtId="0" fontId="0" fillId="4" borderId="0" xfId="0" applyFill="1" applyAlignment="1">
      <alignment vertical="top" wrapText="1"/>
    </xf>
    <xf numFmtId="0" fontId="45" fillId="4" borderId="35" xfId="0" applyFont="1" applyFill="1" applyBorder="1" applyAlignment="1">
      <alignment horizontal="justify" vertical="center" wrapText="1"/>
    </xf>
    <xf numFmtId="0" fontId="0" fillId="4" borderId="0" xfId="0" applyFill="1" applyAlignment="1">
      <alignment horizontal="left" vertical="top"/>
    </xf>
    <xf numFmtId="0" fontId="91" fillId="4" borderId="0" xfId="0" applyFont="1" applyFill="1" applyAlignment="1">
      <alignment vertical="center"/>
    </xf>
    <xf numFmtId="0" fontId="62" fillId="4" borderId="0" xfId="0" applyFont="1" applyFill="1" applyAlignment="1">
      <alignment horizontal="left" vertical="top" wrapText="1"/>
    </xf>
    <xf numFmtId="0" fontId="92" fillId="11" borderId="0" xfId="0" applyFont="1" applyFill="1" applyAlignment="1">
      <alignment vertical="center"/>
    </xf>
    <xf numFmtId="0" fontId="92" fillId="11" borderId="0" xfId="0" applyFont="1" applyFill="1" applyAlignment="1">
      <alignment horizontal="left" vertical="center"/>
    </xf>
    <xf numFmtId="0" fontId="93" fillId="11" borderId="0" xfId="0" applyFont="1" applyFill="1" applyAlignment="1">
      <alignment horizontal="center" vertical="center"/>
    </xf>
    <xf numFmtId="0" fontId="72" fillId="4" borderId="12" xfId="0" applyFont="1" applyFill="1" applyBorder="1" applyAlignment="1">
      <alignment vertical="center" wrapText="1"/>
    </xf>
    <xf numFmtId="0" fontId="0" fillId="4" borderId="4" xfId="0" applyFill="1" applyBorder="1"/>
    <xf numFmtId="0" fontId="0" fillId="4" borderId="5" xfId="0" applyFill="1" applyBorder="1"/>
    <xf numFmtId="3" fontId="0" fillId="4" borderId="0" xfId="0" applyNumberFormat="1" applyFill="1" applyAlignment="1">
      <alignment horizontal="center"/>
    </xf>
    <xf numFmtId="0" fontId="78" fillId="4" borderId="4" xfId="0" applyFont="1" applyFill="1" applyBorder="1"/>
    <xf numFmtId="0" fontId="78" fillId="4" borderId="0" xfId="0" applyFont="1" applyFill="1" applyAlignment="1">
      <alignment wrapText="1"/>
    </xf>
    <xf numFmtId="0" fontId="0" fillId="4" borderId="6" xfId="0" applyFill="1" applyBorder="1" applyAlignment="1">
      <alignment horizontal="center"/>
    </xf>
    <xf numFmtId="0" fontId="0" fillId="4" borderId="7" xfId="0" applyFill="1" applyBorder="1" applyAlignment="1">
      <alignment horizontal="center"/>
    </xf>
    <xf numFmtId="3" fontId="0" fillId="4" borderId="4" xfId="0" applyNumberFormat="1" applyFill="1" applyBorder="1" applyAlignment="1">
      <alignment horizontal="center"/>
    </xf>
    <xf numFmtId="0" fontId="78" fillId="4" borderId="0" xfId="0" applyFont="1" applyFill="1"/>
    <xf numFmtId="0" fontId="0" fillId="4" borderId="4" xfId="0" applyFill="1" applyBorder="1" applyAlignment="1">
      <alignment horizontal="center"/>
    </xf>
    <xf numFmtId="170" fontId="0" fillId="4" borderId="0" xfId="3" applyNumberFormat="1" applyFont="1" applyFill="1" applyBorder="1" applyAlignment="1">
      <alignment horizontal="center"/>
    </xf>
    <xf numFmtId="0" fontId="0" fillId="4" borderId="7" xfId="0" applyFill="1" applyBorder="1"/>
    <xf numFmtId="0" fontId="0" fillId="4" borderId="6" xfId="0" applyFill="1" applyBorder="1"/>
    <xf numFmtId="0" fontId="0" fillId="4" borderId="8" xfId="0" applyFill="1" applyBorder="1"/>
    <xf numFmtId="0" fontId="53" fillId="12" borderId="0" xfId="0" applyFont="1" applyFill="1"/>
    <xf numFmtId="0" fontId="94" fillId="12" borderId="0" xfId="0" applyFont="1" applyFill="1"/>
    <xf numFmtId="0" fontId="95" fillId="13" borderId="39" xfId="0" applyFont="1" applyFill="1" applyBorder="1" applyAlignment="1">
      <alignment horizontal="left" vertical="center" wrapText="1" indent="1"/>
    </xf>
    <xf numFmtId="0" fontId="95" fillId="13" borderId="40" xfId="0" applyFont="1" applyFill="1" applyBorder="1" applyAlignment="1">
      <alignment horizontal="left" vertical="center" wrapText="1" indent="1"/>
    </xf>
    <xf numFmtId="0" fontId="56" fillId="12" borderId="41" xfId="0" applyFont="1" applyFill="1" applyBorder="1" applyAlignment="1">
      <alignment vertical="center" wrapText="1"/>
    </xf>
    <xf numFmtId="0" fontId="56" fillId="12" borderId="44" xfId="0" applyFont="1" applyFill="1" applyBorder="1" applyAlignment="1">
      <alignment vertical="center" wrapText="1"/>
    </xf>
    <xf numFmtId="0" fontId="53" fillId="12" borderId="44" xfId="0" applyFont="1" applyFill="1" applyBorder="1" applyAlignment="1">
      <alignment vertical="center" wrapText="1"/>
    </xf>
    <xf numFmtId="0" fontId="56" fillId="12" borderId="44" xfId="0" applyFont="1" applyFill="1" applyBorder="1" applyAlignment="1">
      <alignment horizontal="justify" vertical="center" wrapText="1"/>
    </xf>
    <xf numFmtId="0" fontId="56" fillId="12" borderId="47" xfId="0" applyFont="1" applyFill="1" applyBorder="1" applyAlignment="1">
      <alignment vertical="center" wrapText="1"/>
    </xf>
    <xf numFmtId="0" fontId="53" fillId="12" borderId="0" xfId="0" applyFont="1" applyFill="1" applyAlignment="1">
      <alignment vertical="top" wrapText="1"/>
    </xf>
    <xf numFmtId="0" fontId="56" fillId="12" borderId="0" xfId="0" applyFont="1" applyFill="1" applyAlignment="1">
      <alignment horizontal="left" vertical="top" wrapText="1" indent="5"/>
    </xf>
    <xf numFmtId="0" fontId="56" fillId="12" borderId="0" xfId="0" applyFont="1" applyFill="1" applyAlignment="1">
      <alignment horizontal="left" vertical="top" wrapText="1"/>
    </xf>
    <xf numFmtId="0" fontId="56" fillId="12" borderId="41" xfId="0" applyFont="1" applyFill="1" applyBorder="1" applyAlignment="1">
      <alignment vertical="center"/>
    </xf>
    <xf numFmtId="0" fontId="56" fillId="12" borderId="44" xfId="0" applyFont="1" applyFill="1" applyBorder="1" applyAlignment="1">
      <alignment vertical="center"/>
    </xf>
    <xf numFmtId="0" fontId="56" fillId="12" borderId="47" xfId="0" applyFont="1" applyFill="1" applyBorder="1" applyAlignment="1">
      <alignment vertical="center"/>
    </xf>
    <xf numFmtId="0" fontId="56" fillId="12" borderId="0" xfId="0" applyFont="1" applyFill="1" applyAlignment="1">
      <alignment horizontal="justify" vertical="center" wrapText="1"/>
    </xf>
    <xf numFmtId="0" fontId="53" fillId="12" borderId="0" xfId="0" applyFont="1" applyFill="1" applyAlignment="1">
      <alignment vertical="center" wrapText="1"/>
    </xf>
    <xf numFmtId="0" fontId="56" fillId="12" borderId="0" xfId="0" applyFont="1" applyFill="1" applyAlignment="1">
      <alignment vertical="center" wrapText="1"/>
    </xf>
    <xf numFmtId="0" fontId="53" fillId="14" borderId="0" xfId="0" applyFont="1" applyFill="1"/>
    <xf numFmtId="0" fontId="95" fillId="13" borderId="1" xfId="0" applyFont="1" applyFill="1" applyBorder="1" applyAlignment="1">
      <alignment vertical="center" wrapText="1"/>
    </xf>
    <xf numFmtId="0" fontId="95" fillId="13" borderId="50" xfId="0" applyFont="1" applyFill="1" applyBorder="1" applyAlignment="1">
      <alignment vertical="center" wrapText="1"/>
    </xf>
    <xf numFmtId="0" fontId="95" fillId="13" borderId="6" xfId="0" applyFont="1" applyFill="1" applyBorder="1" applyAlignment="1">
      <alignment vertical="center" wrapText="1"/>
    </xf>
    <xf numFmtId="0" fontId="56" fillId="13" borderId="51" xfId="0" applyFont="1" applyFill="1" applyBorder="1" applyAlignment="1">
      <alignment vertical="center" wrapText="1"/>
    </xf>
    <xf numFmtId="0" fontId="53" fillId="12" borderId="41" xfId="0" applyFont="1" applyFill="1" applyBorder="1" applyAlignment="1">
      <alignment vertical="center"/>
    </xf>
    <xf numFmtId="0" fontId="56" fillId="12" borderId="42" xfId="0" applyFont="1" applyFill="1" applyBorder="1" applyAlignment="1">
      <alignment vertical="center" wrapText="1"/>
    </xf>
    <xf numFmtId="0" fontId="56" fillId="12" borderId="52" xfId="0" applyFont="1" applyFill="1" applyBorder="1" applyAlignment="1">
      <alignment vertical="center" wrapText="1"/>
    </xf>
    <xf numFmtId="0" fontId="53" fillId="12" borderId="47" xfId="0" applyFont="1" applyFill="1" applyBorder="1" applyAlignment="1">
      <alignment vertical="center"/>
    </xf>
    <xf numFmtId="0" fontId="56" fillId="12" borderId="53" xfId="0" applyFont="1" applyFill="1" applyBorder="1" applyAlignment="1">
      <alignment vertical="center" wrapText="1"/>
    </xf>
    <xf numFmtId="0" fontId="56" fillId="12" borderId="49" xfId="0" applyFont="1" applyFill="1" applyBorder="1" applyAlignment="1">
      <alignment vertical="center" wrapText="1"/>
    </xf>
    <xf numFmtId="0" fontId="56" fillId="12" borderId="0" xfId="0" applyFont="1" applyFill="1" applyAlignment="1">
      <alignment vertical="center"/>
    </xf>
    <xf numFmtId="0" fontId="53" fillId="12" borderId="41" xfId="0" applyFont="1" applyFill="1" applyBorder="1" applyAlignment="1">
      <alignment vertical="center" wrapText="1"/>
    </xf>
    <xf numFmtId="0" fontId="53" fillId="12" borderId="44" xfId="0" applyFont="1" applyFill="1" applyBorder="1" applyAlignment="1">
      <alignment vertical="center"/>
    </xf>
    <xf numFmtId="0" fontId="53" fillId="12" borderId="0" xfId="0" applyFont="1" applyFill="1" applyAlignment="1">
      <alignment vertical="center"/>
    </xf>
    <xf numFmtId="0" fontId="56" fillId="12" borderId="0" xfId="0" applyFont="1" applyFill="1" applyAlignment="1">
      <alignment horizontal="left" vertical="center" wrapText="1" indent="5"/>
    </xf>
    <xf numFmtId="0" fontId="53" fillId="12" borderId="55" xfId="0" applyFont="1" applyFill="1" applyBorder="1" applyAlignment="1">
      <alignment vertical="center" wrapText="1"/>
    </xf>
    <xf numFmtId="0" fontId="53" fillId="12" borderId="58" xfId="0" applyFont="1" applyFill="1" applyBorder="1" applyAlignment="1">
      <alignment vertical="center"/>
    </xf>
    <xf numFmtId="0" fontId="53" fillId="12" borderId="47" xfId="0" applyFont="1" applyFill="1" applyBorder="1"/>
    <xf numFmtId="0" fontId="95" fillId="13" borderId="59" xfId="0" applyFont="1" applyFill="1" applyBorder="1" applyAlignment="1">
      <alignment horizontal="left" vertical="center" wrapText="1" indent="1"/>
    </xf>
    <xf numFmtId="0" fontId="95" fillId="13" borderId="59" xfId="0" applyFont="1" applyFill="1" applyBorder="1" applyAlignment="1">
      <alignment vertical="center" wrapText="1"/>
    </xf>
    <xf numFmtId="0" fontId="56" fillId="13" borderId="60" xfId="0" applyFont="1" applyFill="1" applyBorder="1" applyAlignment="1">
      <alignment horizontal="justify" vertical="center" wrapText="1"/>
    </xf>
    <xf numFmtId="0" fontId="95" fillId="13" borderId="0" xfId="0" applyFont="1" applyFill="1" applyAlignment="1">
      <alignment vertical="center" wrapText="1"/>
    </xf>
    <xf numFmtId="0" fontId="56" fillId="13" borderId="5" xfId="0" applyFont="1" applyFill="1" applyBorder="1" applyAlignment="1">
      <alignment horizontal="justify" vertical="center" wrapText="1"/>
    </xf>
    <xf numFmtId="0" fontId="53" fillId="12" borderId="41" xfId="0" applyFont="1" applyFill="1" applyBorder="1"/>
    <xf numFmtId="0" fontId="53" fillId="12" borderId="44" xfId="0" applyFont="1" applyFill="1" applyBorder="1"/>
    <xf numFmtId="0" fontId="53" fillId="12" borderId="61" xfId="0" applyFont="1" applyFill="1" applyBorder="1" applyAlignment="1">
      <alignment vertical="center"/>
    </xf>
    <xf numFmtId="0" fontId="56" fillId="12" borderId="59" xfId="0" applyFont="1" applyFill="1" applyBorder="1" applyAlignment="1">
      <alignment vertical="top" wrapText="1"/>
    </xf>
    <xf numFmtId="0" fontId="67" fillId="0" borderId="62" xfId="11" applyBorder="1" applyAlignment="1" applyProtection="1"/>
    <xf numFmtId="0" fontId="53" fillId="12" borderId="60" xfId="0" applyFont="1" applyFill="1" applyBorder="1"/>
    <xf numFmtId="0" fontId="96" fillId="12" borderId="0" xfId="11" applyFont="1" applyFill="1" applyBorder="1" applyAlignment="1" applyProtection="1">
      <alignment horizontal="right"/>
    </xf>
    <xf numFmtId="165" fontId="45" fillId="4" borderId="0" xfId="1" applyNumberFormat="1" applyFont="1" applyFill="1" applyBorder="1" applyAlignment="1">
      <alignment vertical="center" wrapText="1"/>
    </xf>
    <xf numFmtId="167" fontId="2" fillId="4" borderId="0" xfId="0" applyNumberFormat="1" applyFont="1" applyFill="1" applyAlignment="1">
      <alignment horizontal="right" vertical="center"/>
    </xf>
    <xf numFmtId="164" fontId="2" fillId="4" borderId="12" xfId="3" quotePrefix="1" applyFont="1" applyFill="1" applyBorder="1" applyAlignment="1">
      <alignment horizontal="right"/>
    </xf>
    <xf numFmtId="10" fontId="2" fillId="4" borderId="12" xfId="3" applyNumberFormat="1" applyFont="1" applyFill="1" applyBorder="1" applyAlignment="1">
      <alignment horizontal="right"/>
    </xf>
    <xf numFmtId="0" fontId="14" fillId="0" borderId="0" xfId="2" applyAlignment="1" applyProtection="1">
      <alignment horizontal="center" vertical="center" wrapText="1"/>
      <protection locked="0"/>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168" fontId="41" fillId="10" borderId="0" xfId="10" applyNumberFormat="1" applyFill="1" applyAlignment="1">
      <alignment horizontal="center"/>
    </xf>
    <xf numFmtId="0" fontId="61" fillId="4" borderId="0" xfId="0" applyFont="1" applyFill="1" applyAlignment="1">
      <alignment horizontal="left" wrapText="1"/>
    </xf>
    <xf numFmtId="0" fontId="57" fillId="4" borderId="0" xfId="0" applyFont="1" applyFill="1" applyAlignment="1">
      <alignment horizontal="center" vertical="center" wrapText="1"/>
    </xf>
    <xf numFmtId="0" fontId="0" fillId="4" borderId="0" xfId="0" applyFill="1" applyAlignment="1">
      <alignment horizontal="center" vertical="center"/>
    </xf>
    <xf numFmtId="0" fontId="0" fillId="4" borderId="35" xfId="0" applyFill="1" applyBorder="1" applyAlignment="1">
      <alignment horizontal="center" vertical="center"/>
    </xf>
    <xf numFmtId="0" fontId="57" fillId="4" borderId="0" xfId="0" applyFont="1" applyFill="1" applyAlignment="1">
      <alignment horizontal="left" vertical="center"/>
    </xf>
    <xf numFmtId="0" fontId="75" fillId="11" borderId="0" xfId="0" applyFont="1" applyFill="1" applyAlignment="1">
      <alignment horizontal="center" vertical="center" wrapText="1"/>
    </xf>
    <xf numFmtId="0" fontId="73" fillId="4" borderId="0" xfId="0" applyFont="1" applyFill="1" applyAlignment="1">
      <alignment horizontal="center" vertical="center" wrapText="1"/>
    </xf>
    <xf numFmtId="0" fontId="3" fillId="4" borderId="0" xfId="0" applyFont="1" applyFill="1" applyAlignment="1">
      <alignment vertical="center"/>
    </xf>
    <xf numFmtId="0" fontId="57" fillId="4" borderId="0" xfId="0" applyFont="1" applyFill="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1" fillId="4" borderId="35" xfId="0" applyFont="1" applyFill="1" applyBorder="1" applyAlignment="1">
      <alignment horizontal="center"/>
    </xf>
    <xf numFmtId="0" fontId="24" fillId="4" borderId="35" xfId="0" applyFont="1" applyFill="1" applyBorder="1" applyAlignment="1">
      <alignment horizontal="center"/>
    </xf>
    <xf numFmtId="0" fontId="45" fillId="4" borderId="0" xfId="0" applyFont="1" applyFill="1" applyAlignment="1">
      <alignment horizontal="justify" vertical="center" wrapText="1"/>
    </xf>
    <xf numFmtId="0" fontId="45" fillId="4" borderId="0" xfId="0" applyFont="1" applyFill="1" applyAlignment="1">
      <alignment vertical="center" wrapText="1"/>
    </xf>
    <xf numFmtId="0" fontId="78" fillId="4" borderId="0" xfId="0" applyFont="1" applyFill="1" applyAlignment="1">
      <alignment horizontal="center" wrapText="1"/>
    </xf>
    <xf numFmtId="0" fontId="92" fillId="11" borderId="0" xfId="0" applyFont="1" applyFill="1" applyAlignment="1">
      <alignment horizontal="center" vertical="center" wrapText="1"/>
    </xf>
    <xf numFmtId="0" fontId="93" fillId="11" borderId="0" xfId="0" applyFont="1" applyFill="1" applyAlignment="1">
      <alignment horizontal="center" vertical="center"/>
    </xf>
    <xf numFmtId="0" fontId="0" fillId="0" borderId="36" xfId="0" applyBorder="1" applyAlignment="1">
      <alignment horizontal="center"/>
    </xf>
    <xf numFmtId="0" fontId="0" fillId="0" borderId="0" xfId="0" applyAlignment="1">
      <alignment horizontal="center"/>
    </xf>
    <xf numFmtId="0" fontId="0" fillId="0" borderId="35" xfId="0" applyBorder="1" applyAlignment="1">
      <alignment horizontal="center"/>
    </xf>
    <xf numFmtId="0" fontId="67" fillId="4" borderId="12" xfId="11" applyFill="1" applyBorder="1" applyAlignment="1" applyProtection="1">
      <alignment horizontal="left" vertical="center" wrapText="1"/>
    </xf>
    <xf numFmtId="0" fontId="0" fillId="4" borderId="37" xfId="0" applyFill="1" applyBorder="1" applyAlignment="1">
      <alignment horizontal="left" vertical="top" wrapText="1"/>
    </xf>
    <xf numFmtId="0" fontId="0" fillId="4" borderId="36" xfId="0" applyFill="1" applyBorder="1" applyAlignment="1">
      <alignment horizontal="left" vertical="top" wrapText="1"/>
    </xf>
    <xf numFmtId="0" fontId="0" fillId="4" borderId="38" xfId="0" applyFill="1" applyBorder="1" applyAlignment="1">
      <alignment horizontal="left" vertical="top" wrapText="1"/>
    </xf>
    <xf numFmtId="0" fontId="95" fillId="13" borderId="59" xfId="0" applyFont="1" applyFill="1" applyBorder="1" applyAlignment="1">
      <alignment horizontal="left" vertical="center" wrapText="1"/>
    </xf>
    <xf numFmtId="0" fontId="95" fillId="13" borderId="60" xfId="0" applyFont="1" applyFill="1" applyBorder="1" applyAlignment="1">
      <alignment horizontal="left" vertical="center" wrapText="1"/>
    </xf>
    <xf numFmtId="0" fontId="56" fillId="12" borderId="13" xfId="0" applyFont="1" applyFill="1" applyBorder="1" applyAlignment="1">
      <alignment horizontal="left" vertical="center" wrapText="1"/>
    </xf>
    <xf numFmtId="0" fontId="56" fillId="12" borderId="45" xfId="0" applyFont="1" applyFill="1" applyBorder="1" applyAlignment="1">
      <alignment horizontal="left" vertical="center" wrapText="1"/>
    </xf>
    <xf numFmtId="0" fontId="56" fillId="12" borderId="48" xfId="0" applyFont="1" applyFill="1" applyBorder="1" applyAlignment="1">
      <alignment horizontal="left" vertical="center" wrapText="1"/>
    </xf>
    <xf numFmtId="0" fontId="56" fillId="12" borderId="49" xfId="0" applyFont="1" applyFill="1" applyBorder="1" applyAlignment="1">
      <alignment horizontal="left" vertical="center" wrapText="1"/>
    </xf>
    <xf numFmtId="0" fontId="95" fillId="13" borderId="1" xfId="0" applyFont="1" applyFill="1" applyBorder="1" applyAlignment="1">
      <alignment horizontal="left" vertical="center" wrapText="1"/>
    </xf>
    <xf numFmtId="0" fontId="95" fillId="13" borderId="3" xfId="0" applyFont="1" applyFill="1" applyBorder="1" applyAlignment="1">
      <alignment horizontal="left" vertical="center" wrapText="1"/>
    </xf>
    <xf numFmtId="0" fontId="95" fillId="13" borderId="4" xfId="0" applyFont="1" applyFill="1" applyBorder="1" applyAlignment="1">
      <alignment horizontal="left" vertical="center" wrapText="1"/>
    </xf>
    <xf numFmtId="0" fontId="95" fillId="13" borderId="5" xfId="0" applyFont="1" applyFill="1" applyBorder="1" applyAlignment="1">
      <alignment horizontal="left" vertical="center" wrapText="1"/>
    </xf>
    <xf numFmtId="0" fontId="56" fillId="12" borderId="62" xfId="0" applyFont="1" applyFill="1" applyBorder="1" applyAlignment="1">
      <alignment horizontal="left" vertical="center" wrapText="1"/>
    </xf>
    <xf numFmtId="0" fontId="56" fillId="12" borderId="60" xfId="0" applyFont="1" applyFill="1" applyBorder="1" applyAlignment="1">
      <alignment horizontal="left" vertical="center" wrapText="1"/>
    </xf>
    <xf numFmtId="0" fontId="56" fillId="12" borderId="56" xfId="0" applyFont="1" applyFill="1" applyBorder="1" applyAlignment="1">
      <alignment horizontal="left" vertical="center" wrapText="1"/>
    </xf>
    <xf numFmtId="0" fontId="56" fillId="12" borderId="57" xfId="0" applyFont="1" applyFill="1" applyBorder="1" applyAlignment="1">
      <alignment horizontal="left" vertical="center" wrapText="1"/>
    </xf>
    <xf numFmtId="0" fontId="56" fillId="12" borderId="54" xfId="0" applyFont="1" applyFill="1" applyBorder="1" applyAlignment="1">
      <alignment horizontal="left" vertical="center" wrapText="1"/>
    </xf>
    <xf numFmtId="0" fontId="56" fillId="12" borderId="52" xfId="0" applyFont="1" applyFill="1" applyBorder="1" applyAlignment="1">
      <alignment horizontal="left" vertical="center" wrapText="1"/>
    </xf>
    <xf numFmtId="0" fontId="56" fillId="12" borderId="10" xfId="0" applyFont="1" applyFill="1" applyBorder="1" applyAlignment="1">
      <alignment horizontal="left" vertical="center" wrapText="1"/>
    </xf>
    <xf numFmtId="0" fontId="56" fillId="12" borderId="46" xfId="0" applyFont="1" applyFill="1" applyBorder="1" applyAlignment="1">
      <alignment horizontal="left" vertical="center" wrapText="1"/>
    </xf>
    <xf numFmtId="0" fontId="56" fillId="14" borderId="13" xfId="0" applyFont="1" applyFill="1" applyBorder="1" applyAlignment="1">
      <alignment horizontal="left" vertical="top" wrapText="1"/>
    </xf>
    <xf numFmtId="0" fontId="56" fillId="14" borderId="45" xfId="0" applyFont="1" applyFill="1" applyBorder="1" applyAlignment="1">
      <alignment horizontal="left" vertical="top" wrapText="1"/>
    </xf>
    <xf numFmtId="0" fontId="56" fillId="14" borderId="10" xfId="0" applyFont="1" applyFill="1" applyBorder="1" applyAlignment="1">
      <alignment horizontal="left" vertical="top" wrapText="1"/>
    </xf>
    <xf numFmtId="0" fontId="56" fillId="14" borderId="46" xfId="0" applyFont="1" applyFill="1" applyBorder="1" applyAlignment="1">
      <alignment horizontal="left" vertical="top" wrapText="1"/>
    </xf>
    <xf numFmtId="0" fontId="56" fillId="14" borderId="13" xfId="0" applyFont="1" applyFill="1" applyBorder="1" applyAlignment="1">
      <alignment horizontal="left" vertical="top"/>
    </xf>
    <xf numFmtId="0" fontId="56" fillId="14" borderId="45" xfId="0" applyFont="1" applyFill="1" applyBorder="1" applyAlignment="1">
      <alignment horizontal="left" vertical="top"/>
    </xf>
    <xf numFmtId="0" fontId="56" fillId="14" borderId="48" xfId="0" applyFont="1" applyFill="1" applyBorder="1" applyAlignment="1">
      <alignment horizontal="left" vertical="top" wrapText="1"/>
    </xf>
    <xf numFmtId="0" fontId="56" fillId="14" borderId="49" xfId="0" applyFont="1" applyFill="1" applyBorder="1" applyAlignment="1">
      <alignment horizontal="left" vertical="top" wrapText="1"/>
    </xf>
    <xf numFmtId="0" fontId="95" fillId="13" borderId="6" xfId="0" applyFont="1" applyFill="1" applyBorder="1" applyAlignment="1">
      <alignment horizontal="left" vertical="center" wrapText="1"/>
    </xf>
    <xf numFmtId="0" fontId="95" fillId="13" borderId="8" xfId="0" applyFont="1" applyFill="1" applyBorder="1" applyAlignment="1">
      <alignment horizontal="left" vertical="center" wrapText="1"/>
    </xf>
    <xf numFmtId="0" fontId="56" fillId="14" borderId="10" xfId="0" applyFont="1" applyFill="1" applyBorder="1" applyAlignment="1">
      <alignment horizontal="left" vertical="top"/>
    </xf>
    <xf numFmtId="0" fontId="56" fillId="14" borderId="46" xfId="0" applyFont="1" applyFill="1" applyBorder="1" applyAlignment="1">
      <alignment horizontal="left" vertical="top"/>
    </xf>
    <xf numFmtId="0" fontId="56" fillId="14" borderId="48" xfId="0" applyFont="1" applyFill="1" applyBorder="1" applyAlignment="1">
      <alignment horizontal="left" vertical="top"/>
    </xf>
    <xf numFmtId="0" fontId="56" fillId="14" borderId="49" xfId="0" applyFont="1" applyFill="1" applyBorder="1" applyAlignment="1">
      <alignment horizontal="left" vertical="top"/>
    </xf>
    <xf numFmtId="0" fontId="95" fillId="13" borderId="1" xfId="0" applyFont="1" applyFill="1" applyBorder="1" applyAlignment="1">
      <alignment horizontal="left" vertical="top" wrapText="1"/>
    </xf>
    <xf numFmtId="0" fontId="95" fillId="13" borderId="3" xfId="0" applyFont="1" applyFill="1" applyBorder="1" applyAlignment="1">
      <alignment horizontal="left" vertical="top" wrapText="1"/>
    </xf>
    <xf numFmtId="0" fontId="95" fillId="13" borderId="4" xfId="0" applyFont="1" applyFill="1" applyBorder="1" applyAlignment="1">
      <alignment horizontal="left" vertical="top" wrapText="1"/>
    </xf>
    <xf numFmtId="0" fontId="95" fillId="13" borderId="5" xfId="0" applyFont="1" applyFill="1" applyBorder="1" applyAlignment="1">
      <alignment horizontal="left" vertical="top" wrapText="1"/>
    </xf>
    <xf numFmtId="0" fontId="56" fillId="14" borderId="42" xfId="0" applyFont="1" applyFill="1" applyBorder="1" applyAlignment="1">
      <alignment horizontal="left" vertical="top" wrapText="1"/>
    </xf>
    <xf numFmtId="0" fontId="56" fillId="14" borderId="43" xfId="0" applyFont="1" applyFill="1" applyBorder="1" applyAlignment="1">
      <alignment horizontal="left" vertical="top" wrapText="1"/>
    </xf>
    <xf numFmtId="0" fontId="56" fillId="14" borderId="42" xfId="0" applyFont="1" applyFill="1" applyBorder="1" applyAlignment="1">
      <alignment horizontal="left" vertical="top"/>
    </xf>
    <xf numFmtId="0" fontId="56" fillId="14" borderId="43" xfId="0" applyFont="1" applyFill="1" applyBorder="1" applyAlignment="1">
      <alignment horizontal="left" vertical="top"/>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2">
    <cellStyle name="Comma 2" xfId="3" xr:uid="{00000000-0005-0000-0000-000000000000}"/>
    <cellStyle name="Hyperlink" xfId="2" builtinId="8"/>
    <cellStyle name="Hyperlink 2" xfId="11" xr:uid="{421547FE-E683-4278-8156-8E824573F44D}"/>
    <cellStyle name="Neutral" xfId="9" builtinId="2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10" xr:uid="{4CA63171-3BDF-4013-BB21-D18B8774784F}"/>
    <cellStyle name="Percent" xfId="1" builtinId="5"/>
    <cellStyle name="Standard 3" xfId="8" xr:uid="{00000000-0005-0000-0000-000008000000}"/>
  </cellStyles>
  <dxfs count="0"/>
  <tableStyles count="1" defaultTableStyle="TableStyleMedium2" defaultPivotStyle="PivotStyleLight16">
    <tableStyle name="Invisible" pivot="0" table="0" count="0" xr9:uid="{D126C59F-FF95-4361-9BA0-C12759AD9B6C}"/>
  </tableStyles>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2" name="TextBox 33">
          <a:extLst>
            <a:ext uri="{FF2B5EF4-FFF2-40B4-BE49-F238E27FC236}">
              <a16:creationId xmlns:a16="http://schemas.microsoft.com/office/drawing/2014/main" id="{FA4AA953-D04F-429E-9AB4-420983686236}"/>
            </a:ext>
          </a:extLst>
        </xdr:cNvPr>
        <xdr:cNvSpPr txBox="1"/>
      </xdr:nvSpPr>
      <xdr:spPr>
        <a:xfrm>
          <a:off x="1638300" y="2438401"/>
          <a:ext cx="5362575"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2020</a:t>
          </a:r>
        </a:p>
      </xdr:txBody>
    </xdr:sp>
    <xdr:clientData/>
  </xdr:twoCellAnchor>
  <xdr:twoCellAnchor>
    <xdr:from>
      <xdr:col>2</xdr:col>
      <xdr:colOff>207138</xdr:colOff>
      <xdr:row>5</xdr:row>
      <xdr:rowOff>1438564</xdr:rowOff>
    </xdr:from>
    <xdr:to>
      <xdr:col>2</xdr:col>
      <xdr:colOff>5160817</xdr:colOff>
      <xdr:row>6</xdr:row>
      <xdr:rowOff>1339273</xdr:rowOff>
    </xdr:to>
    <xdr:sp macro="" textlink="">
      <xdr:nvSpPr>
        <xdr:cNvPr id="3" name="Tekstboks 4">
          <a:extLst>
            <a:ext uri="{FF2B5EF4-FFF2-40B4-BE49-F238E27FC236}">
              <a16:creationId xmlns:a16="http://schemas.microsoft.com/office/drawing/2014/main" id="{7AF54024-1911-4F60-86BC-A267A9473C07}"/>
            </a:ext>
          </a:extLst>
        </xdr:cNvPr>
        <xdr:cNvSpPr txBox="1"/>
      </xdr:nvSpPr>
      <xdr:spPr>
        <a:xfrm>
          <a:off x="1754229" y="4509655"/>
          <a:ext cx="4953679" cy="2325254"/>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 Centre X</a:t>
          </a: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 </a:t>
          </a:r>
          <a:r>
            <a:rPr lang="en-GB" sz="1100" b="0">
              <a:solidFill>
                <a:schemeClr val="dk1"/>
              </a:solidFill>
              <a:latin typeface="+mn-lt"/>
              <a:ea typeface="+mn-ea"/>
              <a:cs typeface="+mn-cs"/>
            </a:rPr>
            <a:t>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a:t>
          </a:r>
          <a:r>
            <a:rPr lang="en-GB" sz="1100" b="0">
              <a:solidFill>
                <a:schemeClr val="dk1"/>
              </a:solidFill>
              <a:latin typeface="+mn-lt"/>
              <a:ea typeface="+mn-ea"/>
              <a:cs typeface="+mn-cs"/>
            </a:rPr>
            <a:t>13-05-2025</a:t>
          </a: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31-03-2025</a:t>
          </a:r>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134472</xdr:colOff>
      <xdr:row>48</xdr:row>
      <xdr:rowOff>112057</xdr:rowOff>
    </xdr:from>
    <xdr:to>
      <xdr:col>5</xdr:col>
      <xdr:colOff>1255059</xdr:colOff>
      <xdr:row>66</xdr:row>
      <xdr:rowOff>89646</xdr:rowOff>
    </xdr:to>
    <xdr:sp macro="" textlink="">
      <xdr:nvSpPr>
        <xdr:cNvPr id="2" name="Tekstboks 3">
          <a:extLst>
            <a:ext uri="{FF2B5EF4-FFF2-40B4-BE49-F238E27FC236}">
              <a16:creationId xmlns:a16="http://schemas.microsoft.com/office/drawing/2014/main" id="{6468A40E-A153-4958-8D06-759181D825BA}"/>
            </a:ext>
          </a:extLst>
        </xdr:cNvPr>
        <xdr:cNvSpPr txBox="1"/>
      </xdr:nvSpPr>
      <xdr:spPr>
        <a:xfrm>
          <a:off x="134472" y="94941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4</xdr:col>
      <xdr:colOff>0</xdr:colOff>
      <xdr:row>3</xdr:row>
      <xdr:rowOff>0</xdr:rowOff>
    </xdr:from>
    <xdr:to>
      <xdr:col>5</xdr:col>
      <xdr:colOff>1013572</xdr:colOff>
      <xdr:row>7</xdr:row>
      <xdr:rowOff>22411</xdr:rowOff>
    </xdr:to>
    <xdr:pic>
      <xdr:nvPicPr>
        <xdr:cNvPr id="3" name="Picture 2">
          <a:extLst>
            <a:ext uri="{FF2B5EF4-FFF2-40B4-BE49-F238E27FC236}">
              <a16:creationId xmlns:a16="http://schemas.microsoft.com/office/drawing/2014/main" id="{11337520-D2A2-46BF-853D-425E8E7674D2}"/>
            </a:ext>
          </a:extLst>
        </xdr:cNvPr>
        <xdr:cNvPicPr>
          <a:picLocks noChangeAspect="1"/>
        </xdr:cNvPicPr>
      </xdr:nvPicPr>
      <xdr:blipFill>
        <a:blip xmlns:r="http://schemas.openxmlformats.org/officeDocument/2006/relationships" r:embed="rId1"/>
        <a:stretch>
          <a:fillRect/>
        </a:stretch>
      </xdr:blipFill>
      <xdr:spPr>
        <a:xfrm>
          <a:off x="7315200" y="457200"/>
          <a:ext cx="2585197" cy="8034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582706</xdr:colOff>
      <xdr:row>0</xdr:row>
      <xdr:rowOff>33618</xdr:rowOff>
    </xdr:from>
    <xdr:to>
      <xdr:col>6</xdr:col>
      <xdr:colOff>5043</xdr:colOff>
      <xdr:row>3</xdr:row>
      <xdr:rowOff>369794</xdr:rowOff>
    </xdr:to>
    <xdr:pic>
      <xdr:nvPicPr>
        <xdr:cNvPr id="2" name="Picture 1">
          <a:extLst>
            <a:ext uri="{FF2B5EF4-FFF2-40B4-BE49-F238E27FC236}">
              <a16:creationId xmlns:a16="http://schemas.microsoft.com/office/drawing/2014/main" id="{A128B877-F828-455F-BA31-81EEE3D1FDB6}"/>
            </a:ext>
          </a:extLst>
        </xdr:cNvPr>
        <xdr:cNvPicPr>
          <a:picLocks noChangeAspect="1"/>
        </xdr:cNvPicPr>
      </xdr:nvPicPr>
      <xdr:blipFill>
        <a:blip xmlns:r="http://schemas.openxmlformats.org/officeDocument/2006/relationships" r:embed="rId1"/>
        <a:stretch>
          <a:fillRect/>
        </a:stretch>
      </xdr:blipFill>
      <xdr:spPr>
        <a:xfrm>
          <a:off x="6421531" y="33618"/>
          <a:ext cx="2565587" cy="7933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291353</xdr:colOff>
      <xdr:row>0</xdr:row>
      <xdr:rowOff>44823</xdr:rowOff>
    </xdr:from>
    <xdr:to>
      <xdr:col>8</xdr:col>
      <xdr:colOff>722220</xdr:colOff>
      <xdr:row>3</xdr:row>
      <xdr:rowOff>313764</xdr:rowOff>
    </xdr:to>
    <xdr:pic>
      <xdr:nvPicPr>
        <xdr:cNvPr id="2" name="Picture 1">
          <a:extLst>
            <a:ext uri="{FF2B5EF4-FFF2-40B4-BE49-F238E27FC236}">
              <a16:creationId xmlns:a16="http://schemas.microsoft.com/office/drawing/2014/main" id="{D15C04CA-918A-48F0-A190-66C5B72BE1B8}"/>
            </a:ext>
          </a:extLst>
        </xdr:cNvPr>
        <xdr:cNvPicPr>
          <a:picLocks noChangeAspect="1"/>
        </xdr:cNvPicPr>
      </xdr:nvPicPr>
      <xdr:blipFill>
        <a:blip xmlns:r="http://schemas.openxmlformats.org/officeDocument/2006/relationships" r:embed="rId1"/>
        <a:stretch>
          <a:fillRect/>
        </a:stretch>
      </xdr:blipFill>
      <xdr:spPr>
        <a:xfrm>
          <a:off x="8482853" y="44823"/>
          <a:ext cx="2573992" cy="80234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582706</xdr:colOff>
      <xdr:row>0</xdr:row>
      <xdr:rowOff>44824</xdr:rowOff>
    </xdr:from>
    <xdr:to>
      <xdr:col>13</xdr:col>
      <xdr:colOff>5043</xdr:colOff>
      <xdr:row>4</xdr:row>
      <xdr:rowOff>56029</xdr:rowOff>
    </xdr:to>
    <xdr:pic>
      <xdr:nvPicPr>
        <xdr:cNvPr id="2" name="Picture 1">
          <a:extLst>
            <a:ext uri="{FF2B5EF4-FFF2-40B4-BE49-F238E27FC236}">
              <a16:creationId xmlns:a16="http://schemas.microsoft.com/office/drawing/2014/main" id="{11EBBAAA-130E-4D00-996A-FAFD704DB4B4}"/>
            </a:ext>
          </a:extLst>
        </xdr:cNvPr>
        <xdr:cNvPicPr>
          <a:picLocks noChangeAspect="1"/>
        </xdr:cNvPicPr>
      </xdr:nvPicPr>
      <xdr:blipFill>
        <a:blip xmlns:r="http://schemas.openxmlformats.org/officeDocument/2006/relationships" r:embed="rId1"/>
        <a:stretch>
          <a:fillRect/>
        </a:stretch>
      </xdr:blipFill>
      <xdr:spPr>
        <a:xfrm>
          <a:off x="9793381" y="44824"/>
          <a:ext cx="2565587" cy="81130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616324</xdr:colOff>
      <xdr:row>0</xdr:row>
      <xdr:rowOff>33618</xdr:rowOff>
    </xdr:from>
    <xdr:to>
      <xdr:col>12</xdr:col>
      <xdr:colOff>38662</xdr:colOff>
      <xdr:row>4</xdr:row>
      <xdr:rowOff>78441</xdr:rowOff>
    </xdr:to>
    <xdr:pic>
      <xdr:nvPicPr>
        <xdr:cNvPr id="2" name="Picture 1">
          <a:extLst>
            <a:ext uri="{FF2B5EF4-FFF2-40B4-BE49-F238E27FC236}">
              <a16:creationId xmlns:a16="http://schemas.microsoft.com/office/drawing/2014/main" id="{DEE41C75-1CEA-44E7-A3E4-A5C1F0074ECE}"/>
            </a:ext>
          </a:extLst>
        </xdr:cNvPr>
        <xdr:cNvPicPr>
          <a:picLocks noChangeAspect="1"/>
        </xdr:cNvPicPr>
      </xdr:nvPicPr>
      <xdr:blipFill>
        <a:blip xmlns:r="http://schemas.openxmlformats.org/officeDocument/2006/relationships" r:embed="rId1"/>
        <a:stretch>
          <a:fillRect/>
        </a:stretch>
      </xdr:blipFill>
      <xdr:spPr>
        <a:xfrm>
          <a:off x="10331824" y="33618"/>
          <a:ext cx="2565588" cy="80682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851647</xdr:colOff>
      <xdr:row>0</xdr:row>
      <xdr:rowOff>44823</xdr:rowOff>
    </xdr:from>
    <xdr:to>
      <xdr:col>8</xdr:col>
      <xdr:colOff>1607484</xdr:colOff>
      <xdr:row>4</xdr:row>
      <xdr:rowOff>89646</xdr:rowOff>
    </xdr:to>
    <xdr:pic>
      <xdr:nvPicPr>
        <xdr:cNvPr id="2" name="Picture 1">
          <a:extLst>
            <a:ext uri="{FF2B5EF4-FFF2-40B4-BE49-F238E27FC236}">
              <a16:creationId xmlns:a16="http://schemas.microsoft.com/office/drawing/2014/main" id="{534EE14C-5AAB-40FC-B597-735FA3A78180}"/>
            </a:ext>
          </a:extLst>
        </xdr:cNvPr>
        <xdr:cNvPicPr>
          <a:picLocks noChangeAspect="1"/>
        </xdr:cNvPicPr>
      </xdr:nvPicPr>
      <xdr:blipFill>
        <a:blip xmlns:r="http://schemas.openxmlformats.org/officeDocument/2006/relationships" r:embed="rId1"/>
        <a:stretch>
          <a:fillRect/>
        </a:stretch>
      </xdr:blipFill>
      <xdr:spPr>
        <a:xfrm>
          <a:off x="12557872" y="44823"/>
          <a:ext cx="2584637" cy="80682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952499</xdr:colOff>
      <xdr:row>0</xdr:row>
      <xdr:rowOff>11206</xdr:rowOff>
    </xdr:from>
    <xdr:to>
      <xdr:col>12</xdr:col>
      <xdr:colOff>1181660</xdr:colOff>
      <xdr:row>4</xdr:row>
      <xdr:rowOff>56029</xdr:rowOff>
    </xdr:to>
    <xdr:pic>
      <xdr:nvPicPr>
        <xdr:cNvPr id="2" name="Picture 1">
          <a:extLst>
            <a:ext uri="{FF2B5EF4-FFF2-40B4-BE49-F238E27FC236}">
              <a16:creationId xmlns:a16="http://schemas.microsoft.com/office/drawing/2014/main" id="{EA581A0E-50C8-4781-A4A4-7346F55C9ACD}"/>
            </a:ext>
          </a:extLst>
        </xdr:cNvPr>
        <xdr:cNvPicPr>
          <a:picLocks noChangeAspect="1"/>
        </xdr:cNvPicPr>
      </xdr:nvPicPr>
      <xdr:blipFill>
        <a:blip xmlns:r="http://schemas.openxmlformats.org/officeDocument/2006/relationships" r:embed="rId1"/>
        <a:stretch>
          <a:fillRect/>
        </a:stretch>
      </xdr:blipFill>
      <xdr:spPr>
        <a:xfrm>
          <a:off x="12468224" y="11206"/>
          <a:ext cx="2591361" cy="80682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1042148</xdr:colOff>
      <xdr:row>0</xdr:row>
      <xdr:rowOff>33618</xdr:rowOff>
    </xdr:from>
    <xdr:to>
      <xdr:col>13</xdr:col>
      <xdr:colOff>27456</xdr:colOff>
      <xdr:row>4</xdr:row>
      <xdr:rowOff>78441</xdr:rowOff>
    </xdr:to>
    <xdr:pic>
      <xdr:nvPicPr>
        <xdr:cNvPr id="2" name="Picture 1">
          <a:extLst>
            <a:ext uri="{FF2B5EF4-FFF2-40B4-BE49-F238E27FC236}">
              <a16:creationId xmlns:a16="http://schemas.microsoft.com/office/drawing/2014/main" id="{CE68FD1F-7F67-4764-A679-BC8C04EE8890}"/>
            </a:ext>
          </a:extLst>
        </xdr:cNvPr>
        <xdr:cNvPicPr>
          <a:picLocks noChangeAspect="1"/>
        </xdr:cNvPicPr>
      </xdr:nvPicPr>
      <xdr:blipFill>
        <a:blip xmlns:r="http://schemas.openxmlformats.org/officeDocument/2006/relationships" r:embed="rId1"/>
        <a:stretch>
          <a:fillRect/>
        </a:stretch>
      </xdr:blipFill>
      <xdr:spPr>
        <a:xfrm>
          <a:off x="12481673" y="33618"/>
          <a:ext cx="2585758" cy="80682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2779059</xdr:colOff>
      <xdr:row>0</xdr:row>
      <xdr:rowOff>33617</xdr:rowOff>
    </xdr:from>
    <xdr:to>
      <xdr:col>4</xdr:col>
      <xdr:colOff>5043</xdr:colOff>
      <xdr:row>4</xdr:row>
      <xdr:rowOff>78440</xdr:rowOff>
    </xdr:to>
    <xdr:pic>
      <xdr:nvPicPr>
        <xdr:cNvPr id="2" name="Picture 1">
          <a:extLst>
            <a:ext uri="{FF2B5EF4-FFF2-40B4-BE49-F238E27FC236}">
              <a16:creationId xmlns:a16="http://schemas.microsoft.com/office/drawing/2014/main" id="{D61FAF61-3F46-47BC-AFE5-9E6A7879265E}"/>
            </a:ext>
          </a:extLst>
        </xdr:cNvPr>
        <xdr:cNvPicPr>
          <a:picLocks noChangeAspect="1"/>
        </xdr:cNvPicPr>
      </xdr:nvPicPr>
      <xdr:blipFill>
        <a:blip xmlns:r="http://schemas.openxmlformats.org/officeDocument/2006/relationships" r:embed="rId1"/>
        <a:stretch>
          <a:fillRect/>
        </a:stretch>
      </xdr:blipFill>
      <xdr:spPr>
        <a:xfrm>
          <a:off x="12380259" y="33617"/>
          <a:ext cx="2579034" cy="80682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493058</xdr:colOff>
      <xdr:row>0</xdr:row>
      <xdr:rowOff>0</xdr:rowOff>
    </xdr:from>
    <xdr:to>
      <xdr:col>15</xdr:col>
      <xdr:colOff>49866</xdr:colOff>
      <xdr:row>4</xdr:row>
      <xdr:rowOff>44823</xdr:rowOff>
    </xdr:to>
    <xdr:pic>
      <xdr:nvPicPr>
        <xdr:cNvPr id="2" name="Picture 1">
          <a:extLst>
            <a:ext uri="{FF2B5EF4-FFF2-40B4-BE49-F238E27FC236}">
              <a16:creationId xmlns:a16="http://schemas.microsoft.com/office/drawing/2014/main" id="{3A8A9449-C8F2-4FFF-97B4-B4885641F0A8}"/>
            </a:ext>
          </a:extLst>
        </xdr:cNvPr>
        <xdr:cNvPicPr>
          <a:picLocks noChangeAspect="1"/>
        </xdr:cNvPicPr>
      </xdr:nvPicPr>
      <xdr:blipFill>
        <a:blip xmlns:r="http://schemas.openxmlformats.org/officeDocument/2006/relationships" r:embed="rId1"/>
        <a:stretch>
          <a:fillRect/>
        </a:stretch>
      </xdr:blipFill>
      <xdr:spPr>
        <a:xfrm>
          <a:off x="8665508" y="0"/>
          <a:ext cx="2604808" cy="80682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2812677</xdr:colOff>
      <xdr:row>0</xdr:row>
      <xdr:rowOff>33618</xdr:rowOff>
    </xdr:from>
    <xdr:to>
      <xdr:col>4</xdr:col>
      <xdr:colOff>38661</xdr:colOff>
      <xdr:row>4</xdr:row>
      <xdr:rowOff>78441</xdr:rowOff>
    </xdr:to>
    <xdr:pic>
      <xdr:nvPicPr>
        <xdr:cNvPr id="2" name="Picture 1">
          <a:extLst>
            <a:ext uri="{FF2B5EF4-FFF2-40B4-BE49-F238E27FC236}">
              <a16:creationId xmlns:a16="http://schemas.microsoft.com/office/drawing/2014/main" id="{9DC2AC55-091E-4315-83F3-5310AFE12C35}"/>
            </a:ext>
          </a:extLst>
        </xdr:cNvPr>
        <xdr:cNvPicPr>
          <a:picLocks noChangeAspect="1"/>
        </xdr:cNvPicPr>
      </xdr:nvPicPr>
      <xdr:blipFill>
        <a:blip xmlns:r="http://schemas.openxmlformats.org/officeDocument/2006/relationships" r:embed="rId1"/>
        <a:stretch>
          <a:fillRect/>
        </a:stretch>
      </xdr:blipFill>
      <xdr:spPr>
        <a:xfrm>
          <a:off x="12413877" y="33618"/>
          <a:ext cx="2579034" cy="80682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mailto:torben.jurlander@nordea.dk"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nordea.com/en/doc/nordea-green-funding-framework-2022final.pdf"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issgovernance.com/esg/" TargetMode="External"/><Relationship Id="rId5" Type="http://schemas.openxmlformats.org/officeDocument/2006/relationships/hyperlink" Target="http://www.nordeakredit.dk/" TargetMode="External"/><Relationship Id="rId10" Type="http://schemas.openxmlformats.org/officeDocument/2006/relationships/vmlDrawing" Target="../drawings/vmlDrawing4.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1.bin"/><Relationship Id="rId1" Type="http://schemas.openxmlformats.org/officeDocument/2006/relationships/hyperlink" Target="https://www.dfsa.dk/Media/638459325037360382/MortgageCreditLoansandMortgageCreditBondsetcAct1.pdf" TargetMode="External"/><Relationship Id="rId5" Type="http://schemas.openxmlformats.org/officeDocument/2006/relationships/comments" Target="../comments1.xml"/><Relationship Id="rId4"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6.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7.bin"/><Relationship Id="rId1" Type="http://schemas.openxmlformats.org/officeDocument/2006/relationships/hyperlink" Target="https://finansdanmark.dk/media/8114/Overview_of_the_new_Danish_covered_bond_legislation_addressing_refinancing_risk.pdf"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A7" sqref="A7"/>
    </sheetView>
  </sheetViews>
  <sheetFormatPr defaultColWidth="9.1796875" defaultRowHeight="14.5" x14ac:dyDescent="0.35"/>
  <cols>
    <col min="1" max="1" width="242" customWidth="1"/>
  </cols>
  <sheetData>
    <row r="1" spans="1:1" ht="31" x14ac:dyDescent="0.35">
      <c r="A1" s="48" t="s">
        <v>1210</v>
      </c>
    </row>
    <row r="3" spans="1:1" ht="15" x14ac:dyDescent="0.35">
      <c r="A3" s="104"/>
    </row>
    <row r="4" spans="1:1" ht="34" x14ac:dyDescent="0.35">
      <c r="A4" s="105" t="s">
        <v>1211</v>
      </c>
    </row>
    <row r="5" spans="1:1" ht="34" x14ac:dyDescent="0.35">
      <c r="A5" s="105" t="s">
        <v>1212</v>
      </c>
    </row>
    <row r="6" spans="1:1" ht="34" x14ac:dyDescent="0.35">
      <c r="A6" s="105" t="s">
        <v>1213</v>
      </c>
    </row>
    <row r="7" spans="1:1" ht="17" x14ac:dyDescent="0.35">
      <c r="A7" s="105"/>
    </row>
    <row r="8" spans="1:1" ht="18.5" x14ac:dyDescent="0.35">
      <c r="A8" s="106" t="s">
        <v>1214</v>
      </c>
    </row>
    <row r="9" spans="1:1" ht="34" x14ac:dyDescent="0.4">
      <c r="A9" s="107" t="s">
        <v>1376</v>
      </c>
    </row>
    <row r="10" spans="1:1" ht="68" x14ac:dyDescent="0.35">
      <c r="A10" s="108" t="s">
        <v>1215</v>
      </c>
    </row>
    <row r="11" spans="1:1" ht="34" x14ac:dyDescent="0.35">
      <c r="A11" s="108" t="s">
        <v>1216</v>
      </c>
    </row>
    <row r="12" spans="1:1" ht="17" x14ac:dyDescent="0.35">
      <c r="A12" s="108" t="s">
        <v>1217</v>
      </c>
    </row>
    <row r="13" spans="1:1" ht="17" x14ac:dyDescent="0.35">
      <c r="A13" s="108" t="s">
        <v>1218</v>
      </c>
    </row>
    <row r="14" spans="1:1" ht="17" x14ac:dyDescent="0.35">
      <c r="A14" s="108" t="s">
        <v>1219</v>
      </c>
    </row>
    <row r="15" spans="1:1" ht="17" x14ac:dyDescent="0.35">
      <c r="A15" s="108"/>
    </row>
    <row r="16" spans="1:1" ht="18.5" x14ac:dyDescent="0.35">
      <c r="A16" s="106" t="s">
        <v>1220</v>
      </c>
    </row>
    <row r="17" spans="1:1" ht="17" x14ac:dyDescent="0.35">
      <c r="A17" s="109" t="s">
        <v>1221</v>
      </c>
    </row>
    <row r="18" spans="1:1" ht="34" x14ac:dyDescent="0.35">
      <c r="A18" s="110" t="s">
        <v>1222</v>
      </c>
    </row>
    <row r="19" spans="1:1" ht="34" x14ac:dyDescent="0.35">
      <c r="A19" s="110" t="s">
        <v>1223</v>
      </c>
    </row>
    <row r="20" spans="1:1" ht="51" x14ac:dyDescent="0.35">
      <c r="A20" s="110" t="s">
        <v>1224</v>
      </c>
    </row>
    <row r="21" spans="1:1" ht="85" x14ac:dyDescent="0.35">
      <c r="A21" s="110" t="s">
        <v>1225</v>
      </c>
    </row>
    <row r="22" spans="1:1" ht="51" x14ac:dyDescent="0.35">
      <c r="A22" s="110" t="s">
        <v>1226</v>
      </c>
    </row>
    <row r="23" spans="1:1" ht="34" x14ac:dyDescent="0.35">
      <c r="A23" s="110" t="s">
        <v>1227</v>
      </c>
    </row>
    <row r="24" spans="1:1" ht="17" x14ac:dyDescent="0.35">
      <c r="A24" s="110" t="s">
        <v>1228</v>
      </c>
    </row>
    <row r="25" spans="1:1" ht="17" x14ac:dyDescent="0.35">
      <c r="A25" s="109" t="s">
        <v>1229</v>
      </c>
    </row>
    <row r="26" spans="1:1" ht="51" x14ac:dyDescent="0.4">
      <c r="A26" s="111" t="s">
        <v>1230</v>
      </c>
    </row>
    <row r="27" spans="1:1" ht="17" x14ac:dyDescent="0.4">
      <c r="A27" s="111" t="s">
        <v>1231</v>
      </c>
    </row>
    <row r="28" spans="1:1" ht="17" x14ac:dyDescent="0.35">
      <c r="A28" s="109" t="s">
        <v>1232</v>
      </c>
    </row>
    <row r="29" spans="1:1" ht="34" x14ac:dyDescent="0.35">
      <c r="A29" s="110" t="s">
        <v>1233</v>
      </c>
    </row>
    <row r="30" spans="1:1" ht="34" x14ac:dyDescent="0.35">
      <c r="A30" s="110" t="s">
        <v>1234</v>
      </c>
    </row>
    <row r="31" spans="1:1" ht="34" x14ac:dyDescent="0.35">
      <c r="A31" s="110" t="s">
        <v>1235</v>
      </c>
    </row>
    <row r="32" spans="1:1" ht="34" x14ac:dyDescent="0.35">
      <c r="A32" s="110" t="s">
        <v>1236</v>
      </c>
    </row>
    <row r="33" spans="1:1" ht="17" x14ac:dyDescent="0.35">
      <c r="A33" s="110"/>
    </row>
    <row r="34" spans="1:1" ht="18.5" x14ac:dyDescent="0.35">
      <c r="A34" s="106" t="s">
        <v>1237</v>
      </c>
    </row>
    <row r="35" spans="1:1" ht="17" x14ac:dyDescent="0.35">
      <c r="A35" s="109" t="s">
        <v>1238</v>
      </c>
    </row>
    <row r="36" spans="1:1" ht="34" x14ac:dyDescent="0.35">
      <c r="A36" s="110" t="s">
        <v>1239</v>
      </c>
    </row>
    <row r="37" spans="1:1" ht="34" x14ac:dyDescent="0.35">
      <c r="A37" s="110" t="s">
        <v>1240</v>
      </c>
    </row>
    <row r="38" spans="1:1" ht="34" x14ac:dyDescent="0.35">
      <c r="A38" s="110" t="s">
        <v>1241</v>
      </c>
    </row>
    <row r="39" spans="1:1" ht="17" x14ac:dyDescent="0.35">
      <c r="A39" s="110" t="s">
        <v>1242</v>
      </c>
    </row>
    <row r="40" spans="1:1" ht="17" x14ac:dyDescent="0.35">
      <c r="A40" s="110" t="s">
        <v>1243</v>
      </c>
    </row>
    <row r="41" spans="1:1" ht="17" x14ac:dyDescent="0.35">
      <c r="A41" s="109" t="s">
        <v>1244</v>
      </c>
    </row>
    <row r="42" spans="1:1" ht="17" x14ac:dyDescent="0.35">
      <c r="A42" s="110" t="s">
        <v>1245</v>
      </c>
    </row>
    <row r="43" spans="1:1" ht="17" x14ac:dyDescent="0.4">
      <c r="A43" s="111" t="s">
        <v>1246</v>
      </c>
    </row>
    <row r="44" spans="1:1" ht="17" x14ac:dyDescent="0.35">
      <c r="A44" s="109" t="s">
        <v>1247</v>
      </c>
    </row>
    <row r="45" spans="1:1" ht="34" x14ac:dyDescent="0.4">
      <c r="A45" s="111" t="s">
        <v>1248</v>
      </c>
    </row>
    <row r="46" spans="1:1" ht="34" x14ac:dyDescent="0.35">
      <c r="A46" s="110" t="s">
        <v>1249</v>
      </c>
    </row>
    <row r="47" spans="1:1" ht="34" x14ac:dyDescent="0.35">
      <c r="A47" s="110" t="s">
        <v>1250</v>
      </c>
    </row>
    <row r="48" spans="1:1" ht="17" x14ac:dyDescent="0.35">
      <c r="A48" s="110" t="s">
        <v>1251</v>
      </c>
    </row>
    <row r="49" spans="1:1" ht="17" x14ac:dyDescent="0.4">
      <c r="A49" s="111" t="s">
        <v>1252</v>
      </c>
    </row>
    <row r="50" spans="1:1" ht="17" x14ac:dyDescent="0.35">
      <c r="A50" s="109" t="s">
        <v>1253</v>
      </c>
    </row>
    <row r="51" spans="1:1" ht="34" x14ac:dyDescent="0.4">
      <c r="A51" s="111" t="s">
        <v>1254</v>
      </c>
    </row>
    <row r="52" spans="1:1" ht="17" x14ac:dyDescent="0.35">
      <c r="A52" s="110" t="s">
        <v>1255</v>
      </c>
    </row>
    <row r="53" spans="1:1" ht="34" x14ac:dyDescent="0.4">
      <c r="A53" s="111" t="s">
        <v>1256</v>
      </c>
    </row>
    <row r="54" spans="1:1" ht="17" x14ac:dyDescent="0.35">
      <c r="A54" s="109" t="s">
        <v>1257</v>
      </c>
    </row>
    <row r="55" spans="1:1" ht="17" x14ac:dyDescent="0.4">
      <c r="A55" s="111" t="s">
        <v>1258</v>
      </c>
    </row>
    <row r="56" spans="1:1" ht="34" x14ac:dyDescent="0.35">
      <c r="A56" s="110" t="s">
        <v>1259</v>
      </c>
    </row>
    <row r="57" spans="1:1" ht="17" x14ac:dyDescent="0.35">
      <c r="A57" s="110" t="s">
        <v>1260</v>
      </c>
    </row>
    <row r="58" spans="1:1" ht="17" x14ac:dyDescent="0.35">
      <c r="A58" s="110" t="s">
        <v>1261</v>
      </c>
    </row>
    <row r="59" spans="1:1" ht="17" x14ac:dyDescent="0.35">
      <c r="A59" s="109" t="s">
        <v>1262</v>
      </c>
    </row>
    <row r="60" spans="1:1" ht="17" x14ac:dyDescent="0.35">
      <c r="A60" s="110" t="s">
        <v>1263</v>
      </c>
    </row>
    <row r="61" spans="1:1" ht="17" x14ac:dyDescent="0.35">
      <c r="A61" s="112"/>
    </row>
    <row r="62" spans="1:1" ht="18.5" x14ac:dyDescent="0.35">
      <c r="A62" s="106" t="s">
        <v>1264</v>
      </c>
    </row>
    <row r="63" spans="1:1" ht="17" x14ac:dyDescent="0.35">
      <c r="A63" s="109" t="s">
        <v>1265</v>
      </c>
    </row>
    <row r="64" spans="1:1" ht="34" x14ac:dyDescent="0.35">
      <c r="A64" s="110" t="s">
        <v>1266</v>
      </c>
    </row>
    <row r="65" spans="1:1" ht="17" x14ac:dyDescent="0.35">
      <c r="A65" s="110" t="s">
        <v>1267</v>
      </c>
    </row>
    <row r="66" spans="1:1" ht="34" x14ac:dyDescent="0.35">
      <c r="A66" s="108" t="s">
        <v>1268</v>
      </c>
    </row>
    <row r="67" spans="1:1" ht="34" x14ac:dyDescent="0.35">
      <c r="A67" s="108" t="s">
        <v>1269</v>
      </c>
    </row>
    <row r="68" spans="1:1" ht="34" x14ac:dyDescent="0.35">
      <c r="A68" s="108" t="s">
        <v>1270</v>
      </c>
    </row>
    <row r="69" spans="1:1" ht="17" x14ac:dyDescent="0.35">
      <c r="A69" s="113" t="s">
        <v>1271</v>
      </c>
    </row>
    <row r="70" spans="1:1" ht="51" x14ac:dyDescent="0.35">
      <c r="A70" s="108" t="s">
        <v>1272</v>
      </c>
    </row>
    <row r="71" spans="1:1" ht="17" x14ac:dyDescent="0.35">
      <c r="A71" s="108" t="s">
        <v>1273</v>
      </c>
    </row>
    <row r="72" spans="1:1" ht="17" x14ac:dyDescent="0.35">
      <c r="A72" s="113" t="s">
        <v>1274</v>
      </c>
    </row>
    <row r="73" spans="1:1" ht="17" x14ac:dyDescent="0.35">
      <c r="A73" s="108" t="s">
        <v>1275</v>
      </c>
    </row>
    <row r="74" spans="1:1" ht="17" x14ac:dyDescent="0.35">
      <c r="A74" s="113" t="s">
        <v>1276</v>
      </c>
    </row>
    <row r="75" spans="1:1" ht="34" x14ac:dyDescent="0.35">
      <c r="A75" s="108" t="s">
        <v>1277</v>
      </c>
    </row>
    <row r="76" spans="1:1" ht="17" x14ac:dyDescent="0.35">
      <c r="A76" s="108" t="s">
        <v>1278</v>
      </c>
    </row>
    <row r="77" spans="1:1" ht="51" x14ac:dyDescent="0.35">
      <c r="A77" s="108" t="s">
        <v>1279</v>
      </c>
    </row>
    <row r="78" spans="1:1" ht="17" x14ac:dyDescent="0.35">
      <c r="A78" s="113" t="s">
        <v>1280</v>
      </c>
    </row>
    <row r="79" spans="1:1" ht="17" x14ac:dyDescent="0.4">
      <c r="A79" s="107" t="s">
        <v>1281</v>
      </c>
    </row>
    <row r="80" spans="1:1" ht="17" x14ac:dyDescent="0.35">
      <c r="A80" s="113" t="s">
        <v>1282</v>
      </c>
    </row>
    <row r="81" spans="1:1" ht="34" x14ac:dyDescent="0.35">
      <c r="A81" s="108" t="s">
        <v>1283</v>
      </c>
    </row>
    <row r="82" spans="1:1" ht="34" x14ac:dyDescent="0.35">
      <c r="A82" s="108" t="s">
        <v>1284</v>
      </c>
    </row>
    <row r="83" spans="1:1" ht="34" x14ac:dyDescent="0.35">
      <c r="A83" s="108" t="s">
        <v>1285</v>
      </c>
    </row>
    <row r="84" spans="1:1" ht="34" x14ac:dyDescent="0.35">
      <c r="A84" s="108" t="s">
        <v>1286</v>
      </c>
    </row>
    <row r="85" spans="1:1" ht="34" x14ac:dyDescent="0.35">
      <c r="A85" s="108" t="s">
        <v>1287</v>
      </c>
    </row>
    <row r="86" spans="1:1" ht="17" x14ac:dyDescent="0.35">
      <c r="A86" s="113" t="s">
        <v>1288</v>
      </c>
    </row>
    <row r="87" spans="1:1" ht="17" x14ac:dyDescent="0.35">
      <c r="A87" s="108" t="s">
        <v>1289</v>
      </c>
    </row>
    <row r="88" spans="1:1" ht="17" x14ac:dyDescent="0.35">
      <c r="A88" s="108" t="s">
        <v>1290</v>
      </c>
    </row>
    <row r="89" spans="1:1" ht="17" x14ac:dyDescent="0.35">
      <c r="A89" s="113" t="s">
        <v>1291</v>
      </c>
    </row>
    <row r="90" spans="1:1" ht="34" x14ac:dyDescent="0.35">
      <c r="A90" s="108" t="s">
        <v>1292</v>
      </c>
    </row>
    <row r="91" spans="1:1" ht="17" x14ac:dyDescent="0.35">
      <c r="A91" s="113" t="s">
        <v>1293</v>
      </c>
    </row>
    <row r="92" spans="1:1" ht="17" x14ac:dyDescent="0.4">
      <c r="A92" s="107" t="s">
        <v>1294</v>
      </c>
    </row>
    <row r="93" spans="1:1" ht="17" x14ac:dyDescent="0.35">
      <c r="A93" s="108" t="s">
        <v>1295</v>
      </c>
    </row>
    <row r="94" spans="1:1" ht="17" x14ac:dyDescent="0.35">
      <c r="A94" s="108"/>
    </row>
    <row r="95" spans="1:1" ht="18.5" x14ac:dyDescent="0.35">
      <c r="A95" s="106" t="s">
        <v>1296</v>
      </c>
    </row>
    <row r="96" spans="1:1" ht="34" x14ac:dyDescent="0.4">
      <c r="A96" s="107" t="s">
        <v>1297</v>
      </c>
    </row>
    <row r="97" spans="1:1" ht="17" x14ac:dyDescent="0.4">
      <c r="A97" s="107" t="s">
        <v>1298</v>
      </c>
    </row>
    <row r="98" spans="1:1" ht="17" x14ac:dyDescent="0.35">
      <c r="A98" s="113" t="s">
        <v>1299</v>
      </c>
    </row>
    <row r="99" spans="1:1" ht="17" x14ac:dyDescent="0.35">
      <c r="A99" s="105" t="s">
        <v>1300</v>
      </c>
    </row>
    <row r="100" spans="1:1" ht="17" x14ac:dyDescent="0.35">
      <c r="A100" s="108" t="s">
        <v>1301</v>
      </c>
    </row>
    <row r="101" spans="1:1" ht="17" x14ac:dyDescent="0.35">
      <c r="A101" s="108" t="s">
        <v>1302</v>
      </c>
    </row>
    <row r="102" spans="1:1" ht="17" x14ac:dyDescent="0.35">
      <c r="A102" s="108" t="s">
        <v>1303</v>
      </c>
    </row>
    <row r="103" spans="1:1" ht="17" x14ac:dyDescent="0.35">
      <c r="A103" s="108" t="s">
        <v>1304</v>
      </c>
    </row>
    <row r="104" spans="1:1" ht="34" x14ac:dyDescent="0.35">
      <c r="A104" s="108" t="s">
        <v>1305</v>
      </c>
    </row>
    <row r="105" spans="1:1" ht="17" x14ac:dyDescent="0.35">
      <c r="A105" s="105" t="s">
        <v>1306</v>
      </c>
    </row>
    <row r="106" spans="1:1" ht="17" x14ac:dyDescent="0.35">
      <c r="A106" s="108" t="s">
        <v>1307</v>
      </c>
    </row>
    <row r="107" spans="1:1" ht="17" x14ac:dyDescent="0.35">
      <c r="A107" s="108" t="s">
        <v>1308</v>
      </c>
    </row>
    <row r="108" spans="1:1" ht="17" x14ac:dyDescent="0.35">
      <c r="A108" s="108" t="s">
        <v>1309</v>
      </c>
    </row>
    <row r="109" spans="1:1" ht="17" x14ac:dyDescent="0.35">
      <c r="A109" s="108" t="s">
        <v>1310</v>
      </c>
    </row>
    <row r="110" spans="1:1" ht="17" x14ac:dyDescent="0.35">
      <c r="A110" s="108" t="s">
        <v>1311</v>
      </c>
    </row>
    <row r="111" spans="1:1" ht="17" x14ac:dyDescent="0.35">
      <c r="A111" s="108" t="s">
        <v>1312</v>
      </c>
    </row>
    <row r="112" spans="1:1" ht="17" x14ac:dyDescent="0.35">
      <c r="A112" s="113" t="s">
        <v>1313</v>
      </c>
    </row>
    <row r="113" spans="1:1" ht="17" x14ac:dyDescent="0.35">
      <c r="A113" s="108" t="s">
        <v>1314</v>
      </c>
    </row>
    <row r="114" spans="1:1" ht="17" x14ac:dyDescent="0.35">
      <c r="A114" s="105" t="s">
        <v>1315</v>
      </c>
    </row>
    <row r="115" spans="1:1" ht="17" x14ac:dyDescent="0.35">
      <c r="A115" s="108" t="s">
        <v>1316</v>
      </c>
    </row>
    <row r="116" spans="1:1" ht="17" x14ac:dyDescent="0.35">
      <c r="A116" s="108" t="s">
        <v>1317</v>
      </c>
    </row>
    <row r="117" spans="1:1" ht="17" x14ac:dyDescent="0.35">
      <c r="A117" s="105" t="s">
        <v>1318</v>
      </c>
    </row>
    <row r="118" spans="1:1" ht="17" x14ac:dyDescent="0.35">
      <c r="A118" s="108" t="s">
        <v>1319</v>
      </c>
    </row>
    <row r="119" spans="1:1" ht="17" x14ac:dyDescent="0.35">
      <c r="A119" s="108" t="s">
        <v>1320</v>
      </c>
    </row>
    <row r="120" spans="1:1" ht="17" x14ac:dyDescent="0.35">
      <c r="A120" s="108" t="s">
        <v>1321</v>
      </c>
    </row>
    <row r="121" spans="1:1" ht="17" x14ac:dyDescent="0.35">
      <c r="A121" s="113" t="s">
        <v>1322</v>
      </c>
    </row>
    <row r="122" spans="1:1" ht="17" x14ac:dyDescent="0.35">
      <c r="A122" s="105" t="s">
        <v>1323</v>
      </c>
    </row>
    <row r="123" spans="1:1" ht="17" x14ac:dyDescent="0.35">
      <c r="A123" s="105" t="s">
        <v>1324</v>
      </c>
    </row>
    <row r="124" spans="1:1" ht="17" x14ac:dyDescent="0.35">
      <c r="A124" s="108" t="s">
        <v>1325</v>
      </c>
    </row>
    <row r="125" spans="1:1" ht="17" x14ac:dyDescent="0.35">
      <c r="A125" s="108" t="s">
        <v>1326</v>
      </c>
    </row>
    <row r="126" spans="1:1" ht="17" x14ac:dyDescent="0.35">
      <c r="A126" s="108" t="s">
        <v>1327</v>
      </c>
    </row>
    <row r="127" spans="1:1" ht="17" x14ac:dyDescent="0.35">
      <c r="A127" s="108" t="s">
        <v>1328</v>
      </c>
    </row>
    <row r="128" spans="1:1" ht="17" x14ac:dyDescent="0.35">
      <c r="A128" s="108" t="s">
        <v>1329</v>
      </c>
    </row>
    <row r="129" spans="1:1" ht="17" x14ac:dyDescent="0.35">
      <c r="A129" s="113" t="s">
        <v>1330</v>
      </c>
    </row>
    <row r="130" spans="1:1" ht="34" x14ac:dyDescent="0.35">
      <c r="A130" s="108" t="s">
        <v>1331</v>
      </c>
    </row>
    <row r="131" spans="1:1" ht="68" x14ac:dyDescent="0.35">
      <c r="A131" s="108" t="s">
        <v>1332</v>
      </c>
    </row>
    <row r="132" spans="1:1" ht="34" x14ac:dyDescent="0.35">
      <c r="A132" s="108" t="s">
        <v>1333</v>
      </c>
    </row>
    <row r="133" spans="1:1" ht="17" x14ac:dyDescent="0.35">
      <c r="A133" s="113" t="s">
        <v>1334</v>
      </c>
    </row>
    <row r="134" spans="1:1" ht="34" x14ac:dyDescent="0.35">
      <c r="A134" s="105" t="s">
        <v>1335</v>
      </c>
    </row>
    <row r="135" spans="1:1" ht="17" x14ac:dyDescent="0.35">
      <c r="A135" s="105"/>
    </row>
    <row r="136" spans="1:1" ht="18.5" x14ac:dyDescent="0.35">
      <c r="A136" s="106" t="s">
        <v>1336</v>
      </c>
    </row>
    <row r="137" spans="1:1" ht="17" x14ac:dyDescent="0.35">
      <c r="A137" s="108" t="s">
        <v>1337</v>
      </c>
    </row>
    <row r="138" spans="1:1" ht="34" x14ac:dyDescent="0.35">
      <c r="A138" s="110" t="s">
        <v>1338</v>
      </c>
    </row>
    <row r="139" spans="1:1" ht="34" x14ac:dyDescent="0.35">
      <c r="A139" s="110" t="s">
        <v>1339</v>
      </c>
    </row>
    <row r="140" spans="1:1" ht="17" x14ac:dyDescent="0.35">
      <c r="A140" s="109" t="s">
        <v>1340</v>
      </c>
    </row>
    <row r="141" spans="1:1" ht="17" x14ac:dyDescent="0.35">
      <c r="A141" s="114" t="s">
        <v>1341</v>
      </c>
    </row>
    <row r="142" spans="1:1" ht="34" x14ac:dyDescent="0.4">
      <c r="A142" s="111" t="s">
        <v>1342</v>
      </c>
    </row>
    <row r="143" spans="1:1" ht="17" x14ac:dyDescent="0.35">
      <c r="A143" s="110" t="s">
        <v>1343</v>
      </c>
    </row>
    <row r="144" spans="1:1" ht="17" x14ac:dyDescent="0.35">
      <c r="A144" s="110" t="s">
        <v>1344</v>
      </c>
    </row>
    <row r="145" spans="1:1" ht="17" x14ac:dyDescent="0.35">
      <c r="A145" s="114" t="s">
        <v>1345</v>
      </c>
    </row>
    <row r="146" spans="1:1" ht="17" x14ac:dyDescent="0.35">
      <c r="A146" s="109" t="s">
        <v>1346</v>
      </c>
    </row>
    <row r="147" spans="1:1" ht="17" x14ac:dyDescent="0.35">
      <c r="A147" s="114" t="s">
        <v>1347</v>
      </c>
    </row>
    <row r="148" spans="1:1" ht="17" x14ac:dyDescent="0.35">
      <c r="A148" s="110" t="s">
        <v>1348</v>
      </c>
    </row>
    <row r="149" spans="1:1" ht="17" x14ac:dyDescent="0.35">
      <c r="A149" s="110" t="s">
        <v>1349</v>
      </c>
    </row>
    <row r="150" spans="1:1" ht="17" x14ac:dyDescent="0.35">
      <c r="A150" s="110" t="s">
        <v>1350</v>
      </c>
    </row>
    <row r="151" spans="1:1" ht="34" x14ac:dyDescent="0.35">
      <c r="A151" s="114" t="s">
        <v>1351</v>
      </c>
    </row>
    <row r="152" spans="1:1" ht="17" x14ac:dyDescent="0.35">
      <c r="A152" s="109" t="s">
        <v>1352</v>
      </c>
    </row>
    <row r="153" spans="1:1" ht="17" x14ac:dyDescent="0.35">
      <c r="A153" s="110" t="s">
        <v>1353</v>
      </c>
    </row>
    <row r="154" spans="1:1" ht="17" x14ac:dyDescent="0.35">
      <c r="A154" s="110" t="s">
        <v>1354</v>
      </c>
    </row>
    <row r="155" spans="1:1" ht="17" x14ac:dyDescent="0.35">
      <c r="A155" s="110" t="s">
        <v>1355</v>
      </c>
    </row>
    <row r="156" spans="1:1" ht="17" x14ac:dyDescent="0.35">
      <c r="A156" s="110" t="s">
        <v>1356</v>
      </c>
    </row>
    <row r="157" spans="1:1" ht="34" x14ac:dyDescent="0.35">
      <c r="A157" s="110" t="s">
        <v>1357</v>
      </c>
    </row>
    <row r="158" spans="1:1" ht="34" x14ac:dyDescent="0.35">
      <c r="A158" s="110" t="s">
        <v>1358</v>
      </c>
    </row>
    <row r="159" spans="1:1" ht="17" x14ac:dyDescent="0.35">
      <c r="A159" s="109" t="s">
        <v>1359</v>
      </c>
    </row>
    <row r="160" spans="1:1" ht="34" x14ac:dyDescent="0.35">
      <c r="A160" s="110" t="s">
        <v>1360</v>
      </c>
    </row>
    <row r="161" spans="1:1" ht="34" x14ac:dyDescent="0.35">
      <c r="A161" s="110" t="s">
        <v>1361</v>
      </c>
    </row>
    <row r="162" spans="1:1" ht="17" x14ac:dyDescent="0.35">
      <c r="A162" s="110" t="s">
        <v>1362</v>
      </c>
    </row>
    <row r="163" spans="1:1" ht="17" x14ac:dyDescent="0.35">
      <c r="A163" s="109" t="s">
        <v>1363</v>
      </c>
    </row>
    <row r="164" spans="1:1" ht="34" x14ac:dyDescent="0.4">
      <c r="A164" s="111" t="s">
        <v>1377</v>
      </c>
    </row>
    <row r="165" spans="1:1" ht="34" x14ac:dyDescent="0.35">
      <c r="A165" s="110" t="s">
        <v>1364</v>
      </c>
    </row>
    <row r="166" spans="1:1" ht="17" x14ac:dyDescent="0.35">
      <c r="A166" s="109" t="s">
        <v>1365</v>
      </c>
    </row>
    <row r="167" spans="1:1" ht="17" x14ac:dyDescent="0.35">
      <c r="A167" s="110" t="s">
        <v>1366</v>
      </c>
    </row>
    <row r="168" spans="1:1" ht="17" x14ac:dyDescent="0.35">
      <c r="A168" s="109" t="s">
        <v>1367</v>
      </c>
    </row>
    <row r="169" spans="1:1" ht="17" x14ac:dyDescent="0.4">
      <c r="A169" s="111" t="s">
        <v>1368</v>
      </c>
    </row>
    <row r="170" spans="1:1" ht="17" x14ac:dyDescent="0.4">
      <c r="A170" s="111"/>
    </row>
    <row r="171" spans="1:1" ht="17" x14ac:dyDescent="0.4">
      <c r="A171" s="111"/>
    </row>
    <row r="172" spans="1:1" ht="17" x14ac:dyDescent="0.4">
      <c r="A172" s="111"/>
    </row>
    <row r="173" spans="1:1" ht="17" x14ac:dyDescent="0.4">
      <c r="A173" s="111"/>
    </row>
    <row r="174" spans="1:1" ht="17" x14ac:dyDescent="0.4">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showGridLines="0" tabSelected="1" zoomScale="80" zoomScaleNormal="80" workbookViewId="0"/>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12</v>
      </c>
      <c r="G5" s="6"/>
      <c r="H5" s="6"/>
      <c r="I5" s="6"/>
      <c r="J5" s="7"/>
    </row>
    <row r="6" spans="2:10" ht="41.25" customHeight="1" x14ac:dyDescent="0.35">
      <c r="B6" s="5"/>
      <c r="C6" s="6"/>
      <c r="D6" s="501" t="s">
        <v>3070</v>
      </c>
      <c r="E6" s="501"/>
      <c r="F6" s="501"/>
      <c r="G6" s="501"/>
      <c r="H6" s="501"/>
      <c r="I6" s="6"/>
      <c r="J6" s="7"/>
    </row>
    <row r="7" spans="2:10" ht="26" x14ac:dyDescent="0.35">
      <c r="B7" s="5"/>
      <c r="C7" s="6"/>
      <c r="D7" s="6"/>
      <c r="E7" s="6"/>
      <c r="F7" s="11" t="s">
        <v>504</v>
      </c>
      <c r="G7" s="6"/>
      <c r="H7" s="6"/>
      <c r="I7" s="6"/>
      <c r="J7" s="7"/>
    </row>
    <row r="8" spans="2:10" ht="26" x14ac:dyDescent="0.35">
      <c r="B8" s="5"/>
      <c r="C8" s="6"/>
      <c r="D8" s="6"/>
      <c r="E8" s="6"/>
      <c r="F8" s="11" t="s">
        <v>3575</v>
      </c>
      <c r="G8" s="6"/>
      <c r="H8" s="6"/>
      <c r="I8" s="6"/>
      <c r="J8" s="7"/>
    </row>
    <row r="9" spans="2:10" ht="21" x14ac:dyDescent="0.35">
      <c r="B9" s="5"/>
      <c r="C9" s="6"/>
      <c r="D9" s="6"/>
      <c r="E9" s="6"/>
      <c r="F9" s="12" t="s">
        <v>3592</v>
      </c>
      <c r="G9" s="6"/>
      <c r="H9" s="6"/>
      <c r="I9" s="6"/>
      <c r="J9" s="7"/>
    </row>
    <row r="10" spans="2:10" ht="21" x14ac:dyDescent="0.35">
      <c r="B10" s="5"/>
      <c r="C10" s="6"/>
      <c r="D10" s="6"/>
      <c r="E10" s="6"/>
      <c r="F10" s="12" t="s">
        <v>3576</v>
      </c>
      <c r="G10" s="6"/>
      <c r="H10" s="6"/>
      <c r="I10" s="6"/>
      <c r="J10" s="7"/>
    </row>
    <row r="11" spans="2:10" ht="21" x14ac:dyDescent="0.35">
      <c r="B11" s="5"/>
      <c r="C11" s="6"/>
      <c r="D11" s="6"/>
      <c r="E11" s="6"/>
      <c r="F11" s="12"/>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3" t="s">
        <v>13</v>
      </c>
      <c r="G22" s="6"/>
      <c r="H22" s="6"/>
      <c r="I22" s="6"/>
      <c r="J22" s="7"/>
    </row>
    <row r="23" spans="2:10" x14ac:dyDescent="0.35">
      <c r="B23" s="5"/>
      <c r="C23" s="6"/>
      <c r="D23" s="6"/>
      <c r="E23" s="6"/>
      <c r="F23" s="14"/>
      <c r="G23" s="6"/>
      <c r="H23" s="6"/>
      <c r="I23" s="6"/>
      <c r="J23" s="7"/>
    </row>
    <row r="24" spans="2:10" x14ac:dyDescent="0.35">
      <c r="B24" s="5"/>
      <c r="C24" s="6"/>
      <c r="D24" s="504" t="s">
        <v>14</v>
      </c>
      <c r="E24" s="505" t="s">
        <v>15</v>
      </c>
      <c r="F24" s="505"/>
      <c r="G24" s="505"/>
      <c r="H24" s="505"/>
      <c r="I24" s="6"/>
      <c r="J24" s="7"/>
    </row>
    <row r="25" spans="2:10" x14ac:dyDescent="0.35">
      <c r="B25" s="5"/>
      <c r="C25" s="6"/>
      <c r="D25" s="6"/>
      <c r="H25" s="6"/>
      <c r="I25" s="6"/>
      <c r="J25" s="7"/>
    </row>
    <row r="26" spans="2:10" x14ac:dyDescent="0.35">
      <c r="B26" s="5"/>
      <c r="C26" s="6"/>
      <c r="D26" s="504" t="s">
        <v>16</v>
      </c>
      <c r="E26" s="505"/>
      <c r="F26" s="505"/>
      <c r="G26" s="505"/>
      <c r="H26" s="505"/>
      <c r="I26" s="6"/>
      <c r="J26" s="7"/>
    </row>
    <row r="27" spans="2:10" x14ac:dyDescent="0.35">
      <c r="B27" s="5"/>
      <c r="C27" s="6"/>
      <c r="D27" s="15"/>
      <c r="E27" s="15"/>
      <c r="F27" s="15"/>
      <c r="G27" s="15"/>
      <c r="H27" s="15"/>
      <c r="I27" s="6"/>
      <c r="J27" s="7"/>
    </row>
    <row r="28" spans="2:10" x14ac:dyDescent="0.35">
      <c r="B28" s="5"/>
      <c r="C28" s="6"/>
      <c r="D28" s="504" t="s">
        <v>17</v>
      </c>
      <c r="E28" s="505" t="s">
        <v>15</v>
      </c>
      <c r="F28" s="505"/>
      <c r="G28" s="505"/>
      <c r="H28" s="505"/>
      <c r="I28" s="6"/>
      <c r="J28" s="7"/>
    </row>
    <row r="29" spans="2:10" x14ac:dyDescent="0.35">
      <c r="B29" s="5"/>
      <c r="C29" s="6"/>
      <c r="D29" s="15"/>
      <c r="E29" s="15"/>
      <c r="F29" s="15"/>
      <c r="G29" s="15"/>
      <c r="H29" s="15"/>
      <c r="I29" s="6"/>
      <c r="J29" s="7"/>
    </row>
    <row r="30" spans="2:10" x14ac:dyDescent="0.35">
      <c r="B30" s="5"/>
      <c r="C30" s="6"/>
      <c r="D30" s="504" t="s">
        <v>18</v>
      </c>
      <c r="E30" s="505" t="s">
        <v>15</v>
      </c>
      <c r="F30" s="505"/>
      <c r="G30" s="505"/>
      <c r="H30" s="505"/>
      <c r="I30" s="6"/>
      <c r="J30" s="7"/>
    </row>
    <row r="31" spans="2:10" x14ac:dyDescent="0.35">
      <c r="B31" s="5"/>
      <c r="C31" s="6"/>
      <c r="D31" s="15"/>
      <c r="E31" s="15"/>
      <c r="F31" s="15"/>
      <c r="G31" s="15"/>
      <c r="H31" s="15"/>
      <c r="I31" s="6"/>
      <c r="J31" s="7"/>
    </row>
    <row r="32" spans="2:10" x14ac:dyDescent="0.35">
      <c r="B32" s="5"/>
      <c r="C32" s="6"/>
      <c r="D32" s="504" t="s">
        <v>19</v>
      </c>
      <c r="E32" s="505" t="s">
        <v>15</v>
      </c>
      <c r="F32" s="505"/>
      <c r="G32" s="505"/>
      <c r="H32" s="505"/>
      <c r="I32" s="6"/>
      <c r="J32" s="7"/>
    </row>
    <row r="33" spans="2:10" x14ac:dyDescent="0.35">
      <c r="B33" s="5"/>
      <c r="C33" s="6"/>
      <c r="I33" s="6"/>
      <c r="J33" s="7"/>
    </row>
    <row r="34" spans="2:10" x14ac:dyDescent="0.35">
      <c r="B34" s="5"/>
      <c r="C34" s="6"/>
      <c r="D34" s="504" t="s">
        <v>20</v>
      </c>
      <c r="E34" s="505" t="s">
        <v>15</v>
      </c>
      <c r="F34" s="505"/>
      <c r="G34" s="505"/>
      <c r="H34" s="505"/>
      <c r="I34" s="6"/>
      <c r="J34" s="7"/>
    </row>
    <row r="35" spans="2:10" x14ac:dyDescent="0.35">
      <c r="B35" s="5"/>
      <c r="C35" s="6"/>
      <c r="D35" s="6"/>
      <c r="E35" s="6"/>
      <c r="F35" s="6"/>
      <c r="G35" s="6"/>
      <c r="H35" s="6"/>
      <c r="I35" s="6"/>
      <c r="J35" s="7"/>
    </row>
    <row r="36" spans="2:10" x14ac:dyDescent="0.35">
      <c r="B36" s="5"/>
      <c r="C36" s="6"/>
      <c r="D36" s="502" t="s">
        <v>21</v>
      </c>
      <c r="E36" s="503"/>
      <c r="F36" s="503"/>
      <c r="G36" s="503"/>
      <c r="H36" s="503"/>
      <c r="I36" s="6"/>
      <c r="J36" s="7"/>
    </row>
    <row r="37" spans="2:10" x14ac:dyDescent="0.35">
      <c r="B37" s="5"/>
      <c r="C37" s="6"/>
      <c r="D37" s="6"/>
      <c r="E37" s="6"/>
      <c r="F37" s="14"/>
      <c r="G37" s="6"/>
      <c r="H37" s="6"/>
      <c r="I37" s="6"/>
      <c r="J37" s="7"/>
    </row>
    <row r="38" spans="2:10" x14ac:dyDescent="0.35">
      <c r="B38" s="5"/>
      <c r="C38" s="6"/>
      <c r="D38" s="502" t="s">
        <v>1517</v>
      </c>
      <c r="E38" s="503"/>
      <c r="F38" s="503"/>
      <c r="G38" s="503"/>
      <c r="H38" s="503"/>
      <c r="I38" s="6"/>
      <c r="J38" s="7"/>
    </row>
    <row r="39" spans="2:10" x14ac:dyDescent="0.35">
      <c r="B39" s="5"/>
      <c r="C39" s="6"/>
      <c r="I39" s="6"/>
      <c r="J39" s="7"/>
    </row>
    <row r="40" spans="2:10" x14ac:dyDescent="0.35">
      <c r="B40" s="5"/>
      <c r="C40" s="6"/>
      <c r="D40" s="502" t="s">
        <v>2754</v>
      </c>
      <c r="E40" s="503" t="s">
        <v>15</v>
      </c>
      <c r="F40" s="503"/>
      <c r="G40" s="503"/>
      <c r="H40" s="503"/>
      <c r="I40" s="6"/>
      <c r="J40" s="7"/>
    </row>
    <row r="41" spans="2:10" x14ac:dyDescent="0.35">
      <c r="B41" s="5"/>
      <c r="C41" s="6"/>
      <c r="D41" s="6"/>
      <c r="E41" s="15"/>
      <c r="F41" s="15"/>
      <c r="G41" s="15"/>
      <c r="H41" s="15"/>
      <c r="I41" s="6"/>
      <c r="J41" s="7"/>
    </row>
    <row r="42" spans="2:10" x14ac:dyDescent="0.35">
      <c r="B42" s="5"/>
      <c r="C42" s="6"/>
      <c r="D42" s="502" t="s">
        <v>2755</v>
      </c>
      <c r="E42" s="503"/>
      <c r="F42" s="503"/>
      <c r="G42" s="503"/>
      <c r="H42" s="503"/>
      <c r="I42" s="6"/>
      <c r="J42" s="7"/>
    </row>
    <row r="43" spans="2:10" ht="15" thickBot="1" x14ac:dyDescent="0.4">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47A75"/>
    <pageSetUpPr fitToPage="1"/>
  </sheetPr>
  <dimension ref="A1:N93"/>
  <sheetViews>
    <sheetView zoomScale="75" zoomScaleNormal="80" workbookViewId="0">
      <selection activeCell="I63" sqref="I63"/>
    </sheetView>
  </sheetViews>
  <sheetFormatPr defaultColWidth="8.81640625" defaultRowHeight="14.5" x14ac:dyDescent="0.35"/>
  <cols>
    <col min="2" max="10" width="28" customWidth="1"/>
  </cols>
  <sheetData>
    <row r="1" spans="1:14" ht="15" thickBot="1" x14ac:dyDescent="0.4">
      <c r="A1" s="19"/>
    </row>
    <row r="2" spans="1:14" x14ac:dyDescent="0.35">
      <c r="B2" s="2"/>
      <c r="C2" s="3"/>
      <c r="D2" s="3"/>
      <c r="E2" s="3"/>
      <c r="F2" s="3"/>
      <c r="G2" s="3"/>
      <c r="H2" s="3"/>
      <c r="I2" s="3"/>
      <c r="J2" s="4"/>
    </row>
    <row r="3" spans="1:14" x14ac:dyDescent="0.35">
      <c r="B3" s="5"/>
      <c r="C3" s="6"/>
      <c r="D3" s="6"/>
      <c r="E3" s="6"/>
      <c r="F3" s="6"/>
      <c r="G3" s="6"/>
      <c r="H3" s="6"/>
      <c r="I3" s="6"/>
      <c r="J3" s="7"/>
    </row>
    <row r="4" spans="1:14" x14ac:dyDescent="0.35">
      <c r="B4" s="5"/>
      <c r="C4" s="6"/>
      <c r="D4" s="6"/>
      <c r="E4" s="6"/>
      <c r="F4" s="6"/>
      <c r="G4" s="6"/>
      <c r="H4" s="6"/>
      <c r="I4" s="6"/>
      <c r="J4" s="7"/>
    </row>
    <row r="5" spans="1:14" ht="31" x14ac:dyDescent="0.35">
      <c r="B5" s="5"/>
      <c r="C5" s="6"/>
      <c r="D5" s="6"/>
      <c r="E5" s="9"/>
      <c r="F5" s="9" t="s">
        <v>22</v>
      </c>
      <c r="G5" s="9"/>
      <c r="I5" s="9"/>
      <c r="J5" s="7"/>
    </row>
    <row r="6" spans="1:14" x14ac:dyDescent="0.35">
      <c r="B6" s="5"/>
      <c r="C6" s="6"/>
      <c r="D6" s="6"/>
      <c r="E6" s="10"/>
      <c r="F6" s="10"/>
      <c r="G6" s="10"/>
      <c r="I6" s="10"/>
      <c r="J6" s="7"/>
    </row>
    <row r="7" spans="1:14" ht="26" x14ac:dyDescent="0.35">
      <c r="B7" s="5"/>
      <c r="C7" s="6"/>
      <c r="D7" s="6"/>
      <c r="E7" s="11"/>
      <c r="F7" s="11" t="s">
        <v>23</v>
      </c>
      <c r="G7" s="11"/>
      <c r="I7" s="11"/>
      <c r="J7" s="7"/>
    </row>
    <row r="8" spans="1:14" ht="26" x14ac:dyDescent="0.35">
      <c r="B8" s="5"/>
      <c r="C8" s="6"/>
      <c r="D8" s="6"/>
      <c r="E8" s="6"/>
      <c r="F8" s="11"/>
      <c r="G8" s="11"/>
      <c r="H8" s="11"/>
      <c r="I8" s="11"/>
      <c r="J8" s="7"/>
    </row>
    <row r="9" spans="1:14" x14ac:dyDescent="0.35">
      <c r="B9" s="5"/>
      <c r="C9" t="s">
        <v>1573</v>
      </c>
      <c r="D9" s="6"/>
      <c r="E9" s="6"/>
      <c r="F9" s="6"/>
      <c r="G9" s="6"/>
      <c r="H9" s="6"/>
      <c r="I9" s="6"/>
      <c r="J9" s="7"/>
      <c r="N9" s="6"/>
    </row>
    <row r="10" spans="1:14" x14ac:dyDescent="0.35">
      <c r="B10" s="5"/>
      <c r="C10" t="s">
        <v>1574</v>
      </c>
      <c r="F10" s="6"/>
      <c r="G10" s="6"/>
      <c r="H10" s="6"/>
      <c r="I10" s="6"/>
      <c r="J10" s="7"/>
      <c r="N10" s="6"/>
    </row>
    <row r="11" spans="1:14" x14ac:dyDescent="0.35">
      <c r="B11" s="5"/>
      <c r="C11" t="s">
        <v>1575</v>
      </c>
      <c r="D11" s="6"/>
      <c r="E11" s="6"/>
      <c r="F11" s="6"/>
      <c r="G11" s="6"/>
      <c r="H11" s="6"/>
      <c r="I11" s="6"/>
      <c r="J11" s="7"/>
    </row>
    <row r="12" spans="1:14" x14ac:dyDescent="0.35">
      <c r="B12" s="5"/>
      <c r="D12" t="s">
        <v>1576</v>
      </c>
      <c r="E12" s="6"/>
      <c r="F12" s="6"/>
      <c r="G12" s="6"/>
      <c r="H12" s="6"/>
      <c r="I12" s="6"/>
      <c r="J12" s="7"/>
    </row>
    <row r="13" spans="1:14" x14ac:dyDescent="0.35">
      <c r="B13" s="5"/>
      <c r="D13" t="s">
        <v>1577</v>
      </c>
      <c r="E13" s="6"/>
      <c r="F13" s="6"/>
      <c r="G13" s="6"/>
      <c r="H13" s="6"/>
      <c r="I13" s="6"/>
      <c r="J13" s="7"/>
    </row>
    <row r="14" spans="1:14" x14ac:dyDescent="0.35">
      <c r="B14" s="5"/>
      <c r="D14" t="s">
        <v>24</v>
      </c>
      <c r="E14" s="6"/>
      <c r="F14" s="6"/>
      <c r="G14" s="6"/>
      <c r="H14" s="6"/>
      <c r="I14" s="6"/>
      <c r="J14" s="7"/>
    </row>
    <row r="15" spans="1:14" x14ac:dyDescent="0.35">
      <c r="B15" s="5"/>
      <c r="D15" t="s">
        <v>25</v>
      </c>
      <c r="E15" s="6"/>
      <c r="F15" s="6"/>
      <c r="G15" s="6"/>
      <c r="H15" s="6"/>
      <c r="I15" s="6"/>
      <c r="J15" s="7"/>
    </row>
    <row r="16" spans="1:14" x14ac:dyDescent="0.35">
      <c r="B16" s="20"/>
      <c r="D16" t="s">
        <v>26</v>
      </c>
      <c r="E16" s="6"/>
      <c r="J16" s="21"/>
    </row>
    <row r="17" spans="2:14" x14ac:dyDescent="0.35">
      <c r="B17" s="20"/>
      <c r="D17" t="s">
        <v>2987</v>
      </c>
      <c r="E17" s="6"/>
      <c r="J17" s="21"/>
    </row>
    <row r="18" spans="2:14" x14ac:dyDescent="0.35">
      <c r="B18" s="5"/>
      <c r="C18" t="s">
        <v>1578</v>
      </c>
      <c r="F18" s="14"/>
      <c r="G18" s="14"/>
      <c r="H18" s="14"/>
      <c r="I18" s="14"/>
      <c r="J18" s="7"/>
    </row>
    <row r="19" spans="2:14" x14ac:dyDescent="0.35">
      <c r="B19" s="5"/>
      <c r="C19" t="s">
        <v>1579</v>
      </c>
      <c r="E19" s="6"/>
      <c r="F19" s="14"/>
      <c r="G19" s="14"/>
      <c r="H19" s="14"/>
      <c r="I19" s="14"/>
      <c r="J19" s="7"/>
    </row>
    <row r="20" spans="2:14" x14ac:dyDescent="0.35">
      <c r="B20" s="5"/>
      <c r="C20" t="s">
        <v>1580</v>
      </c>
      <c r="E20" s="6"/>
      <c r="F20" s="14"/>
      <c r="G20" s="14"/>
      <c r="H20" s="14"/>
      <c r="I20" s="14"/>
      <c r="J20" s="7"/>
    </row>
    <row r="21" spans="2:14" x14ac:dyDescent="0.35">
      <c r="B21" s="5"/>
      <c r="D21" t="s">
        <v>27</v>
      </c>
      <c r="E21" s="6"/>
      <c r="F21" s="13"/>
      <c r="G21" s="13"/>
      <c r="H21" s="13"/>
      <c r="I21" s="13"/>
      <c r="J21" s="7"/>
      <c r="N21" s="6"/>
    </row>
    <row r="22" spans="2:14" x14ac:dyDescent="0.35">
      <c r="B22" s="5"/>
      <c r="D22" t="s">
        <v>28</v>
      </c>
      <c r="E22" s="6"/>
      <c r="F22" s="13"/>
      <c r="G22" s="13"/>
      <c r="H22" s="13"/>
      <c r="I22" s="13"/>
      <c r="J22" s="7"/>
    </row>
    <row r="23" spans="2:14" x14ac:dyDescent="0.35">
      <c r="B23" s="5"/>
      <c r="C23" t="s">
        <v>1581</v>
      </c>
      <c r="D23" s="6"/>
      <c r="E23" s="6"/>
      <c r="F23" s="13"/>
      <c r="G23" s="13"/>
      <c r="H23" s="13"/>
      <c r="I23" s="13"/>
      <c r="J23" s="7"/>
    </row>
    <row r="24" spans="2:14" x14ac:dyDescent="0.35">
      <c r="B24" s="5"/>
      <c r="D24" t="s">
        <v>29</v>
      </c>
      <c r="F24" s="13"/>
      <c r="G24" s="13"/>
      <c r="H24" s="13"/>
      <c r="I24" s="13"/>
      <c r="J24" s="7"/>
    </row>
    <row r="25" spans="2:14" x14ac:dyDescent="0.35">
      <c r="B25" s="5"/>
      <c r="C25" t="s">
        <v>1582</v>
      </c>
      <c r="F25" s="13"/>
      <c r="G25" s="13"/>
      <c r="H25" s="13"/>
      <c r="I25" s="13"/>
      <c r="J25" s="7"/>
    </row>
    <row r="26" spans="2:14" ht="15" customHeight="1" x14ac:dyDescent="0.35">
      <c r="B26" s="5"/>
      <c r="C26" s="506" t="s">
        <v>1584</v>
      </c>
      <c r="D26" s="506"/>
      <c r="E26" s="506"/>
      <c r="F26" s="506"/>
      <c r="G26" s="506"/>
      <c r="H26" s="506"/>
      <c r="I26" s="13"/>
      <c r="J26" s="7"/>
    </row>
    <row r="27" spans="2:14" x14ac:dyDescent="0.35">
      <c r="B27" s="5"/>
      <c r="C27" s="506"/>
      <c r="D27" s="506"/>
      <c r="E27" s="506"/>
      <c r="F27" s="506"/>
      <c r="G27" s="506"/>
      <c r="H27" s="506"/>
      <c r="I27" s="13"/>
      <c r="J27" s="7"/>
    </row>
    <row r="28" spans="2:14" x14ac:dyDescent="0.35">
      <c r="B28" s="5"/>
      <c r="C28" s="506" t="s">
        <v>1583</v>
      </c>
      <c r="D28" s="506"/>
      <c r="E28" s="506"/>
      <c r="F28" s="506"/>
      <c r="G28" s="506"/>
      <c r="H28" s="506"/>
      <c r="I28" s="13"/>
      <c r="J28" s="7"/>
    </row>
    <row r="29" spans="2:14" x14ac:dyDescent="0.35">
      <c r="B29" s="5"/>
      <c r="C29" s="506"/>
      <c r="D29" s="506"/>
      <c r="E29" s="506"/>
      <c r="F29" s="506"/>
      <c r="G29" s="506"/>
      <c r="H29" s="506"/>
      <c r="I29" s="13"/>
      <c r="J29" s="7"/>
    </row>
    <row r="30" spans="2:14" x14ac:dyDescent="0.35">
      <c r="B30" s="5"/>
      <c r="C30" s="506" t="s">
        <v>1585</v>
      </c>
      <c r="D30" s="506"/>
      <c r="E30" s="506"/>
      <c r="F30" s="506"/>
      <c r="G30" s="506"/>
      <c r="H30" s="506"/>
      <c r="I30" s="13"/>
      <c r="J30" s="7"/>
    </row>
    <row r="31" spans="2:14" x14ac:dyDescent="0.35">
      <c r="B31" s="5"/>
      <c r="C31" s="506"/>
      <c r="D31" s="506"/>
      <c r="E31" s="506"/>
      <c r="F31" s="506"/>
      <c r="G31" s="506"/>
      <c r="H31" s="506"/>
      <c r="I31" s="13"/>
      <c r="J31" s="7"/>
    </row>
    <row r="32" spans="2:14" x14ac:dyDescent="0.35">
      <c r="B32" s="5"/>
      <c r="C32" s="217" t="s">
        <v>2988</v>
      </c>
      <c r="D32" s="215"/>
      <c r="E32" s="215"/>
      <c r="F32" s="215"/>
      <c r="G32" s="215"/>
      <c r="H32" s="215"/>
      <c r="I32" s="13"/>
      <c r="J32" s="7"/>
    </row>
    <row r="33" spans="2:10" x14ac:dyDescent="0.35">
      <c r="B33" s="5"/>
      <c r="C33" t="s">
        <v>3036</v>
      </c>
      <c r="F33" s="13"/>
      <c r="G33" s="13"/>
      <c r="H33" s="13"/>
      <c r="I33" s="13"/>
      <c r="J33" s="7"/>
    </row>
    <row r="34" spans="2:10" x14ac:dyDescent="0.35">
      <c r="B34" s="5"/>
      <c r="D34" t="s">
        <v>1586</v>
      </c>
      <c r="F34" s="13"/>
      <c r="G34" s="13"/>
      <c r="H34" s="13"/>
      <c r="I34" s="13"/>
      <c r="J34" s="7"/>
    </row>
    <row r="35" spans="2:10" x14ac:dyDescent="0.35">
      <c r="B35" s="5"/>
      <c r="D35" t="s">
        <v>1587</v>
      </c>
      <c r="F35" s="13"/>
      <c r="G35" s="13"/>
      <c r="H35" s="13"/>
      <c r="I35" s="13"/>
      <c r="J35" s="7"/>
    </row>
    <row r="36" spans="2:10" x14ac:dyDescent="0.35">
      <c r="B36" s="5"/>
      <c r="D36" t="s">
        <v>1588</v>
      </c>
      <c r="F36" s="13"/>
      <c r="G36" s="13"/>
      <c r="H36" s="13"/>
      <c r="I36" s="13"/>
      <c r="J36" s="7"/>
    </row>
    <row r="37" spans="2:10" x14ac:dyDescent="0.35">
      <c r="B37" s="5"/>
      <c r="F37" s="13"/>
      <c r="G37" s="13"/>
      <c r="H37" s="13"/>
      <c r="I37" s="13"/>
      <c r="J37" s="7"/>
    </row>
    <row r="38" spans="2:10" x14ac:dyDescent="0.35">
      <c r="B38" s="5"/>
      <c r="F38" s="13"/>
      <c r="G38" s="13"/>
      <c r="H38" s="13"/>
      <c r="I38" s="13"/>
      <c r="J38" s="7"/>
    </row>
    <row r="39" spans="2:10" x14ac:dyDescent="0.35">
      <c r="B39" s="5"/>
      <c r="F39" s="13"/>
      <c r="G39" s="13"/>
      <c r="H39" s="13"/>
      <c r="I39" s="13"/>
      <c r="J39" s="7"/>
    </row>
    <row r="40" spans="2:10" x14ac:dyDescent="0.35">
      <c r="B40" s="5"/>
      <c r="F40" s="13"/>
      <c r="G40" s="13"/>
      <c r="H40" s="13"/>
      <c r="I40" s="13"/>
      <c r="J40" s="7"/>
    </row>
    <row r="41" spans="2:10" ht="15" thickBot="1" x14ac:dyDescent="0.4">
      <c r="B41" s="16"/>
      <c r="C41" s="22"/>
      <c r="D41" s="22"/>
      <c r="E41" s="17"/>
      <c r="F41" s="17"/>
      <c r="G41" s="17"/>
      <c r="H41" s="17"/>
      <c r="I41" s="17"/>
      <c r="J41" s="18"/>
    </row>
    <row r="42" spans="2:10" ht="15" thickBot="1" x14ac:dyDescent="0.4"/>
    <row r="43" spans="2:10" x14ac:dyDescent="0.35">
      <c r="B43" s="2"/>
      <c r="C43" s="3"/>
      <c r="D43" s="3"/>
      <c r="E43" s="3"/>
      <c r="F43" s="3"/>
      <c r="G43" s="3"/>
      <c r="H43" s="3"/>
      <c r="I43" s="3"/>
      <c r="J43" s="4"/>
    </row>
    <row r="44" spans="2:10" x14ac:dyDescent="0.35">
      <c r="B44" s="5"/>
      <c r="C44" s="6"/>
      <c r="D44" s="6"/>
      <c r="E44" s="6"/>
      <c r="F44" s="6"/>
      <c r="G44" s="6"/>
      <c r="H44" s="6"/>
      <c r="I44" s="6"/>
      <c r="J44" s="7"/>
    </row>
    <row r="45" spans="2:10" x14ac:dyDescent="0.35">
      <c r="B45" s="5"/>
      <c r="C45" s="6"/>
      <c r="D45" s="6"/>
      <c r="E45" s="6"/>
      <c r="F45" s="6"/>
      <c r="G45" s="6"/>
      <c r="H45" s="6"/>
      <c r="I45" s="6"/>
      <c r="J45" s="7"/>
    </row>
    <row r="46" spans="2:10" x14ac:dyDescent="0.35">
      <c r="B46" s="5"/>
      <c r="C46" s="6"/>
      <c r="D46" s="6"/>
      <c r="E46" s="6"/>
      <c r="F46" s="6"/>
      <c r="G46" s="6"/>
      <c r="H46" s="6"/>
      <c r="I46" s="6"/>
      <c r="J46" s="7"/>
    </row>
    <row r="47" spans="2:10" x14ac:dyDescent="0.35">
      <c r="B47" s="5"/>
      <c r="C47" s="23" t="s">
        <v>30</v>
      </c>
      <c r="D47" s="6"/>
      <c r="E47" s="6"/>
      <c r="F47" s="24"/>
      <c r="G47" s="6"/>
      <c r="H47" s="6"/>
      <c r="I47" s="6"/>
      <c r="J47" s="7"/>
    </row>
    <row r="48" spans="2:10" x14ac:dyDescent="0.35">
      <c r="B48" s="5"/>
      <c r="C48" s="6"/>
      <c r="D48" s="6"/>
      <c r="E48" s="6"/>
      <c r="G48" s="6"/>
      <c r="H48" s="6"/>
      <c r="I48" s="6"/>
      <c r="J48" s="7"/>
    </row>
    <row r="49" spans="2:10" x14ac:dyDescent="0.35">
      <c r="B49" s="5"/>
      <c r="C49" s="6" t="s">
        <v>31</v>
      </c>
      <c r="D49" s="6"/>
      <c r="E49" s="6"/>
      <c r="F49" s="10"/>
      <c r="G49" s="6" t="s">
        <v>32</v>
      </c>
      <c r="H49" s="10"/>
      <c r="I49" s="10"/>
      <c r="J49" s="7"/>
    </row>
    <row r="50" spans="2:10" x14ac:dyDescent="0.35">
      <c r="B50" s="5"/>
      <c r="C50" s="6" t="s">
        <v>33</v>
      </c>
      <c r="D50" s="6"/>
      <c r="E50" s="6"/>
      <c r="F50" s="10"/>
      <c r="G50" s="6" t="s">
        <v>34</v>
      </c>
      <c r="H50" s="10"/>
      <c r="I50" s="10"/>
      <c r="J50" s="7"/>
    </row>
    <row r="51" spans="2:10" x14ac:dyDescent="0.35">
      <c r="B51" s="5"/>
      <c r="C51" s="6">
        <v>3</v>
      </c>
      <c r="D51" s="6"/>
      <c r="E51" s="6"/>
      <c r="F51" s="10"/>
      <c r="G51" s="6" t="s">
        <v>35</v>
      </c>
      <c r="H51" s="10"/>
      <c r="I51" s="10"/>
      <c r="J51" s="7"/>
    </row>
    <row r="52" spans="2:10" ht="26" x14ac:dyDescent="0.35">
      <c r="B52" s="5"/>
      <c r="C52" s="6"/>
      <c r="D52" s="6"/>
      <c r="E52" s="6"/>
      <c r="F52" s="11"/>
      <c r="G52" s="11"/>
      <c r="H52" s="11"/>
      <c r="I52" s="11"/>
      <c r="J52" s="7"/>
    </row>
    <row r="53" spans="2:10" x14ac:dyDescent="0.35">
      <c r="B53" s="5"/>
      <c r="D53" s="6"/>
      <c r="E53" s="6"/>
      <c r="F53" s="6"/>
      <c r="G53" s="6"/>
      <c r="H53" s="6"/>
      <c r="I53" s="6"/>
      <c r="J53" s="7"/>
    </row>
    <row r="54" spans="2:10" x14ac:dyDescent="0.35">
      <c r="B54" s="5"/>
      <c r="D54" s="6"/>
      <c r="E54" s="6"/>
      <c r="F54" s="6"/>
      <c r="G54" s="6"/>
      <c r="H54" s="6"/>
      <c r="I54" s="6"/>
      <c r="J54" s="7"/>
    </row>
    <row r="55" spans="2:10" x14ac:dyDescent="0.35">
      <c r="B55" s="5"/>
      <c r="E55" s="6"/>
      <c r="F55" s="24"/>
      <c r="G55" s="6"/>
      <c r="H55" s="6"/>
      <c r="I55" s="6"/>
      <c r="J55" s="7"/>
    </row>
    <row r="56" spans="2:10" x14ac:dyDescent="0.35">
      <c r="B56" s="5"/>
      <c r="E56" s="6"/>
      <c r="F56" s="6"/>
      <c r="G56" s="6"/>
      <c r="H56" s="6"/>
      <c r="I56" s="6"/>
      <c r="J56" s="7"/>
    </row>
    <row r="57" spans="2:10" x14ac:dyDescent="0.35">
      <c r="B57" s="5"/>
      <c r="E57" s="6"/>
      <c r="F57" s="6"/>
      <c r="G57" s="6"/>
      <c r="H57" s="6"/>
      <c r="I57" s="6"/>
      <c r="J57" s="7"/>
    </row>
    <row r="58" spans="2:10" x14ac:dyDescent="0.35">
      <c r="B58" s="5"/>
      <c r="E58" s="6"/>
      <c r="F58" s="6"/>
      <c r="G58" s="6"/>
      <c r="H58" s="6"/>
      <c r="I58" s="6"/>
      <c r="J58" s="7"/>
    </row>
    <row r="59" spans="2:10" x14ac:dyDescent="0.35">
      <c r="B59" s="5"/>
      <c r="E59" s="6"/>
      <c r="F59" s="6"/>
      <c r="G59" s="6"/>
      <c r="H59" s="6"/>
      <c r="I59" s="6"/>
      <c r="J59" s="7"/>
    </row>
    <row r="60" spans="2:10" x14ac:dyDescent="0.35">
      <c r="B60" s="20"/>
      <c r="J60" s="21"/>
    </row>
    <row r="61" spans="2:10" x14ac:dyDescent="0.35">
      <c r="B61" s="5"/>
      <c r="D61" s="6"/>
      <c r="E61" s="6"/>
      <c r="F61" s="6"/>
      <c r="G61" s="6"/>
      <c r="H61" s="6"/>
      <c r="I61" s="6"/>
      <c r="J61" s="7"/>
    </row>
    <row r="62" spans="2:10" x14ac:dyDescent="0.35">
      <c r="B62" s="5"/>
      <c r="E62" s="6"/>
      <c r="F62" s="14"/>
      <c r="G62" s="14"/>
      <c r="H62" s="14"/>
      <c r="I62" s="14"/>
      <c r="J62" s="7"/>
    </row>
    <row r="63" spans="2:10" x14ac:dyDescent="0.35">
      <c r="B63" s="5"/>
      <c r="E63" s="6"/>
      <c r="F63" s="14"/>
      <c r="G63" s="14"/>
      <c r="H63" s="14"/>
      <c r="I63" s="14"/>
      <c r="J63" s="7"/>
    </row>
    <row r="64" spans="2:10" x14ac:dyDescent="0.35">
      <c r="B64" s="5"/>
      <c r="D64" s="6"/>
      <c r="E64" s="6"/>
      <c r="F64" s="13"/>
      <c r="G64" s="13"/>
      <c r="H64" s="13"/>
      <c r="I64" s="13"/>
      <c r="J64" s="7"/>
    </row>
    <row r="65" spans="2:10" x14ac:dyDescent="0.35">
      <c r="B65" s="5"/>
      <c r="D65" s="6"/>
      <c r="E65" s="6"/>
      <c r="F65" s="13"/>
      <c r="G65" s="13"/>
      <c r="H65" s="13"/>
      <c r="I65" s="13"/>
      <c r="J65" s="7"/>
    </row>
    <row r="66" spans="2:10" x14ac:dyDescent="0.35">
      <c r="B66" s="5"/>
      <c r="D66" s="6"/>
      <c r="E66" s="6"/>
      <c r="F66" s="13"/>
      <c r="G66" s="13"/>
      <c r="H66" s="13"/>
      <c r="I66" s="13"/>
      <c r="J66" s="7"/>
    </row>
    <row r="67" spans="2:10" x14ac:dyDescent="0.35">
      <c r="B67" s="5"/>
      <c r="D67" s="6"/>
      <c r="E67" s="6"/>
      <c r="F67" s="13"/>
      <c r="G67" s="13"/>
      <c r="H67" s="13"/>
      <c r="I67" s="13"/>
      <c r="J67" s="7"/>
    </row>
    <row r="68" spans="2:10" x14ac:dyDescent="0.35">
      <c r="B68" s="5"/>
      <c r="D68" s="6"/>
      <c r="E68" s="6"/>
      <c r="F68" s="13"/>
      <c r="G68" s="13"/>
      <c r="H68" s="13"/>
      <c r="I68" s="13"/>
      <c r="J68" s="7"/>
    </row>
    <row r="69" spans="2:10" x14ac:dyDescent="0.35">
      <c r="B69" s="5"/>
      <c r="D69" s="6"/>
      <c r="E69" s="6"/>
      <c r="F69" s="13"/>
      <c r="G69" s="13"/>
      <c r="H69" s="13"/>
      <c r="I69" s="13"/>
      <c r="J69" s="7"/>
    </row>
    <row r="70" spans="2:10" x14ac:dyDescent="0.35">
      <c r="B70" s="5"/>
      <c r="D70" s="6"/>
      <c r="E70" s="6"/>
      <c r="F70" s="13"/>
      <c r="G70" s="13"/>
      <c r="H70" s="13"/>
      <c r="I70" s="13"/>
      <c r="J70" s="7"/>
    </row>
    <row r="71" spans="2:10" x14ac:dyDescent="0.35">
      <c r="B71" s="5"/>
      <c r="E71" s="6"/>
      <c r="F71" s="13"/>
      <c r="G71" s="13"/>
      <c r="H71" s="13"/>
      <c r="I71" s="13"/>
      <c r="J71" s="7"/>
    </row>
    <row r="72" spans="2:10" ht="15" thickBot="1" x14ac:dyDescent="0.4">
      <c r="B72" s="16"/>
      <c r="C72" s="22"/>
      <c r="D72" s="22"/>
      <c r="E72" s="22"/>
      <c r="F72" s="25"/>
      <c r="G72" s="25"/>
      <c r="H72" s="25"/>
      <c r="I72" s="25"/>
      <c r="J72" s="18"/>
    </row>
    <row r="73" spans="2:10" ht="15" thickBot="1" x14ac:dyDescent="0.4"/>
    <row r="74" spans="2:10" x14ac:dyDescent="0.35">
      <c r="B74" s="189"/>
      <c r="C74" s="190"/>
      <c r="D74" s="190"/>
      <c r="E74" s="190"/>
      <c r="F74" s="190"/>
      <c r="G74" s="190"/>
      <c r="H74" s="190"/>
      <c r="I74" s="190"/>
      <c r="J74" s="191"/>
    </row>
    <row r="75" spans="2:10" ht="18.5" x14ac:dyDescent="0.45">
      <c r="B75" s="20"/>
      <c r="C75" s="194" t="s">
        <v>3072</v>
      </c>
      <c r="J75" s="21"/>
    </row>
    <row r="76" spans="2:10" ht="18.5" x14ac:dyDescent="0.45">
      <c r="B76" s="20"/>
      <c r="C76" s="508" t="s">
        <v>3073</v>
      </c>
      <c r="D76" s="508"/>
      <c r="E76" s="508"/>
      <c r="F76" s="508"/>
      <c r="G76" s="508"/>
      <c r="H76" s="508"/>
      <c r="I76" s="508"/>
      <c r="J76" s="21"/>
    </row>
    <row r="77" spans="2:10" x14ac:dyDescent="0.35">
      <c r="B77" s="20"/>
      <c r="J77" s="21"/>
    </row>
    <row r="78" spans="2:10" x14ac:dyDescent="0.35">
      <c r="B78" s="20"/>
      <c r="C78" s="195" t="s">
        <v>3047</v>
      </c>
      <c r="J78" s="21"/>
    </row>
    <row r="79" spans="2:10" x14ac:dyDescent="0.35">
      <c r="B79" s="20"/>
      <c r="C79" s="195" t="s">
        <v>3074</v>
      </c>
      <c r="J79" s="21"/>
    </row>
    <row r="80" spans="2:10" x14ac:dyDescent="0.35">
      <c r="B80" s="20"/>
      <c r="C80" s="195" t="s">
        <v>3075</v>
      </c>
      <c r="J80" s="21"/>
    </row>
    <row r="81" spans="2:10" x14ac:dyDescent="0.35">
      <c r="B81" s="20"/>
      <c r="C81" s="195" t="s">
        <v>3076</v>
      </c>
      <c r="J81" s="21"/>
    </row>
    <row r="82" spans="2:10" x14ac:dyDescent="0.35">
      <c r="B82" s="20"/>
      <c r="C82" s="507" t="s">
        <v>3077</v>
      </c>
      <c r="D82" s="507"/>
      <c r="E82" s="507"/>
      <c r="F82" s="507"/>
      <c r="G82" s="507"/>
      <c r="H82" s="507"/>
      <c r="I82" s="507"/>
      <c r="J82" s="21"/>
    </row>
    <row r="83" spans="2:10" x14ac:dyDescent="0.35">
      <c r="B83" s="20"/>
      <c r="C83" s="507" t="s">
        <v>3078</v>
      </c>
      <c r="D83" s="507"/>
      <c r="E83" s="507"/>
      <c r="F83" s="507"/>
      <c r="G83" s="507"/>
      <c r="H83" s="507"/>
      <c r="I83" s="507"/>
      <c r="J83" s="21"/>
    </row>
    <row r="84" spans="2:10" x14ac:dyDescent="0.35">
      <c r="B84" s="20"/>
      <c r="C84" s="195" t="s">
        <v>3079</v>
      </c>
      <c r="J84" s="21"/>
    </row>
    <row r="85" spans="2:10" x14ac:dyDescent="0.35">
      <c r="B85" s="20"/>
      <c r="C85" s="195" t="s">
        <v>3080</v>
      </c>
      <c r="J85" s="21"/>
    </row>
    <row r="86" spans="2:10" x14ac:dyDescent="0.35">
      <c r="B86" s="20"/>
      <c r="C86" s="195" t="s">
        <v>3081</v>
      </c>
      <c r="J86" s="21"/>
    </row>
    <row r="87" spans="2:10" x14ac:dyDescent="0.35">
      <c r="B87" s="20"/>
      <c r="C87" s="195" t="s">
        <v>3082</v>
      </c>
      <c r="J87" s="21"/>
    </row>
    <row r="88" spans="2:10" x14ac:dyDescent="0.35">
      <c r="B88" s="20"/>
      <c r="C88" s="195" t="s">
        <v>3086</v>
      </c>
      <c r="J88" s="21"/>
    </row>
    <row r="89" spans="2:10" x14ac:dyDescent="0.35">
      <c r="B89" s="20"/>
      <c r="C89" s="195" t="s">
        <v>3083</v>
      </c>
      <c r="J89" s="21"/>
    </row>
    <row r="90" spans="2:10" x14ac:dyDescent="0.35">
      <c r="B90" s="20"/>
      <c r="C90" s="195" t="s">
        <v>3084</v>
      </c>
      <c r="J90" s="21"/>
    </row>
    <row r="91" spans="2:10" x14ac:dyDescent="0.35">
      <c r="B91" s="20"/>
      <c r="C91" s="195" t="s">
        <v>3085</v>
      </c>
      <c r="J91" s="21"/>
    </row>
    <row r="92" spans="2:10" x14ac:dyDescent="0.35">
      <c r="B92" s="20"/>
      <c r="C92" s="195"/>
      <c r="J92" s="21"/>
    </row>
    <row r="93" spans="2:10" ht="15" thickBot="1" x14ac:dyDescent="0.4">
      <c r="B93" s="192"/>
      <c r="C93" s="22"/>
      <c r="D93" s="22"/>
      <c r="E93" s="22"/>
      <c r="F93" s="22"/>
      <c r="G93" s="22"/>
      <c r="H93" s="22"/>
      <c r="I93" s="22"/>
      <c r="J93" s="193"/>
    </row>
  </sheetData>
  <mergeCells count="6">
    <mergeCell ref="C26:H27"/>
    <mergeCell ref="C28:H29"/>
    <mergeCell ref="C30:H31"/>
    <mergeCell ref="C83:I83"/>
    <mergeCell ref="C82:I82"/>
    <mergeCell ref="C76:I76"/>
  </mergeCells>
  <phoneticPr fontId="46" type="noConversion"/>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47A75"/>
  </sheetPr>
  <dimension ref="A1:AE36"/>
  <sheetViews>
    <sheetView zoomScale="78" zoomScaleNormal="130" workbookViewId="0">
      <selection activeCell="I63" sqref="I63"/>
    </sheetView>
  </sheetViews>
  <sheetFormatPr defaultRowHeight="14.5" x14ac:dyDescent="0.35"/>
  <cols>
    <col min="1" max="1" width="4.7265625" style="46" customWidth="1"/>
    <col min="2" max="2" width="16.81640625" style="29" bestFit="1" customWidth="1"/>
    <col min="3" max="3" width="162.453125" style="30" customWidth="1"/>
    <col min="4" max="31" width="9.1796875" style="26"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509" t="s">
        <v>36</v>
      </c>
      <c r="B1" s="510"/>
      <c r="C1" s="510"/>
    </row>
    <row r="2" spans="1:31" ht="31" x14ac:dyDescent="0.7">
      <c r="A2" s="27" t="s">
        <v>23</v>
      </c>
      <c r="B2" s="28"/>
      <c r="C2" s="28"/>
    </row>
    <row r="3" spans="1:31" x14ac:dyDescent="0.35">
      <c r="A3" s="19"/>
    </row>
    <row r="4" spans="1:31" s="23" customFormat="1" ht="18.5" x14ac:dyDescent="0.35">
      <c r="A4" s="31"/>
      <c r="B4" s="32"/>
      <c r="C4" s="33" t="s">
        <v>37</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5" x14ac:dyDescent="0.35">
      <c r="A5" s="35" t="s">
        <v>38</v>
      </c>
      <c r="B5" s="36"/>
      <c r="C5" s="37"/>
    </row>
    <row r="6" spans="1:31" ht="14.5" customHeight="1" x14ac:dyDescent="0.35">
      <c r="A6" s="38" t="s">
        <v>39</v>
      </c>
      <c r="B6" s="38"/>
      <c r="C6" s="39"/>
    </row>
    <row r="7" spans="1:31" ht="58" x14ac:dyDescent="0.35">
      <c r="A7" s="40"/>
      <c r="B7" s="41" t="s">
        <v>40</v>
      </c>
      <c r="C7" s="42" t="s">
        <v>41</v>
      </c>
    </row>
    <row r="8" spans="1:31" ht="14.5" customHeight="1" x14ac:dyDescent="0.35">
      <c r="A8" s="38" t="s">
        <v>42</v>
      </c>
      <c r="B8" s="38"/>
      <c r="C8" s="39"/>
    </row>
    <row r="9" spans="1:31" ht="23.25" customHeight="1" x14ac:dyDescent="0.35">
      <c r="A9" s="43"/>
      <c r="B9" s="41" t="s">
        <v>43</v>
      </c>
      <c r="C9" s="44" t="s">
        <v>1561</v>
      </c>
    </row>
    <row r="10" spans="1:31" ht="14.5" customHeight="1" x14ac:dyDescent="0.35">
      <c r="A10" s="38" t="s">
        <v>44</v>
      </c>
      <c r="B10" s="38"/>
      <c r="C10" s="39"/>
    </row>
    <row r="11" spans="1:31" ht="23.25" customHeight="1" x14ac:dyDescent="0.35">
      <c r="A11" s="43"/>
      <c r="B11" s="41" t="s">
        <v>45</v>
      </c>
      <c r="C11" s="44" t="s">
        <v>46</v>
      </c>
    </row>
    <row r="12" spans="1:31" ht="14.5" customHeight="1" x14ac:dyDescent="0.35">
      <c r="A12" s="38" t="s">
        <v>47</v>
      </c>
      <c r="B12" s="38"/>
      <c r="C12" s="39"/>
    </row>
    <row r="13" spans="1:31" x14ac:dyDescent="0.35">
      <c r="A13" s="40"/>
      <c r="B13" s="41" t="s">
        <v>48</v>
      </c>
      <c r="C13" s="42" t="s">
        <v>49</v>
      </c>
    </row>
    <row r="14" spans="1:31" ht="14.5" customHeight="1" x14ac:dyDescent="0.35">
      <c r="A14" s="38" t="s">
        <v>50</v>
      </c>
      <c r="B14" s="38"/>
      <c r="C14" s="39"/>
    </row>
    <row r="15" spans="1:31" ht="38.25" customHeight="1" x14ac:dyDescent="0.35">
      <c r="A15" s="40"/>
      <c r="B15" s="41" t="s">
        <v>51</v>
      </c>
      <c r="C15" s="44" t="s">
        <v>52</v>
      </c>
    </row>
    <row r="16" spans="1:31" ht="14.5" customHeight="1" x14ac:dyDescent="0.35">
      <c r="A16" s="38" t="s">
        <v>53</v>
      </c>
      <c r="B16" s="38"/>
      <c r="C16" s="39"/>
    </row>
    <row r="17" spans="1:3" ht="26.25" customHeight="1" x14ac:dyDescent="0.35">
      <c r="A17" s="40"/>
      <c r="B17" s="41" t="s">
        <v>54</v>
      </c>
      <c r="C17" s="44" t="s">
        <v>55</v>
      </c>
    </row>
    <row r="18" spans="1:3" ht="14.5" customHeight="1" x14ac:dyDescent="0.35">
      <c r="A18" s="38" t="s">
        <v>56</v>
      </c>
      <c r="B18" s="38"/>
      <c r="C18" s="39"/>
    </row>
    <row r="19" spans="1:3" ht="40.5" customHeight="1" x14ac:dyDescent="0.35">
      <c r="A19" s="40"/>
      <c r="B19" s="41" t="s">
        <v>57</v>
      </c>
      <c r="C19" s="42" t="s">
        <v>3063</v>
      </c>
    </row>
    <row r="20" spans="1:3" ht="18.5" x14ac:dyDescent="0.35">
      <c r="A20" s="35" t="s">
        <v>58</v>
      </c>
      <c r="B20" s="36"/>
      <c r="C20" s="45"/>
    </row>
    <row r="21" spans="1:3" ht="14.5" customHeight="1" x14ac:dyDescent="0.35">
      <c r="A21" s="38" t="s">
        <v>59</v>
      </c>
      <c r="B21" s="38"/>
      <c r="C21" s="39"/>
    </row>
    <row r="22" spans="1:3" ht="42.65" customHeight="1" x14ac:dyDescent="0.35">
      <c r="A22" s="43"/>
      <c r="B22" s="41" t="s">
        <v>60</v>
      </c>
      <c r="C22" s="42" t="s">
        <v>61</v>
      </c>
    </row>
    <row r="23" spans="1:3" ht="14.5" customHeight="1" x14ac:dyDescent="0.35">
      <c r="A23" s="38" t="s">
        <v>62</v>
      </c>
      <c r="B23" s="38"/>
      <c r="C23" s="39"/>
    </row>
    <row r="24" spans="1:3" x14ac:dyDescent="0.35">
      <c r="A24" s="40"/>
      <c r="B24" s="41" t="s">
        <v>63</v>
      </c>
      <c r="C24" s="44" t="s">
        <v>2126</v>
      </c>
    </row>
    <row r="25" spans="1:3" ht="14.5" customHeight="1" x14ac:dyDescent="0.35">
      <c r="A25" s="38" t="s">
        <v>1567</v>
      </c>
      <c r="B25" s="38"/>
      <c r="C25" s="39"/>
    </row>
    <row r="26" spans="1:3" ht="38.25" customHeight="1" x14ac:dyDescent="0.35">
      <c r="A26" s="40"/>
      <c r="B26" s="41" t="s">
        <v>64</v>
      </c>
      <c r="C26" s="44" t="s">
        <v>65</v>
      </c>
    </row>
    <row r="27" spans="1:3" ht="14.5" customHeight="1" x14ac:dyDescent="0.35">
      <c r="A27" s="38" t="s">
        <v>66</v>
      </c>
      <c r="B27" s="38"/>
      <c r="C27" s="39"/>
    </row>
    <row r="28" spans="1:3" ht="34.5" customHeight="1" x14ac:dyDescent="0.35">
      <c r="A28" s="40"/>
      <c r="B28" s="41" t="s">
        <v>67</v>
      </c>
      <c r="C28" s="44" t="s">
        <v>68</v>
      </c>
    </row>
    <row r="29" spans="1:3" x14ac:dyDescent="0.35">
      <c r="A29" s="38" t="s">
        <v>1564</v>
      </c>
      <c r="B29" s="38"/>
      <c r="C29" s="39"/>
    </row>
    <row r="30" spans="1:3" ht="58" x14ac:dyDescent="0.35">
      <c r="A30" s="40"/>
      <c r="B30" s="41" t="s">
        <v>1562</v>
      </c>
      <c r="C30" s="44" t="s">
        <v>2127</v>
      </c>
    </row>
    <row r="31" spans="1:3" x14ac:dyDescent="0.35">
      <c r="A31" s="38" t="s">
        <v>1563</v>
      </c>
      <c r="B31" s="38"/>
      <c r="C31" s="39"/>
    </row>
    <row r="32" spans="1:3" ht="29" x14ac:dyDescent="0.35">
      <c r="A32" s="40"/>
      <c r="B32" s="41" t="s">
        <v>1565</v>
      </c>
      <c r="C32" s="44" t="s">
        <v>1566</v>
      </c>
    </row>
    <row r="33" spans="1:3" x14ac:dyDescent="0.35">
      <c r="A33" s="38" t="s">
        <v>1568</v>
      </c>
      <c r="B33" s="38"/>
      <c r="C33" s="39"/>
    </row>
    <row r="34" spans="1:3" x14ac:dyDescent="0.35">
      <c r="A34" s="40"/>
      <c r="B34" s="41" t="s">
        <v>1572</v>
      </c>
      <c r="C34" s="44" t="s">
        <v>1571</v>
      </c>
    </row>
    <row r="35" spans="1:3" x14ac:dyDescent="0.35">
      <c r="A35" s="511" t="s">
        <v>3066</v>
      </c>
      <c r="B35" s="512"/>
      <c r="C35" s="513"/>
    </row>
    <row r="36" spans="1:3" ht="43.5" x14ac:dyDescent="0.35">
      <c r="B36" s="41" t="s">
        <v>3065</v>
      </c>
      <c r="C36" s="44" t="s">
        <v>3068</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zoomScale="80" zoomScaleNormal="80" workbookViewId="0"/>
  </sheetViews>
  <sheetFormatPr defaultColWidth="8.81640625" defaultRowHeight="14.5" outlineLevelRow="1" x14ac:dyDescent="0.35"/>
  <cols>
    <col min="1" max="1" width="13.26953125" style="51" customWidth="1"/>
    <col min="2" max="2" width="60.7265625" style="51" customWidth="1"/>
    <col min="3" max="3" width="39.1796875" style="51" bestFit="1" customWidth="1"/>
    <col min="4" max="4" width="35.1796875" style="51" bestFit="1" customWidth="1"/>
    <col min="5" max="5" width="6.7265625" style="51" customWidth="1"/>
    <col min="6" max="6" width="41.7265625" style="51" customWidth="1"/>
    <col min="7" max="7" width="41.7265625" style="49" customWidth="1"/>
    <col min="8" max="8" width="7.26953125" style="51" customWidth="1"/>
    <col min="9" max="10" width="38.1796875" style="51" customWidth="1"/>
    <col min="11" max="11" width="47.7265625" style="51" customWidth="1"/>
    <col min="12" max="12" width="7.26953125" style="51" customWidth="1"/>
    <col min="13" max="13" width="25.7265625" style="51" customWidth="1"/>
    <col min="14" max="14" width="25.7265625" style="49" customWidth="1"/>
    <col min="15" max="16384" width="8.81640625" style="81"/>
  </cols>
  <sheetData>
    <row r="1" spans="1:13" ht="31" x14ac:dyDescent="0.35">
      <c r="A1" s="48" t="s">
        <v>1518</v>
      </c>
      <c r="B1" s="48"/>
      <c r="C1" s="49"/>
      <c r="D1" s="49"/>
      <c r="E1" s="49"/>
      <c r="F1" s="216" t="s">
        <v>3071</v>
      </c>
      <c r="H1" s="49"/>
      <c r="I1" s="48"/>
      <c r="J1" s="49"/>
      <c r="K1" s="49"/>
      <c r="L1" s="49"/>
      <c r="M1" s="49"/>
    </row>
    <row r="2" spans="1:13" ht="15" thickBot="1" x14ac:dyDescent="0.4">
      <c r="A2" s="49"/>
      <c r="B2" s="50"/>
      <c r="C2" s="50"/>
      <c r="D2" s="49"/>
      <c r="E2" s="49"/>
      <c r="F2" s="49"/>
      <c r="H2" s="49"/>
      <c r="L2" s="49"/>
      <c r="M2" s="49"/>
    </row>
    <row r="3" spans="1:13" ht="19" thickBot="1" x14ac:dyDescent="0.4">
      <c r="A3" s="52"/>
      <c r="B3" s="53" t="s">
        <v>69</v>
      </c>
      <c r="C3" s="54" t="s">
        <v>216</v>
      </c>
      <c r="D3" s="52"/>
      <c r="E3" s="52"/>
      <c r="F3" s="49"/>
      <c r="G3" s="52"/>
      <c r="H3" s="49"/>
      <c r="L3" s="49"/>
      <c r="M3" s="49"/>
    </row>
    <row r="4" spans="1:13" ht="15" thickBot="1" x14ac:dyDescent="0.4">
      <c r="H4" s="49"/>
      <c r="L4" s="49"/>
      <c r="M4" s="49"/>
    </row>
    <row r="5" spans="1:13" ht="18.5" x14ac:dyDescent="0.35">
      <c r="A5" s="55"/>
      <c r="B5" s="56" t="s">
        <v>71</v>
      </c>
      <c r="C5" s="55"/>
      <c r="E5" s="57"/>
      <c r="F5" s="57"/>
      <c r="H5" s="49"/>
      <c r="L5" s="49"/>
      <c r="M5" s="49"/>
    </row>
    <row r="6" spans="1:13" x14ac:dyDescent="0.35">
      <c r="B6" s="59" t="s">
        <v>72</v>
      </c>
      <c r="C6" s="57"/>
      <c r="D6" s="57"/>
      <c r="H6" s="49"/>
      <c r="L6" s="49"/>
      <c r="M6" s="49"/>
    </row>
    <row r="7" spans="1:13" x14ac:dyDescent="0.35">
      <c r="B7" s="58" t="s">
        <v>73</v>
      </c>
      <c r="C7" s="57"/>
      <c r="D7" s="57"/>
      <c r="H7" s="49"/>
      <c r="L7" s="49"/>
      <c r="M7" s="49"/>
    </row>
    <row r="8" spans="1:13" x14ac:dyDescent="0.35">
      <c r="B8" s="58" t="s">
        <v>74</v>
      </c>
      <c r="C8" s="57"/>
      <c r="D8" s="57"/>
      <c r="F8" s="51" t="s">
        <v>75</v>
      </c>
      <c r="H8" s="49"/>
      <c r="L8" s="49"/>
      <c r="M8" s="49"/>
    </row>
    <row r="9" spans="1:13" x14ac:dyDescent="0.35">
      <c r="B9" s="59" t="s">
        <v>2630</v>
      </c>
      <c r="H9" s="49"/>
      <c r="L9" s="49"/>
      <c r="M9" s="49"/>
    </row>
    <row r="10" spans="1:13" x14ac:dyDescent="0.35">
      <c r="B10" s="59" t="s">
        <v>76</v>
      </c>
      <c r="H10" s="49"/>
      <c r="L10" s="49"/>
      <c r="M10" s="49"/>
    </row>
    <row r="11" spans="1:13" ht="15" thickBot="1" x14ac:dyDescent="0.4">
      <c r="B11" s="60" t="s">
        <v>77</v>
      </c>
      <c r="H11" s="49"/>
      <c r="L11" s="49"/>
      <c r="M11" s="49"/>
    </row>
    <row r="12" spans="1:13" x14ac:dyDescent="0.35">
      <c r="B12" s="61"/>
      <c r="H12" s="49"/>
      <c r="L12" s="49"/>
      <c r="M12" s="49"/>
    </row>
    <row r="13" spans="1:13" ht="37" x14ac:dyDescent="0.35">
      <c r="A13" s="62" t="s">
        <v>78</v>
      </c>
      <c r="B13" s="62" t="s">
        <v>72</v>
      </c>
      <c r="C13" s="63"/>
      <c r="D13" s="63"/>
      <c r="E13" s="63"/>
      <c r="F13" s="63"/>
      <c r="G13" s="64"/>
      <c r="H13" s="49"/>
      <c r="L13" s="49"/>
      <c r="M13" s="49"/>
    </row>
    <row r="14" spans="1:13" x14ac:dyDescent="0.35">
      <c r="A14" s="51" t="s">
        <v>79</v>
      </c>
      <c r="B14" s="65" t="s">
        <v>0</v>
      </c>
      <c r="C14" s="51" t="s">
        <v>504</v>
      </c>
      <c r="E14" s="57"/>
      <c r="F14" s="57"/>
      <c r="H14" s="49"/>
      <c r="L14" s="49"/>
      <c r="M14" s="49"/>
    </row>
    <row r="15" spans="1:13" x14ac:dyDescent="0.35">
      <c r="A15" s="51" t="s">
        <v>81</v>
      </c>
      <c r="B15" s="65" t="s">
        <v>82</v>
      </c>
      <c r="C15" s="51" t="str">
        <f>faneA!C15</f>
        <v>Nordea Kredit Realkreditaktieselskab</v>
      </c>
      <c r="E15" s="57"/>
      <c r="F15" s="57"/>
      <c r="H15" s="49"/>
      <c r="L15" s="49"/>
      <c r="M15" s="49"/>
    </row>
    <row r="16" spans="1:13" x14ac:dyDescent="0.35">
      <c r="A16" s="51" t="s">
        <v>83</v>
      </c>
      <c r="B16" s="65" t="s">
        <v>2990</v>
      </c>
      <c r="C16" s="51" t="str">
        <f>faneA!C16</f>
        <v>CC2</v>
      </c>
      <c r="E16" s="57"/>
      <c r="F16" s="57"/>
      <c r="H16" s="49"/>
      <c r="L16" s="49"/>
      <c r="M16" s="49"/>
    </row>
    <row r="17" spans="1:13" x14ac:dyDescent="0.35">
      <c r="A17" s="51" t="s">
        <v>85</v>
      </c>
      <c r="B17" s="65" t="s">
        <v>84</v>
      </c>
      <c r="C17" s="51" t="s">
        <v>3087</v>
      </c>
      <c r="E17" s="57"/>
      <c r="F17" s="57"/>
      <c r="H17" s="49"/>
      <c r="L17" s="49"/>
      <c r="M17" s="49"/>
    </row>
    <row r="18" spans="1:13" outlineLevel="1" x14ac:dyDescent="0.35">
      <c r="A18" s="51" t="s">
        <v>2989</v>
      </c>
      <c r="B18" s="65" t="s">
        <v>86</v>
      </c>
      <c r="C18" s="51" t="str">
        <f>faneA!C18</f>
        <v>31-03-2025</v>
      </c>
      <c r="E18" s="57"/>
      <c r="F18" s="57"/>
      <c r="H18" s="49"/>
      <c r="L18" s="49"/>
      <c r="M18" s="49"/>
    </row>
    <row r="19" spans="1:13" outlineLevel="1" x14ac:dyDescent="0.35">
      <c r="A19" s="51" t="s">
        <v>3061</v>
      </c>
      <c r="B19" s="65" t="s">
        <v>3069</v>
      </c>
      <c r="E19" s="57"/>
      <c r="F19" s="57"/>
      <c r="H19" s="49"/>
      <c r="L19" s="49"/>
      <c r="M19" s="49"/>
    </row>
    <row r="20" spans="1:13" outlineLevel="1" x14ac:dyDescent="0.35">
      <c r="A20" s="51" t="s">
        <v>88</v>
      </c>
      <c r="B20" s="66" t="s">
        <v>87</v>
      </c>
      <c r="C20" s="51" t="s">
        <v>3088</v>
      </c>
      <c r="E20" s="57"/>
      <c r="F20" s="57"/>
      <c r="H20" s="49"/>
      <c r="L20" s="49"/>
      <c r="M20" s="49"/>
    </row>
    <row r="21" spans="1:13" outlineLevel="1" x14ac:dyDescent="0.35">
      <c r="A21" s="51" t="s">
        <v>90</v>
      </c>
      <c r="B21" s="66" t="s">
        <v>89</v>
      </c>
      <c r="C21" s="51" t="s">
        <v>3089</v>
      </c>
      <c r="E21" s="57"/>
      <c r="F21" s="57"/>
      <c r="H21" s="49"/>
      <c r="L21" s="49"/>
      <c r="M21" s="49"/>
    </row>
    <row r="22" spans="1:13" outlineLevel="1" x14ac:dyDescent="0.35">
      <c r="A22" s="51" t="s">
        <v>91</v>
      </c>
      <c r="B22" s="66"/>
      <c r="E22" s="57"/>
      <c r="F22" s="57"/>
      <c r="H22" s="49"/>
      <c r="L22" s="49"/>
      <c r="M22" s="49"/>
    </row>
    <row r="23" spans="1:13" outlineLevel="1" x14ac:dyDescent="0.35">
      <c r="A23" s="51" t="s">
        <v>92</v>
      </c>
      <c r="B23" s="66"/>
      <c r="E23" s="57"/>
      <c r="F23" s="57"/>
      <c r="H23" s="49"/>
      <c r="L23" s="49"/>
      <c r="M23" s="49"/>
    </row>
    <row r="24" spans="1:13" outlineLevel="1" x14ac:dyDescent="0.35">
      <c r="A24" s="51" t="s">
        <v>93</v>
      </c>
      <c r="B24" s="66"/>
      <c r="E24" s="57"/>
      <c r="F24" s="57"/>
      <c r="H24" s="49"/>
      <c r="L24" s="49"/>
      <c r="M24" s="49"/>
    </row>
    <row r="25" spans="1:13" outlineLevel="1" x14ac:dyDescent="0.35">
      <c r="A25" s="51" t="s">
        <v>94</v>
      </c>
      <c r="B25" s="66"/>
      <c r="E25" s="57"/>
      <c r="F25" s="57"/>
      <c r="H25" s="49"/>
      <c r="L25" s="49"/>
      <c r="M25" s="49"/>
    </row>
    <row r="26" spans="1:13" ht="18.5" x14ac:dyDescent="0.35">
      <c r="A26" s="63"/>
      <c r="B26" s="62" t="s">
        <v>73</v>
      </c>
      <c r="C26" s="63"/>
      <c r="D26" s="63"/>
      <c r="E26" s="63"/>
      <c r="F26" s="63"/>
      <c r="G26" s="64"/>
      <c r="H26" s="49"/>
      <c r="L26" s="49"/>
      <c r="M26" s="49"/>
    </row>
    <row r="27" spans="1:13" x14ac:dyDescent="0.35">
      <c r="A27" s="51" t="s">
        <v>95</v>
      </c>
      <c r="B27" s="67" t="s">
        <v>3059</v>
      </c>
      <c r="C27" s="51" t="s">
        <v>3143</v>
      </c>
      <c r="D27" s="68"/>
      <c r="E27" s="68"/>
      <c r="F27" s="68"/>
      <c r="H27" s="49"/>
      <c r="L27" s="49"/>
      <c r="M27" s="49"/>
    </row>
    <row r="28" spans="1:13" x14ac:dyDescent="0.35">
      <c r="A28" s="51" t="s">
        <v>96</v>
      </c>
      <c r="B28" s="199" t="s">
        <v>2751</v>
      </c>
      <c r="C28" s="164"/>
      <c r="D28" s="68"/>
      <c r="E28" s="68"/>
      <c r="F28" s="68"/>
      <c r="H28" s="49"/>
      <c r="L28" s="49"/>
    </row>
    <row r="29" spans="1:13" x14ac:dyDescent="0.35">
      <c r="A29" s="51" t="s">
        <v>98</v>
      </c>
      <c r="B29" s="67" t="s">
        <v>97</v>
      </c>
      <c r="C29" s="51" t="str">
        <f>faneA!C29</f>
        <v>Y</v>
      </c>
      <c r="E29" s="68"/>
      <c r="F29" s="68"/>
      <c r="H29" s="49"/>
      <c r="L29" s="49"/>
    </row>
    <row r="30" spans="1:13" outlineLevel="1" x14ac:dyDescent="0.35">
      <c r="A30" s="51" t="s">
        <v>100</v>
      </c>
      <c r="B30" s="67" t="s">
        <v>99</v>
      </c>
      <c r="C30" s="51" t="s">
        <v>3144</v>
      </c>
      <c r="E30" s="68"/>
      <c r="F30" s="68"/>
      <c r="H30" s="49"/>
      <c r="L30" s="49"/>
    </row>
    <row r="31" spans="1:13" outlineLevel="1" x14ac:dyDescent="0.35">
      <c r="A31" s="51" t="s">
        <v>101</v>
      </c>
      <c r="B31" s="67"/>
      <c r="E31" s="68"/>
      <c r="F31" s="68"/>
      <c r="H31" s="49"/>
      <c r="L31" s="49"/>
      <c r="M31" s="49"/>
    </row>
    <row r="32" spans="1:13" outlineLevel="1" x14ac:dyDescent="0.35">
      <c r="A32" s="51" t="s">
        <v>102</v>
      </c>
      <c r="B32" s="67"/>
      <c r="E32" s="68"/>
      <c r="F32" s="68"/>
      <c r="H32" s="49"/>
      <c r="L32" s="49"/>
      <c r="M32" s="49"/>
    </row>
    <row r="33" spans="1:14" outlineLevel="1" x14ac:dyDescent="0.35">
      <c r="A33" s="51" t="s">
        <v>103</v>
      </c>
      <c r="B33" s="67"/>
      <c r="E33" s="68"/>
      <c r="F33" s="68"/>
      <c r="H33" s="49"/>
      <c r="L33" s="49"/>
      <c r="M33" s="49"/>
    </row>
    <row r="34" spans="1:14" outlineLevel="1" x14ac:dyDescent="0.35">
      <c r="A34" s="51" t="s">
        <v>104</v>
      </c>
      <c r="B34" s="67"/>
      <c r="E34" s="68"/>
      <c r="F34" s="68"/>
      <c r="H34" s="49"/>
      <c r="L34" s="49"/>
      <c r="M34" s="49"/>
    </row>
    <row r="35" spans="1:14" outlineLevel="1" x14ac:dyDescent="0.35">
      <c r="A35" s="51" t="s">
        <v>105</v>
      </c>
      <c r="B35" s="69"/>
      <c r="E35" s="68"/>
      <c r="F35" s="68"/>
      <c r="H35" s="49"/>
      <c r="L35" s="49"/>
      <c r="M35" s="49"/>
    </row>
    <row r="36" spans="1:14" ht="18.5" x14ac:dyDescent="0.35">
      <c r="A36" s="62"/>
      <c r="B36" s="62" t="s">
        <v>74</v>
      </c>
      <c r="C36" s="62"/>
      <c r="D36" s="63"/>
      <c r="E36" s="63"/>
      <c r="F36" s="63"/>
      <c r="G36" s="64"/>
      <c r="H36" s="49"/>
      <c r="L36" s="49"/>
      <c r="M36" s="49"/>
    </row>
    <row r="37" spans="1:14" ht="15" customHeight="1" x14ac:dyDescent="0.35">
      <c r="A37" s="70"/>
      <c r="B37" s="71" t="s">
        <v>106</v>
      </c>
      <c r="C37" s="70" t="s">
        <v>107</v>
      </c>
      <c r="D37" s="72"/>
      <c r="E37" s="72"/>
      <c r="F37" s="72"/>
      <c r="G37" s="73"/>
      <c r="H37" s="49"/>
      <c r="L37" s="49"/>
      <c r="M37" s="49"/>
    </row>
    <row r="38" spans="1:14" x14ac:dyDescent="0.35">
      <c r="A38" s="51" t="s">
        <v>3</v>
      </c>
      <c r="B38" s="68" t="s">
        <v>1369</v>
      </c>
      <c r="C38" s="132">
        <f>faneA!C38</f>
        <v>455993.01</v>
      </c>
      <c r="F38" s="68"/>
      <c r="H38" s="49"/>
      <c r="L38" s="49"/>
      <c r="M38" s="49"/>
    </row>
    <row r="39" spans="1:14" x14ac:dyDescent="0.35">
      <c r="A39" s="51" t="s">
        <v>108</v>
      </c>
      <c r="B39" s="68" t="s">
        <v>109</v>
      </c>
      <c r="C39" s="132">
        <f>faneA!C39</f>
        <v>423308.22</v>
      </c>
      <c r="F39" s="68"/>
      <c r="H39" s="49"/>
      <c r="L39" s="49"/>
      <c r="M39" s="49"/>
      <c r="N39" s="81"/>
    </row>
    <row r="40" spans="1:14" outlineLevel="1" x14ac:dyDescent="0.35">
      <c r="A40" s="51" t="s">
        <v>110</v>
      </c>
      <c r="B40" s="74" t="s">
        <v>111</v>
      </c>
      <c r="C40" s="132" t="s">
        <v>1196</v>
      </c>
      <c r="F40" s="68"/>
      <c r="H40" s="49"/>
      <c r="L40" s="49"/>
      <c r="M40" s="49"/>
      <c r="N40" s="81"/>
    </row>
    <row r="41" spans="1:14" outlineLevel="1" x14ac:dyDescent="0.35">
      <c r="A41" s="51" t="s">
        <v>113</v>
      </c>
      <c r="B41" s="74" t="s">
        <v>114</v>
      </c>
      <c r="C41" s="132" t="s">
        <v>1196</v>
      </c>
      <c r="F41" s="68"/>
      <c r="H41" s="49"/>
      <c r="L41" s="49"/>
      <c r="M41" s="49"/>
      <c r="N41" s="81"/>
    </row>
    <row r="42" spans="1:14" outlineLevel="1" x14ac:dyDescent="0.35">
      <c r="A42" s="51" t="s">
        <v>115</v>
      </c>
      <c r="B42" s="74"/>
      <c r="C42" s="132"/>
      <c r="F42" s="68"/>
      <c r="H42" s="49"/>
      <c r="L42" s="49"/>
      <c r="M42" s="49"/>
      <c r="N42" s="81"/>
    </row>
    <row r="43" spans="1:14" outlineLevel="1" x14ac:dyDescent="0.35">
      <c r="A43" s="49" t="s">
        <v>1589</v>
      </c>
      <c r="B43" s="68"/>
      <c r="F43" s="68"/>
      <c r="H43" s="49"/>
      <c r="L43" s="49"/>
      <c r="M43" s="49"/>
      <c r="N43" s="81"/>
    </row>
    <row r="44" spans="1:14" ht="15" customHeight="1" x14ac:dyDescent="0.35">
      <c r="A44" s="70"/>
      <c r="B44" s="70" t="s">
        <v>116</v>
      </c>
      <c r="C44" s="70" t="s">
        <v>2666</v>
      </c>
      <c r="D44" s="70" t="s">
        <v>2734</v>
      </c>
      <c r="E44" s="70"/>
      <c r="F44" s="70" t="s">
        <v>2733</v>
      </c>
      <c r="G44" s="70" t="s">
        <v>117</v>
      </c>
      <c r="I44" s="49"/>
      <c r="J44" s="49"/>
      <c r="K44" s="81"/>
      <c r="L44" s="81"/>
      <c r="M44" s="81"/>
      <c r="N44" s="81"/>
    </row>
    <row r="45" spans="1:14" x14ac:dyDescent="0.35">
      <c r="A45" s="51" t="s">
        <v>7</v>
      </c>
      <c r="B45" s="68" t="s">
        <v>118</v>
      </c>
      <c r="C45" s="129">
        <f>faneA!C45</f>
        <v>0.02</v>
      </c>
      <c r="D45" s="129">
        <f>IF(OR(C38="[For completion]",C39="[For completion]"),"Please complete G.3.1.1 and G.3.1.2",(C38/C39-1-MAX(C45,F45)))</f>
        <v>5.7212745833284298E-2</v>
      </c>
      <c r="E45" s="129"/>
      <c r="F45" s="129" t="s">
        <v>1199</v>
      </c>
      <c r="G45" s="51" t="s">
        <v>1196</v>
      </c>
      <c r="H45" s="49"/>
      <c r="L45" s="49"/>
      <c r="M45" s="49"/>
      <c r="N45" s="81"/>
    </row>
    <row r="46" spans="1:14" outlineLevel="1" x14ac:dyDescent="0.35">
      <c r="C46" s="129"/>
      <c r="D46" s="129"/>
      <c r="E46" s="129"/>
      <c r="F46" s="129"/>
      <c r="G46" s="87"/>
      <c r="H46" s="49"/>
      <c r="L46" s="49"/>
      <c r="M46" s="49"/>
      <c r="N46" s="81"/>
    </row>
    <row r="47" spans="1:14" outlineLevel="1" x14ac:dyDescent="0.35">
      <c r="A47" s="212" t="s">
        <v>2991</v>
      </c>
      <c r="B47" s="212" t="s">
        <v>2992</v>
      </c>
      <c r="C47" s="218">
        <f>C38-C39</f>
        <v>32684.790000000037</v>
      </c>
      <c r="D47" s="129"/>
      <c r="E47" s="129"/>
      <c r="F47" s="129"/>
      <c r="G47" s="87"/>
      <c r="H47" s="49"/>
      <c r="L47" s="49"/>
      <c r="M47" s="49"/>
      <c r="N47" s="81"/>
    </row>
    <row r="48" spans="1:14" outlineLevel="1" x14ac:dyDescent="0.35">
      <c r="A48" s="51" t="s">
        <v>119</v>
      </c>
      <c r="C48" s="87"/>
      <c r="D48" s="87"/>
      <c r="E48" s="87"/>
      <c r="F48" s="87"/>
      <c r="G48" s="87"/>
      <c r="H48" s="49"/>
      <c r="L48" s="49"/>
      <c r="M48" s="49"/>
      <c r="N48" s="81"/>
    </row>
    <row r="49" spans="1:14" outlineLevel="1" x14ac:dyDescent="0.35">
      <c r="A49" s="51" t="s">
        <v>121</v>
      </c>
      <c r="B49" s="66" t="s">
        <v>120</v>
      </c>
      <c r="C49" s="87"/>
      <c r="D49" s="87"/>
      <c r="E49" s="87"/>
      <c r="F49" s="87"/>
      <c r="G49" s="87"/>
      <c r="H49" s="49"/>
      <c r="L49" s="49"/>
      <c r="M49" s="49"/>
      <c r="N49" s="81"/>
    </row>
    <row r="50" spans="1:14" outlineLevel="1" x14ac:dyDescent="0.35">
      <c r="A50" s="51" t="s">
        <v>123</v>
      </c>
      <c r="B50" s="66" t="s">
        <v>122</v>
      </c>
      <c r="C50" s="87"/>
      <c r="D50" s="87"/>
      <c r="E50" s="87"/>
      <c r="F50" s="87"/>
      <c r="G50" s="87"/>
      <c r="H50" s="49"/>
      <c r="L50" s="49"/>
      <c r="M50" s="49"/>
      <c r="N50" s="81"/>
    </row>
    <row r="51" spans="1:14" outlineLevel="1" x14ac:dyDescent="0.35">
      <c r="A51" s="51" t="s">
        <v>124</v>
      </c>
      <c r="B51" s="66"/>
      <c r="C51" s="87"/>
      <c r="D51" s="87"/>
      <c r="E51" s="87"/>
      <c r="F51" s="87"/>
      <c r="G51" s="87"/>
      <c r="H51" s="49"/>
      <c r="L51" s="49"/>
      <c r="M51" s="49"/>
      <c r="N51" s="81"/>
    </row>
    <row r="52" spans="1:14" ht="15" customHeight="1" x14ac:dyDescent="0.35">
      <c r="A52" s="70"/>
      <c r="B52" s="71" t="s">
        <v>125</v>
      </c>
      <c r="C52" s="70" t="s">
        <v>107</v>
      </c>
      <c r="D52" s="70"/>
      <c r="E52" s="72"/>
      <c r="F52" s="73" t="s">
        <v>126</v>
      </c>
      <c r="G52" s="73"/>
      <c r="H52" s="49"/>
      <c r="L52" s="49"/>
      <c r="M52" s="49"/>
      <c r="N52" s="81"/>
    </row>
    <row r="53" spans="1:14" x14ac:dyDescent="0.35">
      <c r="A53" s="51" t="s">
        <v>127</v>
      </c>
      <c r="B53" s="68" t="s">
        <v>128</v>
      </c>
      <c r="C53" s="132">
        <f>faneA!C53</f>
        <v>409733.23</v>
      </c>
      <c r="E53" s="76"/>
      <c r="F53" s="139">
        <f>IF($C$58=0,"",IF(C53="[for completion]","",C53/$C$58))</f>
        <v>0.89855155893727401</v>
      </c>
      <c r="G53" s="77"/>
      <c r="H53" s="49"/>
      <c r="L53" s="49"/>
      <c r="M53" s="49"/>
      <c r="N53" s="81"/>
    </row>
    <row r="54" spans="1:14" x14ac:dyDescent="0.35">
      <c r="A54" s="51" t="s">
        <v>129</v>
      </c>
      <c r="B54" s="68" t="s">
        <v>130</v>
      </c>
      <c r="C54" s="132"/>
      <c r="E54" s="76"/>
      <c r="F54" s="139">
        <f>IF($C$58=0,"",IF(C54="[for completion]","",C54/$C$58))</f>
        <v>0</v>
      </c>
      <c r="G54" s="77"/>
      <c r="H54" s="49"/>
      <c r="L54" s="49"/>
      <c r="M54" s="49"/>
      <c r="N54" s="81"/>
    </row>
    <row r="55" spans="1:14" x14ac:dyDescent="0.35">
      <c r="A55" s="51" t="s">
        <v>131</v>
      </c>
      <c r="B55" s="68" t="s">
        <v>132</v>
      </c>
      <c r="C55" s="132"/>
      <c r="E55" s="76"/>
      <c r="F55" s="139">
        <f>IF($C$58=0,"",IF(C55="[for completion]","",C55/$C$58))</f>
        <v>0</v>
      </c>
      <c r="G55" s="77"/>
      <c r="H55" s="49"/>
      <c r="L55" s="49"/>
      <c r="M55" s="49"/>
      <c r="N55" s="81"/>
    </row>
    <row r="56" spans="1:14" x14ac:dyDescent="0.35">
      <c r="A56" s="51" t="s">
        <v>133</v>
      </c>
      <c r="B56" s="68" t="s">
        <v>134</v>
      </c>
      <c r="C56" s="132">
        <f>faneA!C56</f>
        <v>46259.78</v>
      </c>
      <c r="E56" s="76"/>
      <c r="F56" s="139">
        <f>IF($C$58=0,"",IF(C56="[for completion]","",C56/$C$58))</f>
        <v>0.10144844106272594</v>
      </c>
      <c r="G56" s="77"/>
      <c r="H56" s="49"/>
      <c r="L56" s="49"/>
      <c r="M56" s="49"/>
      <c r="N56" s="81"/>
    </row>
    <row r="57" spans="1:14" x14ac:dyDescent="0.35">
      <c r="A57" s="51" t="s">
        <v>135</v>
      </c>
      <c r="B57" s="51" t="s">
        <v>136</v>
      </c>
      <c r="C57" s="132"/>
      <c r="E57" s="76"/>
      <c r="F57" s="139">
        <f>IF($C$58=0,"",IF(C57="[for completion]","",C57/$C$58))</f>
        <v>0</v>
      </c>
      <c r="G57" s="77"/>
      <c r="H57" s="49"/>
      <c r="L57" s="49"/>
      <c r="M57" s="49"/>
      <c r="N57" s="81"/>
    </row>
    <row r="58" spans="1:14" x14ac:dyDescent="0.35">
      <c r="A58" s="51" t="s">
        <v>137</v>
      </c>
      <c r="B58" s="78" t="s">
        <v>138</v>
      </c>
      <c r="C58" s="134">
        <f>SUM(C53:C57)</f>
        <v>455993.01</v>
      </c>
      <c r="D58" s="76"/>
      <c r="E58" s="76"/>
      <c r="F58" s="140">
        <f>SUM(F53:F57)</f>
        <v>1</v>
      </c>
      <c r="G58" s="77"/>
      <c r="H58" s="49"/>
      <c r="L58" s="49"/>
      <c r="M58" s="49"/>
      <c r="N58" s="81"/>
    </row>
    <row r="59" spans="1:14" outlineLevel="1" x14ac:dyDescent="0.35">
      <c r="A59" s="51" t="s">
        <v>139</v>
      </c>
      <c r="B59" s="80" t="s">
        <v>140</v>
      </c>
      <c r="C59" s="132"/>
      <c r="E59" s="76"/>
      <c r="F59" s="139">
        <f t="shared" ref="F59:F64" si="0">IF($C$58=0,"",IF(C59="[for completion]","",C59/$C$58))</f>
        <v>0</v>
      </c>
      <c r="G59" s="77"/>
      <c r="H59" s="49"/>
      <c r="L59" s="49"/>
      <c r="M59" s="49"/>
      <c r="N59" s="81"/>
    </row>
    <row r="60" spans="1:14" outlineLevel="1" x14ac:dyDescent="0.35">
      <c r="A60" s="51" t="s">
        <v>141</v>
      </c>
      <c r="B60" s="80" t="s">
        <v>140</v>
      </c>
      <c r="C60" s="132"/>
      <c r="E60" s="76"/>
      <c r="F60" s="139">
        <f t="shared" si="0"/>
        <v>0</v>
      </c>
      <c r="G60" s="77"/>
      <c r="H60" s="49"/>
      <c r="L60" s="49"/>
      <c r="M60" s="49"/>
      <c r="N60" s="81"/>
    </row>
    <row r="61" spans="1:14" outlineLevel="1" x14ac:dyDescent="0.35">
      <c r="A61" s="51" t="s">
        <v>142</v>
      </c>
      <c r="B61" s="80" t="s">
        <v>140</v>
      </c>
      <c r="C61" s="132"/>
      <c r="E61" s="76"/>
      <c r="F61" s="139">
        <f t="shared" si="0"/>
        <v>0</v>
      </c>
      <c r="G61" s="77"/>
      <c r="H61" s="49"/>
      <c r="L61" s="49"/>
      <c r="M61" s="49"/>
      <c r="N61" s="81"/>
    </row>
    <row r="62" spans="1:14" outlineLevel="1" x14ac:dyDescent="0.35">
      <c r="A62" s="51" t="s">
        <v>143</v>
      </c>
      <c r="B62" s="80" t="s">
        <v>140</v>
      </c>
      <c r="C62" s="132"/>
      <c r="E62" s="76"/>
      <c r="F62" s="139">
        <f t="shared" si="0"/>
        <v>0</v>
      </c>
      <c r="G62" s="77"/>
      <c r="H62" s="49"/>
      <c r="L62" s="49"/>
      <c r="M62" s="49"/>
      <c r="N62" s="81"/>
    </row>
    <row r="63" spans="1:14" outlineLevel="1" x14ac:dyDescent="0.35">
      <c r="A63" s="51" t="s">
        <v>144</v>
      </c>
      <c r="B63" s="80" t="s">
        <v>140</v>
      </c>
      <c r="C63" s="132"/>
      <c r="E63" s="76"/>
      <c r="F63" s="139">
        <f t="shared" si="0"/>
        <v>0</v>
      </c>
      <c r="G63" s="77"/>
      <c r="H63" s="49"/>
      <c r="L63" s="49"/>
      <c r="M63" s="49"/>
      <c r="N63" s="81"/>
    </row>
    <row r="64" spans="1:14" outlineLevel="1" x14ac:dyDescent="0.35">
      <c r="A64" s="51" t="s">
        <v>145</v>
      </c>
      <c r="B64" s="80" t="s">
        <v>140</v>
      </c>
      <c r="C64" s="135"/>
      <c r="D64" s="81"/>
      <c r="E64" s="81"/>
      <c r="F64" s="139">
        <f t="shared" si="0"/>
        <v>0</v>
      </c>
      <c r="G64" s="79"/>
      <c r="H64" s="49"/>
      <c r="L64" s="49"/>
      <c r="M64" s="49"/>
      <c r="N64" s="81"/>
    </row>
    <row r="65" spans="1:14" ht="15" customHeight="1" x14ac:dyDescent="0.35">
      <c r="A65" s="70"/>
      <c r="B65" s="71" t="s">
        <v>146</v>
      </c>
      <c r="C65" s="115" t="s">
        <v>1380</v>
      </c>
      <c r="D65" s="115" t="s">
        <v>1381</v>
      </c>
      <c r="E65" s="72"/>
      <c r="F65" s="73" t="s">
        <v>147</v>
      </c>
      <c r="G65" s="73" t="s">
        <v>148</v>
      </c>
      <c r="H65" s="49"/>
      <c r="L65" s="49"/>
      <c r="M65" s="49"/>
      <c r="N65" s="81"/>
    </row>
    <row r="66" spans="1:14" x14ac:dyDescent="0.35">
      <c r="A66" s="51" t="s">
        <v>149</v>
      </c>
      <c r="B66" s="68" t="s">
        <v>1453</v>
      </c>
      <c r="C66" s="136">
        <f>faneA!C66</f>
        <v>14.06</v>
      </c>
      <c r="D66" s="136" t="s">
        <v>1196</v>
      </c>
      <c r="E66" s="65"/>
      <c r="F66" s="82"/>
      <c r="G66" s="83"/>
      <c r="H66" s="49"/>
      <c r="L66" s="49"/>
      <c r="M66" s="49"/>
      <c r="N66" s="81"/>
    </row>
    <row r="67" spans="1:14" x14ac:dyDescent="0.35">
      <c r="B67" s="68"/>
      <c r="E67" s="65"/>
      <c r="F67" s="82"/>
      <c r="G67" s="83"/>
      <c r="H67" s="49"/>
      <c r="L67" s="49"/>
      <c r="M67" s="49"/>
      <c r="N67" s="81"/>
    </row>
    <row r="68" spans="1:14" x14ac:dyDescent="0.35">
      <c r="B68" s="68" t="s">
        <v>1374</v>
      </c>
      <c r="C68" s="65"/>
      <c r="D68" s="65"/>
      <c r="E68" s="65"/>
      <c r="F68" s="83"/>
      <c r="G68" s="83"/>
      <c r="H68" s="49"/>
      <c r="L68" s="49"/>
      <c r="M68" s="49"/>
      <c r="N68" s="81"/>
    </row>
    <row r="69" spans="1:14" x14ac:dyDescent="0.35">
      <c r="B69" s="68" t="s">
        <v>151</v>
      </c>
      <c r="E69" s="65"/>
      <c r="F69" s="83"/>
      <c r="G69" s="83"/>
      <c r="H69" s="49"/>
      <c r="L69" s="49"/>
      <c r="M69" s="49"/>
      <c r="N69" s="81"/>
    </row>
    <row r="70" spans="1:14" x14ac:dyDescent="0.35">
      <c r="A70" s="51" t="s">
        <v>152</v>
      </c>
      <c r="B70" s="47" t="s">
        <v>1538</v>
      </c>
      <c r="C70" s="132">
        <f>faneA!C70</f>
        <v>25296.52</v>
      </c>
      <c r="D70" s="132" t="s">
        <v>1196</v>
      </c>
      <c r="E70" s="47"/>
      <c r="F70" s="139">
        <f t="shared" ref="F70:F76" si="1">IF($C$77=0,"",IF(C70="[for completion]","",C70/$C$77))</f>
        <v>5.5475674945104969E-2</v>
      </c>
      <c r="G70" s="139" t="str">
        <f>IF($D$77=0,"",IF(D70="[Mark as ND1 if not relevant]","",D70/$D$77))</f>
        <v/>
      </c>
      <c r="H70" s="49"/>
      <c r="L70" s="49"/>
      <c r="M70" s="49"/>
      <c r="N70" s="81"/>
    </row>
    <row r="71" spans="1:14" x14ac:dyDescent="0.35">
      <c r="A71" s="51" t="s">
        <v>153</v>
      </c>
      <c r="B71" s="47" t="s">
        <v>1539</v>
      </c>
      <c r="C71" s="132">
        <f>faneA!C71</f>
        <v>20024.7</v>
      </c>
      <c r="D71" s="132" t="s">
        <v>1196</v>
      </c>
      <c r="E71" s="47"/>
      <c r="F71" s="139">
        <f t="shared" si="1"/>
        <v>4.3914488952363544E-2</v>
      </c>
      <c r="G71" s="139" t="str">
        <f t="shared" ref="G71:G76" si="2">IF($D$77=0,"",IF(D71="[Mark as ND1 if not relevant]","",D71/$D$77))</f>
        <v/>
      </c>
      <c r="H71" s="49"/>
      <c r="L71" s="49"/>
      <c r="M71" s="49"/>
      <c r="N71" s="81"/>
    </row>
    <row r="72" spans="1:14" x14ac:dyDescent="0.35">
      <c r="A72" s="51" t="s">
        <v>154</v>
      </c>
      <c r="B72" s="47" t="s">
        <v>1540</v>
      </c>
      <c r="C72" s="132">
        <f>faneA!C72</f>
        <v>16102.24</v>
      </c>
      <c r="D72" s="132" t="s">
        <v>1196</v>
      </c>
      <c r="E72" s="47"/>
      <c r="F72" s="139">
        <f t="shared" si="1"/>
        <v>3.5312471127572763E-2</v>
      </c>
      <c r="G72" s="139" t="str">
        <f t="shared" si="2"/>
        <v/>
      </c>
      <c r="H72" s="49"/>
      <c r="L72" s="49"/>
      <c r="M72" s="49"/>
      <c r="N72" s="81"/>
    </row>
    <row r="73" spans="1:14" x14ac:dyDescent="0.35">
      <c r="A73" s="51" t="s">
        <v>155</v>
      </c>
      <c r="B73" s="47" t="s">
        <v>1541</v>
      </c>
      <c r="C73" s="132">
        <f>faneA!C73</f>
        <v>19623.64</v>
      </c>
      <c r="D73" s="132" t="s">
        <v>1196</v>
      </c>
      <c r="E73" s="47"/>
      <c r="F73" s="139">
        <f t="shared" si="1"/>
        <v>4.3034957926219086E-2</v>
      </c>
      <c r="G73" s="139" t="str">
        <f t="shared" si="2"/>
        <v/>
      </c>
      <c r="H73" s="49"/>
      <c r="L73" s="49"/>
      <c r="M73" s="49"/>
      <c r="N73" s="81"/>
    </row>
    <row r="74" spans="1:14" x14ac:dyDescent="0.35">
      <c r="A74" s="51" t="s">
        <v>156</v>
      </c>
      <c r="B74" s="47" t="s">
        <v>1542</v>
      </c>
      <c r="C74" s="132">
        <f>faneA!C74</f>
        <v>13188.31</v>
      </c>
      <c r="D74" s="132" t="s">
        <v>1196</v>
      </c>
      <c r="E74" s="47"/>
      <c r="F74" s="139">
        <f t="shared" si="1"/>
        <v>2.892217580265101E-2</v>
      </c>
      <c r="G74" s="139" t="str">
        <f t="shared" si="2"/>
        <v/>
      </c>
      <c r="H74" s="49"/>
      <c r="L74" s="49"/>
      <c r="M74" s="49"/>
      <c r="N74" s="81"/>
    </row>
    <row r="75" spans="1:14" x14ac:dyDescent="0.35">
      <c r="A75" s="51" t="s">
        <v>157</v>
      </c>
      <c r="B75" s="47" t="s">
        <v>1543</v>
      </c>
      <c r="C75" s="132">
        <f>faneA!C75</f>
        <v>68163.899999999994</v>
      </c>
      <c r="D75" s="132" t="s">
        <v>1196</v>
      </c>
      <c r="E75" s="47"/>
      <c r="F75" s="139">
        <f t="shared" si="1"/>
        <v>0.14948452828257169</v>
      </c>
      <c r="G75" s="139" t="str">
        <f t="shared" si="2"/>
        <v/>
      </c>
      <c r="H75" s="49"/>
      <c r="L75" s="49"/>
      <c r="M75" s="49"/>
      <c r="N75" s="81"/>
    </row>
    <row r="76" spans="1:14" x14ac:dyDescent="0.35">
      <c r="A76" s="51" t="s">
        <v>158</v>
      </c>
      <c r="B76" s="47" t="s">
        <v>1544</v>
      </c>
      <c r="C76" s="132">
        <f>faneA!C76</f>
        <v>293593.7</v>
      </c>
      <c r="D76" s="132" t="s">
        <v>1196</v>
      </c>
      <c r="E76" s="47"/>
      <c r="F76" s="139">
        <f t="shared" si="1"/>
        <v>0.64385570296351691</v>
      </c>
      <c r="G76" s="139" t="str">
        <f t="shared" si="2"/>
        <v/>
      </c>
      <c r="H76" s="49"/>
      <c r="L76" s="49"/>
      <c r="M76" s="49"/>
      <c r="N76" s="81"/>
    </row>
    <row r="77" spans="1:14" x14ac:dyDescent="0.35">
      <c r="A77" s="51" t="s">
        <v>159</v>
      </c>
      <c r="B77" s="84" t="s">
        <v>138</v>
      </c>
      <c r="C77" s="134">
        <f>SUM(C70:C76)</f>
        <v>455993.01</v>
      </c>
      <c r="D77" s="134">
        <f>SUM(D70:D76)</f>
        <v>0</v>
      </c>
      <c r="E77" s="68"/>
      <c r="F77" s="140">
        <f>SUM(F70:F76)</f>
        <v>1</v>
      </c>
      <c r="G77" s="140">
        <f>SUM(G70:G76)</f>
        <v>0</v>
      </c>
      <c r="H77" s="49"/>
      <c r="L77" s="49"/>
      <c r="M77" s="49"/>
      <c r="N77" s="81"/>
    </row>
    <row r="78" spans="1:14" outlineLevel="1" x14ac:dyDescent="0.35">
      <c r="A78" s="51" t="s">
        <v>160</v>
      </c>
      <c r="B78" s="85" t="s">
        <v>161</v>
      </c>
      <c r="C78" s="134"/>
      <c r="D78" s="134"/>
      <c r="E78" s="68"/>
      <c r="F78" s="139">
        <f>IF($C$77=0,"",IF(C78="[for completion]","",C78/$C$77))</f>
        <v>0</v>
      </c>
      <c r="G78" s="139" t="str">
        <f t="shared" ref="G78:G87" si="3">IF($D$77=0,"",IF(D78="[for completion]","",D78/$D$77))</f>
        <v/>
      </c>
      <c r="H78" s="49"/>
      <c r="L78" s="49"/>
      <c r="M78" s="49"/>
      <c r="N78" s="81"/>
    </row>
    <row r="79" spans="1:14" outlineLevel="1" x14ac:dyDescent="0.35">
      <c r="A79" s="51" t="s">
        <v>162</v>
      </c>
      <c r="B79" s="85" t="s">
        <v>163</v>
      </c>
      <c r="C79" s="134"/>
      <c r="D79" s="134"/>
      <c r="E79" s="68"/>
      <c r="F79" s="139">
        <f t="shared" ref="F79:F87" si="4">IF($C$77=0,"",IF(C79="[for completion]","",C79/$C$77))</f>
        <v>0</v>
      </c>
      <c r="G79" s="139" t="str">
        <f t="shared" si="3"/>
        <v/>
      </c>
      <c r="H79" s="49"/>
      <c r="L79" s="49"/>
      <c r="M79" s="49"/>
      <c r="N79" s="81"/>
    </row>
    <row r="80" spans="1:14" outlineLevel="1" x14ac:dyDescent="0.35">
      <c r="A80" s="51" t="s">
        <v>164</v>
      </c>
      <c r="B80" s="85" t="s">
        <v>165</v>
      </c>
      <c r="C80" s="134"/>
      <c r="D80" s="134"/>
      <c r="E80" s="68"/>
      <c r="F80" s="139">
        <f t="shared" si="4"/>
        <v>0</v>
      </c>
      <c r="G80" s="139" t="str">
        <f t="shared" si="3"/>
        <v/>
      </c>
      <c r="H80" s="49"/>
      <c r="L80" s="49"/>
      <c r="M80" s="49"/>
      <c r="N80" s="81"/>
    </row>
    <row r="81" spans="1:14" outlineLevel="1" x14ac:dyDescent="0.35">
      <c r="A81" s="51" t="s">
        <v>166</v>
      </c>
      <c r="B81" s="85" t="s">
        <v>167</v>
      </c>
      <c r="C81" s="134"/>
      <c r="D81" s="134"/>
      <c r="E81" s="68"/>
      <c r="F81" s="139">
        <f t="shared" si="4"/>
        <v>0</v>
      </c>
      <c r="G81" s="139" t="str">
        <f t="shared" si="3"/>
        <v/>
      </c>
      <c r="H81" s="49"/>
      <c r="L81" s="49"/>
      <c r="M81" s="49"/>
      <c r="N81" s="81"/>
    </row>
    <row r="82" spans="1:14" outlineLevel="1" x14ac:dyDescent="0.35">
      <c r="A82" s="51" t="s">
        <v>168</v>
      </c>
      <c r="B82" s="85" t="s">
        <v>169</v>
      </c>
      <c r="C82" s="134"/>
      <c r="D82" s="134"/>
      <c r="E82" s="68"/>
      <c r="F82" s="139">
        <f t="shared" si="4"/>
        <v>0</v>
      </c>
      <c r="G82" s="139" t="str">
        <f t="shared" si="3"/>
        <v/>
      </c>
      <c r="H82" s="49"/>
      <c r="L82" s="49"/>
      <c r="M82" s="49"/>
      <c r="N82" s="81"/>
    </row>
    <row r="83" spans="1:14" outlineLevel="1" x14ac:dyDescent="0.35">
      <c r="A83" s="51" t="s">
        <v>170</v>
      </c>
      <c r="B83" s="85"/>
      <c r="C83" s="76"/>
      <c r="D83" s="76"/>
      <c r="E83" s="68"/>
      <c r="F83" s="77"/>
      <c r="G83" s="77"/>
      <c r="H83" s="49"/>
      <c r="L83" s="49"/>
      <c r="M83" s="49"/>
      <c r="N83" s="81"/>
    </row>
    <row r="84" spans="1:14" outlineLevel="1" x14ac:dyDescent="0.35">
      <c r="A84" s="51" t="s">
        <v>171</v>
      </c>
      <c r="B84" s="85"/>
      <c r="C84" s="76"/>
      <c r="D84" s="76"/>
      <c r="E84" s="68"/>
      <c r="F84" s="77"/>
      <c r="G84" s="77"/>
      <c r="H84" s="49"/>
      <c r="L84" s="49"/>
      <c r="M84" s="49"/>
      <c r="N84" s="81"/>
    </row>
    <row r="85" spans="1:14" outlineLevel="1" x14ac:dyDescent="0.35">
      <c r="A85" s="51" t="s">
        <v>172</v>
      </c>
      <c r="B85" s="85"/>
      <c r="C85" s="76"/>
      <c r="D85" s="76"/>
      <c r="E85" s="68"/>
      <c r="F85" s="77"/>
      <c r="G85" s="77"/>
      <c r="H85" s="49"/>
      <c r="L85" s="49"/>
      <c r="M85" s="49"/>
      <c r="N85" s="81"/>
    </row>
    <row r="86" spans="1:14" outlineLevel="1" x14ac:dyDescent="0.35">
      <c r="A86" s="51" t="s">
        <v>173</v>
      </c>
      <c r="B86" s="84"/>
      <c r="C86" s="76"/>
      <c r="D86" s="76"/>
      <c r="E86" s="68"/>
      <c r="F86" s="77">
        <f t="shared" si="4"/>
        <v>0</v>
      </c>
      <c r="G86" s="77" t="str">
        <f t="shared" si="3"/>
        <v/>
      </c>
      <c r="H86" s="49"/>
      <c r="L86" s="49"/>
      <c r="M86" s="49"/>
      <c r="N86" s="81"/>
    </row>
    <row r="87" spans="1:14" outlineLevel="1" x14ac:dyDescent="0.35">
      <c r="A87" s="51" t="s">
        <v>174</v>
      </c>
      <c r="B87" s="85"/>
      <c r="C87" s="76"/>
      <c r="D87" s="76"/>
      <c r="E87" s="68"/>
      <c r="F87" s="77">
        <f t="shared" si="4"/>
        <v>0</v>
      </c>
      <c r="G87" s="77" t="str">
        <f t="shared" si="3"/>
        <v/>
      </c>
      <c r="H87" s="49"/>
      <c r="L87" s="49"/>
      <c r="M87" s="49"/>
      <c r="N87" s="81"/>
    </row>
    <row r="88" spans="1:14" ht="15" customHeight="1" x14ac:dyDescent="0.35">
      <c r="A88" s="70"/>
      <c r="B88" s="71" t="s">
        <v>175</v>
      </c>
      <c r="C88" s="115" t="s">
        <v>1382</v>
      </c>
      <c r="D88" s="115" t="s">
        <v>1383</v>
      </c>
      <c r="E88" s="72"/>
      <c r="F88" s="73" t="s">
        <v>176</v>
      </c>
      <c r="G88" s="70" t="s">
        <v>177</v>
      </c>
      <c r="H88" s="49"/>
      <c r="L88" s="49"/>
      <c r="M88" s="49"/>
      <c r="N88" s="81"/>
    </row>
    <row r="89" spans="1:14" x14ac:dyDescent="0.35">
      <c r="A89" s="51" t="s">
        <v>178</v>
      </c>
      <c r="B89" s="68" t="s">
        <v>150</v>
      </c>
      <c r="C89" s="136">
        <f>faneA!C89</f>
        <v>11.59</v>
      </c>
      <c r="D89" s="136" t="s">
        <v>1196</v>
      </c>
      <c r="E89" s="65"/>
      <c r="F89" s="145"/>
      <c r="G89" s="146"/>
      <c r="H89" s="49"/>
      <c r="L89" s="49"/>
      <c r="M89" s="49"/>
      <c r="N89" s="81"/>
    </row>
    <row r="90" spans="1:14" x14ac:dyDescent="0.35">
      <c r="B90" s="68"/>
      <c r="C90" s="136"/>
      <c r="D90" s="136"/>
      <c r="E90" s="65"/>
      <c r="F90" s="145"/>
      <c r="G90" s="146"/>
      <c r="H90" s="49"/>
      <c r="L90" s="49"/>
      <c r="M90" s="49"/>
      <c r="N90" s="81"/>
    </row>
    <row r="91" spans="1:14" x14ac:dyDescent="0.35">
      <c r="B91" s="68" t="s">
        <v>1375</v>
      </c>
      <c r="C91" s="144"/>
      <c r="D91" s="144"/>
      <c r="E91" s="65"/>
      <c r="F91" s="146"/>
      <c r="G91" s="146"/>
      <c r="H91" s="49"/>
      <c r="L91" s="49"/>
      <c r="M91" s="49"/>
      <c r="N91" s="81"/>
    </row>
    <row r="92" spans="1:14" x14ac:dyDescent="0.35">
      <c r="A92" s="51" t="s">
        <v>179</v>
      </c>
      <c r="B92" s="68" t="s">
        <v>151</v>
      </c>
      <c r="C92" s="136"/>
      <c r="D92" s="136"/>
      <c r="E92" s="65"/>
      <c r="F92" s="146"/>
      <c r="G92" s="146"/>
      <c r="H92" s="49"/>
      <c r="L92" s="49"/>
      <c r="M92" s="49"/>
      <c r="N92" s="81"/>
    </row>
    <row r="93" spans="1:14" x14ac:dyDescent="0.35">
      <c r="A93" s="51" t="s">
        <v>180</v>
      </c>
      <c r="B93" s="47" t="s">
        <v>1538</v>
      </c>
      <c r="C93" s="132">
        <f>faneA!C93</f>
        <v>79612.84</v>
      </c>
      <c r="D93" s="132" t="s">
        <v>1196</v>
      </c>
      <c r="E93" s="47"/>
      <c r="F93" s="139">
        <f>IF($C$100=0,"",IF(C93="[for completion]","",IF(C93="","",C93/$C$100)))</f>
        <v>0.18807298379417248</v>
      </c>
      <c r="G93" s="139" t="str">
        <f>IF($D$100=0,"",IF(D93="[Mark as ND1 if not relevant]","",IF(D93="","",D93/$D$100)))</f>
        <v/>
      </c>
      <c r="H93" s="49"/>
      <c r="L93" s="49"/>
      <c r="M93" s="49"/>
      <c r="N93" s="81"/>
    </row>
    <row r="94" spans="1:14" x14ac:dyDescent="0.35">
      <c r="A94" s="51" t="s">
        <v>181</v>
      </c>
      <c r="B94" s="47" t="s">
        <v>1539</v>
      </c>
      <c r="C94" s="132">
        <f>faneA!C94</f>
        <v>107650.35</v>
      </c>
      <c r="D94" s="132" t="s">
        <v>1196</v>
      </c>
      <c r="E94" s="47"/>
      <c r="F94" s="139">
        <f t="shared" ref="F94:F99" si="5">IF($C$100=0,"",IF(C94="[for completion]","",IF(C94="","",C94/$C$100)))</f>
        <v>0.25430725158136547</v>
      </c>
      <c r="G94" s="139" t="str">
        <f t="shared" ref="G94:G99" si="6">IF($D$100=0,"",IF(D94="[Mark as ND1 if not relevant]","",IF(D94="","",D94/$D$100)))</f>
        <v/>
      </c>
      <c r="H94" s="49"/>
      <c r="L94" s="49"/>
      <c r="M94" s="49"/>
      <c r="N94" s="81"/>
    </row>
    <row r="95" spans="1:14" x14ac:dyDescent="0.35">
      <c r="A95" s="51" t="s">
        <v>182</v>
      </c>
      <c r="B95" s="47" t="s">
        <v>1540</v>
      </c>
      <c r="C95" s="132">
        <f>faneA!C95</f>
        <v>40412.199999999997</v>
      </c>
      <c r="D95" s="132" t="s">
        <v>1196</v>
      </c>
      <c r="E95" s="47"/>
      <c r="F95" s="139">
        <f t="shared" si="5"/>
        <v>9.5467553169650235E-2</v>
      </c>
      <c r="G95" s="139" t="str">
        <f t="shared" si="6"/>
        <v/>
      </c>
      <c r="H95" s="49"/>
      <c r="L95" s="49"/>
      <c r="M95" s="49"/>
      <c r="N95" s="81"/>
    </row>
    <row r="96" spans="1:14" x14ac:dyDescent="0.35">
      <c r="A96" s="51" t="s">
        <v>183</v>
      </c>
      <c r="B96" s="47" t="s">
        <v>1541</v>
      </c>
      <c r="C96" s="132">
        <f>faneA!C96</f>
        <v>10834.54</v>
      </c>
      <c r="D96" s="132" t="s">
        <v>1196</v>
      </c>
      <c r="E96" s="47"/>
      <c r="F96" s="139">
        <f t="shared" si="5"/>
        <v>2.5594919938006406E-2</v>
      </c>
      <c r="G96" s="139" t="str">
        <f t="shared" si="6"/>
        <v/>
      </c>
      <c r="H96" s="49"/>
      <c r="L96" s="49"/>
      <c r="M96" s="49"/>
      <c r="N96" s="81"/>
    </row>
    <row r="97" spans="1:14" x14ac:dyDescent="0.35">
      <c r="A97" s="51" t="s">
        <v>184</v>
      </c>
      <c r="B97" s="47" t="s">
        <v>1542</v>
      </c>
      <c r="C97" s="132">
        <f>faneA!C97</f>
        <v>12359.08</v>
      </c>
      <c r="D97" s="132" t="s">
        <v>1196</v>
      </c>
      <c r="E97" s="47"/>
      <c r="F97" s="139">
        <f t="shared" si="5"/>
        <v>2.9196409179108311E-2</v>
      </c>
      <c r="G97" s="139" t="str">
        <f t="shared" si="6"/>
        <v/>
      </c>
      <c r="H97" s="49"/>
      <c r="L97" s="49"/>
      <c r="M97" s="49"/>
    </row>
    <row r="98" spans="1:14" x14ac:dyDescent="0.35">
      <c r="A98" s="51" t="s">
        <v>185</v>
      </c>
      <c r="B98" s="47" t="s">
        <v>1543</v>
      </c>
      <c r="C98" s="132">
        <f>faneA!C98</f>
        <v>2181.9</v>
      </c>
      <c r="D98" s="132" t="s">
        <v>1196</v>
      </c>
      <c r="E98" s="47"/>
      <c r="F98" s="139">
        <f t="shared" si="5"/>
        <v>5.1544002618234067E-3</v>
      </c>
      <c r="G98" s="139" t="str">
        <f t="shared" si="6"/>
        <v/>
      </c>
      <c r="H98" s="49"/>
      <c r="L98" s="49"/>
      <c r="M98" s="49"/>
    </row>
    <row r="99" spans="1:14" x14ac:dyDescent="0.35">
      <c r="A99" s="51" t="s">
        <v>186</v>
      </c>
      <c r="B99" s="47" t="s">
        <v>1544</v>
      </c>
      <c r="C99" s="132">
        <f>faneA!C99</f>
        <v>170257.31</v>
      </c>
      <c r="D99" s="132" t="s">
        <v>1196</v>
      </c>
      <c r="E99" s="47"/>
      <c r="F99" s="139">
        <f t="shared" si="5"/>
        <v>0.40220648207587373</v>
      </c>
      <c r="G99" s="139" t="str">
        <f t="shared" si="6"/>
        <v/>
      </c>
      <c r="H99" s="49"/>
      <c r="L99" s="49"/>
      <c r="M99" s="49"/>
    </row>
    <row r="100" spans="1:14" x14ac:dyDescent="0.35">
      <c r="A100" s="51" t="s">
        <v>187</v>
      </c>
      <c r="B100" s="84" t="s">
        <v>138</v>
      </c>
      <c r="C100" s="134">
        <f>SUM(C93:C99)</f>
        <v>423308.22</v>
      </c>
      <c r="D100" s="134">
        <f>SUM(D93:D99)</f>
        <v>0</v>
      </c>
      <c r="E100" s="68"/>
      <c r="F100" s="140">
        <f>SUM(F93:F99)</f>
        <v>1</v>
      </c>
      <c r="G100" s="140">
        <f>SUM(G93:G99)</f>
        <v>0</v>
      </c>
      <c r="H100" s="49"/>
      <c r="L100" s="49"/>
      <c r="M100" s="49"/>
    </row>
    <row r="101" spans="1:14" outlineLevel="1" x14ac:dyDescent="0.35">
      <c r="A101" s="51" t="s">
        <v>188</v>
      </c>
      <c r="B101" s="85" t="s">
        <v>161</v>
      </c>
      <c r="C101" s="134"/>
      <c r="D101" s="134"/>
      <c r="E101" s="68"/>
      <c r="F101" s="139">
        <f>IF($C$100=0,"",IF(C101="[for completion]","",C101/$C$100))</f>
        <v>0</v>
      </c>
      <c r="G101" s="139" t="str">
        <f>IF($D$100=0,"",IF(D101="[for completion]","",D101/$D$100))</f>
        <v/>
      </c>
      <c r="H101" s="49"/>
      <c r="L101" s="49"/>
      <c r="M101" s="49"/>
    </row>
    <row r="102" spans="1:14" outlineLevel="1" x14ac:dyDescent="0.35">
      <c r="A102" s="51" t="s">
        <v>189</v>
      </c>
      <c r="B102" s="85" t="s">
        <v>163</v>
      </c>
      <c r="C102" s="134"/>
      <c r="D102" s="134"/>
      <c r="E102" s="68"/>
      <c r="F102" s="139">
        <f>IF($C$100=0,"",IF(C102="[for completion]","",C102/$C$100))</f>
        <v>0</v>
      </c>
      <c r="G102" s="139" t="str">
        <f>IF($D$100=0,"",IF(D102="[for completion]","",D102/$D$100))</f>
        <v/>
      </c>
      <c r="H102" s="49"/>
      <c r="L102" s="49"/>
      <c r="M102" s="49"/>
    </row>
    <row r="103" spans="1:14" outlineLevel="1" x14ac:dyDescent="0.35">
      <c r="A103" s="51" t="s">
        <v>190</v>
      </c>
      <c r="B103" s="85" t="s">
        <v>165</v>
      </c>
      <c r="C103" s="134"/>
      <c r="D103" s="134"/>
      <c r="E103" s="68"/>
      <c r="F103" s="139">
        <f>IF($C$100=0,"",IF(C103="[for completion]","",C103/$C$100))</f>
        <v>0</v>
      </c>
      <c r="G103" s="139" t="str">
        <f>IF($D$100=0,"",IF(D103="[for completion]","",D103/$D$100))</f>
        <v/>
      </c>
      <c r="H103" s="49"/>
      <c r="L103" s="49"/>
      <c r="M103" s="49"/>
    </row>
    <row r="104" spans="1:14" outlineLevel="1" x14ac:dyDescent="0.35">
      <c r="A104" s="51" t="s">
        <v>191</v>
      </c>
      <c r="B104" s="85" t="s">
        <v>167</v>
      </c>
      <c r="C104" s="134"/>
      <c r="D104" s="134"/>
      <c r="E104" s="68"/>
      <c r="F104" s="139">
        <f>IF($C$100=0,"",IF(C104="[for completion]","",C104/$C$100))</f>
        <v>0</v>
      </c>
      <c r="G104" s="139" t="str">
        <f>IF($D$100=0,"",IF(D104="[for completion]","",D104/$D$100))</f>
        <v/>
      </c>
      <c r="H104" s="49"/>
      <c r="L104" s="49"/>
      <c r="M104" s="49"/>
    </row>
    <row r="105" spans="1:14" outlineLevel="1" x14ac:dyDescent="0.35">
      <c r="A105" s="51" t="s">
        <v>192</v>
      </c>
      <c r="B105" s="85" t="s">
        <v>169</v>
      </c>
      <c r="C105" s="134"/>
      <c r="D105" s="134"/>
      <c r="E105" s="68"/>
      <c r="F105" s="139">
        <f>IF($C$100=0,"",IF(C105="[for completion]","",C105/$C$100))</f>
        <v>0</v>
      </c>
      <c r="G105" s="139" t="str">
        <f>IF($D$100=0,"",IF(D105="[for completion]","",D105/$D$100))</f>
        <v/>
      </c>
      <c r="H105" s="49"/>
      <c r="L105" s="49"/>
      <c r="M105" s="49"/>
    </row>
    <row r="106" spans="1:14" outlineLevel="1" x14ac:dyDescent="0.35">
      <c r="A106" s="51" t="s">
        <v>193</v>
      </c>
      <c r="B106" s="85"/>
      <c r="C106" s="76"/>
      <c r="D106" s="76"/>
      <c r="E106" s="68"/>
      <c r="F106" s="77"/>
      <c r="G106" s="77"/>
      <c r="H106" s="49"/>
      <c r="L106" s="49"/>
      <c r="M106" s="49"/>
    </row>
    <row r="107" spans="1:14" outlineLevel="1" x14ac:dyDescent="0.35">
      <c r="A107" s="51" t="s">
        <v>194</v>
      </c>
      <c r="B107" s="85"/>
      <c r="C107" s="76"/>
      <c r="D107" s="76"/>
      <c r="E107" s="68"/>
      <c r="F107" s="77"/>
      <c r="G107" s="77"/>
      <c r="H107" s="49"/>
      <c r="L107" s="49"/>
      <c r="M107" s="49"/>
    </row>
    <row r="108" spans="1:14" outlineLevel="1" x14ac:dyDescent="0.35">
      <c r="A108" s="51" t="s">
        <v>195</v>
      </c>
      <c r="B108" s="84"/>
      <c r="C108" s="76"/>
      <c r="D108" s="76"/>
      <c r="E108" s="68"/>
      <c r="F108" s="77"/>
      <c r="G108" s="77"/>
      <c r="H108" s="49"/>
      <c r="L108" s="49"/>
      <c r="M108" s="49"/>
    </row>
    <row r="109" spans="1:14" outlineLevel="1" x14ac:dyDescent="0.35">
      <c r="A109" s="51" t="s">
        <v>196</v>
      </c>
      <c r="B109" s="85"/>
      <c r="C109" s="76"/>
      <c r="D109" s="76"/>
      <c r="E109" s="68"/>
      <c r="F109" s="77"/>
      <c r="G109" s="77"/>
      <c r="H109" s="49"/>
      <c r="L109" s="49"/>
      <c r="M109" s="49"/>
    </row>
    <row r="110" spans="1:14" outlineLevel="1" x14ac:dyDescent="0.35">
      <c r="A110" s="51" t="s">
        <v>197</v>
      </c>
      <c r="B110" s="85"/>
      <c r="C110" s="76"/>
      <c r="D110" s="76"/>
      <c r="E110" s="68"/>
      <c r="F110" s="77"/>
      <c r="G110" s="77"/>
      <c r="H110" s="49"/>
      <c r="L110" s="49"/>
      <c r="M110" s="49"/>
    </row>
    <row r="111" spans="1:14" ht="15" customHeight="1" x14ac:dyDescent="0.35">
      <c r="A111" s="70"/>
      <c r="B111" s="137" t="s">
        <v>1569</v>
      </c>
      <c r="C111" s="73" t="s">
        <v>198</v>
      </c>
      <c r="D111" s="73" t="s">
        <v>199</v>
      </c>
      <c r="E111" s="72"/>
      <c r="F111" s="73" t="s">
        <v>200</v>
      </c>
      <c r="G111" s="73" t="s">
        <v>201</v>
      </c>
      <c r="H111" s="49"/>
      <c r="L111" s="49"/>
      <c r="M111" s="49"/>
    </row>
    <row r="112" spans="1:14" s="86" customFormat="1" x14ac:dyDescent="0.35">
      <c r="A112" s="51" t="s">
        <v>202</v>
      </c>
      <c r="B112" s="68" t="s">
        <v>203</v>
      </c>
      <c r="C112" s="132">
        <f>faneA!C112</f>
        <v>1183.55</v>
      </c>
      <c r="D112" s="132" t="s">
        <v>1196</v>
      </c>
      <c r="E112" s="77"/>
      <c r="F112" s="139">
        <f t="shared" ref="F112:F116" si="7">IF($C$131=0,"",IF(C112="[for completion]","",IF(C112="","",C112/$C$131)))</f>
        <v>2.8885867302345302E-3</v>
      </c>
      <c r="G112" s="139" t="str">
        <f t="shared" ref="G112:G116" si="8">IF($D$131=0,"",IF(D112="[for completion]","",IF(D112="","",D112/$D$131)))</f>
        <v/>
      </c>
      <c r="I112" s="51"/>
      <c r="J112" s="51"/>
      <c r="K112" s="51"/>
      <c r="L112" s="49" t="s">
        <v>1547</v>
      </c>
      <c r="M112" s="49"/>
      <c r="N112" s="49"/>
    </row>
    <row r="113" spans="1:14" s="86" customFormat="1" x14ac:dyDescent="0.35">
      <c r="A113" s="51" t="s">
        <v>204</v>
      </c>
      <c r="B113" s="68" t="s">
        <v>1548</v>
      </c>
      <c r="C113" s="132"/>
      <c r="D113" s="132" t="s">
        <v>1196</v>
      </c>
      <c r="E113" s="77"/>
      <c r="F113" s="139" t="str">
        <f t="shared" si="7"/>
        <v/>
      </c>
      <c r="G113" s="139" t="str">
        <f t="shared" si="8"/>
        <v/>
      </c>
      <c r="I113" s="51"/>
      <c r="J113" s="51"/>
      <c r="K113" s="51"/>
      <c r="L113" s="68" t="s">
        <v>1548</v>
      </c>
      <c r="M113" s="49"/>
      <c r="N113" s="49"/>
    </row>
    <row r="114" spans="1:14" s="86" customFormat="1" x14ac:dyDescent="0.35">
      <c r="A114" s="51" t="s">
        <v>205</v>
      </c>
      <c r="B114" s="68" t="s">
        <v>212</v>
      </c>
      <c r="C114" s="132"/>
      <c r="D114" s="132" t="s">
        <v>1196</v>
      </c>
      <c r="E114" s="77"/>
      <c r="F114" s="139" t="str">
        <f t="shared" si="7"/>
        <v/>
      </c>
      <c r="G114" s="139" t="str">
        <f t="shared" si="8"/>
        <v/>
      </c>
      <c r="I114" s="51"/>
      <c r="J114" s="51"/>
      <c r="K114" s="51"/>
      <c r="L114" s="68" t="s">
        <v>212</v>
      </c>
      <c r="M114" s="49"/>
      <c r="N114" s="49"/>
    </row>
    <row r="115" spans="1:14" s="86" customFormat="1" x14ac:dyDescent="0.35">
      <c r="A115" s="51" t="s">
        <v>206</v>
      </c>
      <c r="B115" s="68" t="s">
        <v>1549</v>
      </c>
      <c r="C115" s="132"/>
      <c r="D115" s="132" t="s">
        <v>1196</v>
      </c>
      <c r="E115" s="77"/>
      <c r="F115" s="139" t="str">
        <f t="shared" si="7"/>
        <v/>
      </c>
      <c r="G115" s="139" t="str">
        <f t="shared" si="8"/>
        <v/>
      </c>
      <c r="I115" s="51"/>
      <c r="J115" s="51"/>
      <c r="K115" s="51"/>
      <c r="L115" s="68" t="s">
        <v>1549</v>
      </c>
      <c r="M115" s="49"/>
      <c r="N115" s="49"/>
    </row>
    <row r="116" spans="1:14" s="86" customFormat="1" x14ac:dyDescent="0.35">
      <c r="A116" s="51" t="s">
        <v>208</v>
      </c>
      <c r="B116" s="68" t="s">
        <v>1550</v>
      </c>
      <c r="C116" s="132"/>
      <c r="D116" s="132" t="s">
        <v>1196</v>
      </c>
      <c r="E116" s="77"/>
      <c r="F116" s="139" t="str">
        <f t="shared" si="7"/>
        <v/>
      </c>
      <c r="G116" s="139" t="str">
        <f t="shared" si="8"/>
        <v/>
      </c>
      <c r="I116" s="51"/>
      <c r="J116" s="51"/>
      <c r="K116" s="51"/>
      <c r="L116" s="68" t="s">
        <v>1550</v>
      </c>
      <c r="M116" s="49"/>
      <c r="N116" s="49"/>
    </row>
    <row r="117" spans="1:14" s="86" customFormat="1" x14ac:dyDescent="0.35">
      <c r="A117" s="51" t="s">
        <v>209</v>
      </c>
      <c r="B117" s="68" t="s">
        <v>214</v>
      </c>
      <c r="C117" s="132"/>
      <c r="D117" s="132" t="s">
        <v>1196</v>
      </c>
      <c r="E117" s="68"/>
      <c r="F117" s="139" t="str">
        <f t="shared" ref="F117:F123" si="9">IF($C$131=0,"",IF(C117="[for completion]","",IF(C117="","",C117/$C$131)))</f>
        <v/>
      </c>
      <c r="G117" s="139" t="str">
        <f t="shared" ref="G117:G123" si="10">IF($D$131=0,"",IF(D117="[for completion]","",IF(D117="","",D117/$D$131)))</f>
        <v/>
      </c>
      <c r="I117" s="51"/>
      <c r="J117" s="51"/>
      <c r="K117" s="51"/>
      <c r="L117" s="68" t="s">
        <v>214</v>
      </c>
      <c r="M117" s="49"/>
      <c r="N117" s="49"/>
    </row>
    <row r="118" spans="1:14" x14ac:dyDescent="0.35">
      <c r="A118" s="51" t="s">
        <v>210</v>
      </c>
      <c r="B118" s="68" t="s">
        <v>216</v>
      </c>
      <c r="C118" s="132">
        <f>faneA!C118</f>
        <v>408549.69</v>
      </c>
      <c r="D118" s="132" t="s">
        <v>1196</v>
      </c>
      <c r="E118" s="68"/>
      <c r="F118" s="139">
        <f t="shared" si="9"/>
        <v>0.99711141326976549</v>
      </c>
      <c r="G118" s="139" t="str">
        <f t="shared" si="10"/>
        <v/>
      </c>
      <c r="L118" s="68" t="s">
        <v>216</v>
      </c>
      <c r="M118" s="49"/>
    </row>
    <row r="119" spans="1:14" x14ac:dyDescent="0.35">
      <c r="A119" s="51" t="s">
        <v>211</v>
      </c>
      <c r="B119" s="68" t="s">
        <v>1551</v>
      </c>
      <c r="C119" s="132"/>
      <c r="D119" s="132" t="s">
        <v>1196</v>
      </c>
      <c r="E119" s="68"/>
      <c r="F119" s="139" t="str">
        <f t="shared" si="9"/>
        <v/>
      </c>
      <c r="G119" s="139" t="str">
        <f t="shared" si="10"/>
        <v/>
      </c>
      <c r="L119" s="68" t="s">
        <v>1551</v>
      </c>
      <c r="M119" s="49"/>
    </row>
    <row r="120" spans="1:14" x14ac:dyDescent="0.35">
      <c r="A120" s="51" t="s">
        <v>213</v>
      </c>
      <c r="B120" s="68" t="s">
        <v>218</v>
      </c>
      <c r="C120" s="132"/>
      <c r="D120" s="132" t="s">
        <v>1196</v>
      </c>
      <c r="E120" s="68"/>
      <c r="F120" s="139" t="str">
        <f t="shared" si="9"/>
        <v/>
      </c>
      <c r="G120" s="139" t="str">
        <f t="shared" si="10"/>
        <v/>
      </c>
      <c r="L120" s="68" t="s">
        <v>218</v>
      </c>
      <c r="M120" s="49"/>
    </row>
    <row r="121" spans="1:14" x14ac:dyDescent="0.35">
      <c r="A121" s="51" t="s">
        <v>215</v>
      </c>
      <c r="B121" s="51" t="s">
        <v>2663</v>
      </c>
      <c r="C121" s="132"/>
      <c r="D121" s="132" t="s">
        <v>1196</v>
      </c>
      <c r="F121" s="139" t="str">
        <f t="shared" si="9"/>
        <v/>
      </c>
      <c r="G121" s="139" t="str">
        <f t="shared" si="10"/>
        <v/>
      </c>
      <c r="L121" s="68"/>
      <c r="M121" s="49"/>
    </row>
    <row r="122" spans="1:14" x14ac:dyDescent="0.35">
      <c r="A122" s="51" t="s">
        <v>217</v>
      </c>
      <c r="B122" s="68" t="s">
        <v>1558</v>
      </c>
      <c r="C122" s="132"/>
      <c r="D122" s="132" t="s">
        <v>1196</v>
      </c>
      <c r="E122" s="68"/>
      <c r="F122" s="139" t="str">
        <f t="shared" si="9"/>
        <v/>
      </c>
      <c r="G122" s="139" t="str">
        <f t="shared" si="10"/>
        <v/>
      </c>
      <c r="L122" s="68" t="s">
        <v>220</v>
      </c>
      <c r="M122" s="49"/>
    </row>
    <row r="123" spans="1:14" x14ac:dyDescent="0.35">
      <c r="A123" s="51" t="s">
        <v>219</v>
      </c>
      <c r="B123" s="68" t="s">
        <v>220</v>
      </c>
      <c r="C123" s="132"/>
      <c r="D123" s="132" t="s">
        <v>1196</v>
      </c>
      <c r="E123" s="68"/>
      <c r="F123" s="139" t="str">
        <f t="shared" si="9"/>
        <v/>
      </c>
      <c r="G123" s="139" t="str">
        <f t="shared" si="10"/>
        <v/>
      </c>
      <c r="L123" s="68" t="s">
        <v>207</v>
      </c>
      <c r="M123" s="49"/>
    </row>
    <row r="124" spans="1:14" x14ac:dyDescent="0.35">
      <c r="A124" s="51" t="s">
        <v>221</v>
      </c>
      <c r="B124" s="68" t="s">
        <v>207</v>
      </c>
      <c r="C124" s="132"/>
      <c r="D124" s="132" t="s">
        <v>1196</v>
      </c>
      <c r="E124" s="68"/>
      <c r="F124" s="139" t="str">
        <f t="shared" ref="F124:F136" si="11">IF($C$131=0,"",IF(C124="[for completion]","",IF(C124="","",C124/$C$131)))</f>
        <v/>
      </c>
      <c r="G124" s="139" t="str">
        <f t="shared" ref="G124:G136" si="12">IF($D$131=0,"",IF(D124="[for completion]","",IF(D124="","",D124/$D$131)))</f>
        <v/>
      </c>
      <c r="L124" s="47" t="s">
        <v>1553</v>
      </c>
      <c r="M124" s="49"/>
    </row>
    <row r="125" spans="1:14" x14ac:dyDescent="0.35">
      <c r="A125" s="51" t="s">
        <v>223</v>
      </c>
      <c r="B125" s="51" t="s">
        <v>3060</v>
      </c>
      <c r="C125" s="132"/>
      <c r="D125" s="132" t="s">
        <v>1196</v>
      </c>
      <c r="E125" s="68"/>
      <c r="F125" s="139" t="str">
        <f t="shared" si="11"/>
        <v/>
      </c>
      <c r="G125" s="139" t="str">
        <f t="shared" si="12"/>
        <v/>
      </c>
      <c r="L125" s="68" t="s">
        <v>222</v>
      </c>
      <c r="M125" s="49"/>
    </row>
    <row r="126" spans="1:14" x14ac:dyDescent="0.35">
      <c r="A126" s="51" t="s">
        <v>225</v>
      </c>
      <c r="B126" s="47" t="s">
        <v>1553</v>
      </c>
      <c r="C126" s="132"/>
      <c r="D126" s="132" t="s">
        <v>1196</v>
      </c>
      <c r="E126" s="68"/>
      <c r="F126" s="139" t="str">
        <f t="shared" si="11"/>
        <v/>
      </c>
      <c r="G126" s="139" t="str">
        <f t="shared" si="12"/>
        <v/>
      </c>
      <c r="H126" s="81"/>
      <c r="L126" s="68" t="s">
        <v>224</v>
      </c>
      <c r="M126" s="49"/>
    </row>
    <row r="127" spans="1:14" x14ac:dyDescent="0.35">
      <c r="A127" s="51" t="s">
        <v>226</v>
      </c>
      <c r="B127" s="68" t="s">
        <v>222</v>
      </c>
      <c r="C127" s="132"/>
      <c r="D127" s="132" t="s">
        <v>1196</v>
      </c>
      <c r="E127" s="68"/>
      <c r="F127" s="139" t="str">
        <f t="shared" si="11"/>
        <v/>
      </c>
      <c r="G127" s="139" t="str">
        <f t="shared" si="12"/>
        <v/>
      </c>
      <c r="H127" s="49"/>
      <c r="L127" s="68" t="s">
        <v>1552</v>
      </c>
      <c r="M127" s="49"/>
    </row>
    <row r="128" spans="1:14" x14ac:dyDescent="0.35">
      <c r="A128" s="51" t="s">
        <v>1554</v>
      </c>
      <c r="B128" s="68" t="s">
        <v>224</v>
      </c>
      <c r="C128" s="132"/>
      <c r="D128" s="132" t="s">
        <v>1196</v>
      </c>
      <c r="E128" s="68"/>
      <c r="F128" s="139" t="str">
        <f t="shared" si="11"/>
        <v/>
      </c>
      <c r="G128" s="139" t="str">
        <f t="shared" si="12"/>
        <v/>
      </c>
      <c r="H128" s="49"/>
      <c r="L128" s="49"/>
      <c r="M128" s="49"/>
    </row>
    <row r="129" spans="1:14" x14ac:dyDescent="0.35">
      <c r="A129" s="51" t="s">
        <v>1557</v>
      </c>
      <c r="B129" s="68" t="s">
        <v>1552</v>
      </c>
      <c r="C129" s="132"/>
      <c r="D129" s="132" t="s">
        <v>1196</v>
      </c>
      <c r="E129" s="68"/>
      <c r="F129" s="139" t="str">
        <f t="shared" si="11"/>
        <v/>
      </c>
      <c r="G129" s="139" t="str">
        <f t="shared" si="12"/>
        <v/>
      </c>
      <c r="H129" s="49"/>
      <c r="L129" s="49"/>
      <c r="M129" s="49"/>
    </row>
    <row r="130" spans="1:14" outlineLevel="1" x14ac:dyDescent="0.35">
      <c r="A130" s="51" t="s">
        <v>2664</v>
      </c>
      <c r="B130" s="68" t="s">
        <v>136</v>
      </c>
      <c r="C130" s="132"/>
      <c r="D130" s="132" t="s">
        <v>1196</v>
      </c>
      <c r="E130" s="68"/>
      <c r="F130" s="139" t="str">
        <f t="shared" si="11"/>
        <v/>
      </c>
      <c r="G130" s="139" t="str">
        <f t="shared" si="12"/>
        <v/>
      </c>
      <c r="H130" s="49"/>
      <c r="L130" s="49"/>
      <c r="M130" s="49"/>
    </row>
    <row r="131" spans="1:14" outlineLevel="1" x14ac:dyDescent="0.35">
      <c r="A131" s="51" t="s">
        <v>227</v>
      </c>
      <c r="B131" s="84" t="s">
        <v>138</v>
      </c>
      <c r="C131" s="132">
        <f>SUM(C112:C130)</f>
        <v>409733.24</v>
      </c>
      <c r="D131" s="132">
        <f>SUM(D112:D130)</f>
        <v>0</v>
      </c>
      <c r="E131" s="68"/>
      <c r="F131" s="139">
        <f>SUM(F112:F130)</f>
        <v>1</v>
      </c>
      <c r="G131" s="139">
        <f>SUM(G112:G130)</f>
        <v>0</v>
      </c>
      <c r="H131" s="49"/>
      <c r="L131" s="49"/>
      <c r="M131" s="49"/>
    </row>
    <row r="132" spans="1:14" outlineLevel="1" x14ac:dyDescent="0.35">
      <c r="A132" s="51" t="s">
        <v>228</v>
      </c>
      <c r="B132" s="80" t="s">
        <v>140</v>
      </c>
      <c r="C132" s="132"/>
      <c r="D132" s="132"/>
      <c r="E132" s="68"/>
      <c r="F132" s="139" t="str">
        <f t="shared" si="11"/>
        <v/>
      </c>
      <c r="G132" s="139" t="str">
        <f t="shared" si="12"/>
        <v/>
      </c>
      <c r="H132" s="49"/>
      <c r="L132" s="49"/>
      <c r="M132" s="49"/>
    </row>
    <row r="133" spans="1:14" outlineLevel="1" x14ac:dyDescent="0.35">
      <c r="A133" s="51" t="s">
        <v>229</v>
      </c>
      <c r="B133" s="80" t="s">
        <v>140</v>
      </c>
      <c r="C133" s="132"/>
      <c r="D133" s="132"/>
      <c r="E133" s="68"/>
      <c r="F133" s="139" t="str">
        <f t="shared" si="11"/>
        <v/>
      </c>
      <c r="G133" s="139" t="str">
        <f t="shared" si="12"/>
        <v/>
      </c>
      <c r="H133" s="49"/>
      <c r="L133" s="49"/>
      <c r="M133" s="49"/>
    </row>
    <row r="134" spans="1:14" outlineLevel="1" x14ac:dyDescent="0.35">
      <c r="A134" s="51" t="s">
        <v>230</v>
      </c>
      <c r="B134" s="80" t="s">
        <v>140</v>
      </c>
      <c r="C134" s="132"/>
      <c r="D134" s="132"/>
      <c r="E134" s="68"/>
      <c r="F134" s="139" t="str">
        <f t="shared" si="11"/>
        <v/>
      </c>
      <c r="G134" s="139" t="str">
        <f t="shared" si="12"/>
        <v/>
      </c>
      <c r="H134" s="49"/>
      <c r="L134" s="49"/>
      <c r="M134" s="49"/>
    </row>
    <row r="135" spans="1:14" outlineLevel="1" x14ac:dyDescent="0.35">
      <c r="A135" s="51" t="s">
        <v>231</v>
      </c>
      <c r="B135" s="80" t="s">
        <v>140</v>
      </c>
      <c r="C135" s="132"/>
      <c r="D135" s="132"/>
      <c r="E135" s="68"/>
      <c r="F135" s="139" t="str">
        <f t="shared" si="11"/>
        <v/>
      </c>
      <c r="G135" s="139" t="str">
        <f t="shared" si="12"/>
        <v/>
      </c>
      <c r="H135" s="49"/>
      <c r="L135" s="49"/>
      <c r="M135" s="49"/>
    </row>
    <row r="136" spans="1:14" outlineLevel="1" x14ac:dyDescent="0.35">
      <c r="A136" s="51" t="s">
        <v>232</v>
      </c>
      <c r="B136" s="80" t="s">
        <v>140</v>
      </c>
      <c r="C136" s="132"/>
      <c r="D136" s="132"/>
      <c r="E136" s="68"/>
      <c r="F136" s="139" t="str">
        <f t="shared" si="11"/>
        <v/>
      </c>
      <c r="G136" s="139" t="str">
        <f t="shared" si="12"/>
        <v/>
      </c>
      <c r="H136" s="49"/>
      <c r="L136" s="49"/>
      <c r="M136" s="49"/>
    </row>
    <row r="137" spans="1:14" ht="15" customHeight="1" x14ac:dyDescent="0.35">
      <c r="A137" s="70"/>
      <c r="B137" s="71" t="s">
        <v>233</v>
      </c>
      <c r="C137" s="73" t="s">
        <v>198</v>
      </c>
      <c r="D137" s="73" t="s">
        <v>199</v>
      </c>
      <c r="E137" s="72"/>
      <c r="F137" s="73" t="s">
        <v>200</v>
      </c>
      <c r="G137" s="73" t="s">
        <v>201</v>
      </c>
      <c r="H137" s="49"/>
      <c r="L137" s="49"/>
      <c r="M137" s="49"/>
    </row>
    <row r="138" spans="1:14" s="86" customFormat="1" x14ac:dyDescent="0.35">
      <c r="A138" s="51" t="s">
        <v>234</v>
      </c>
      <c r="B138" s="68" t="s">
        <v>203</v>
      </c>
      <c r="C138" s="132">
        <f>faneA!C138</f>
        <v>1253.1400000000001</v>
      </c>
      <c r="D138" s="132" t="s">
        <v>1196</v>
      </c>
      <c r="E138" s="77"/>
      <c r="F138" s="139">
        <f t="shared" ref="F138:F141" si="13">IF($C$157=0,"",IF(C138="[for completion]","",IF(C138="","",C138/$C$157)))</f>
        <v>2.9603488446314605E-3</v>
      </c>
      <c r="G138" s="139" t="str">
        <f t="shared" ref="G138:G141" si="14">IF($D$157=0,"",IF(D138="[for completion]","",IF(D138="","",D138/$D$157)))</f>
        <v/>
      </c>
      <c r="H138" s="49"/>
      <c r="I138" s="51"/>
      <c r="J138" s="51"/>
      <c r="K138" s="51"/>
      <c r="L138" s="49"/>
      <c r="M138" s="49"/>
      <c r="N138" s="49"/>
    </row>
    <row r="139" spans="1:14" s="86" customFormat="1" x14ac:dyDescent="0.35">
      <c r="A139" s="51" t="s">
        <v>235</v>
      </c>
      <c r="B139" s="68" t="s">
        <v>1548</v>
      </c>
      <c r="C139" s="132"/>
      <c r="D139" s="132" t="s">
        <v>1196</v>
      </c>
      <c r="E139" s="77"/>
      <c r="F139" s="139" t="str">
        <f t="shared" si="13"/>
        <v/>
      </c>
      <c r="G139" s="139" t="str">
        <f t="shared" si="14"/>
        <v/>
      </c>
      <c r="H139" s="49"/>
      <c r="I139" s="51"/>
      <c r="J139" s="51"/>
      <c r="K139" s="51"/>
      <c r="L139" s="49"/>
      <c r="M139" s="49"/>
      <c r="N139" s="49"/>
    </row>
    <row r="140" spans="1:14" s="86" customFormat="1" x14ac:dyDescent="0.35">
      <c r="A140" s="51" t="s">
        <v>236</v>
      </c>
      <c r="B140" s="68" t="s">
        <v>212</v>
      </c>
      <c r="C140" s="132"/>
      <c r="D140" s="132" t="s">
        <v>1196</v>
      </c>
      <c r="E140" s="77"/>
      <c r="F140" s="139" t="str">
        <f t="shared" si="13"/>
        <v/>
      </c>
      <c r="G140" s="139" t="str">
        <f t="shared" si="14"/>
        <v/>
      </c>
      <c r="H140" s="49"/>
      <c r="I140" s="51"/>
      <c r="J140" s="51"/>
      <c r="K140" s="51"/>
      <c r="L140" s="49"/>
      <c r="M140" s="49"/>
      <c r="N140" s="49"/>
    </row>
    <row r="141" spans="1:14" s="86" customFormat="1" x14ac:dyDescent="0.35">
      <c r="A141" s="51" t="s">
        <v>237</v>
      </c>
      <c r="B141" s="68" t="s">
        <v>1549</v>
      </c>
      <c r="C141" s="132"/>
      <c r="D141" s="132" t="s">
        <v>1196</v>
      </c>
      <c r="E141" s="77"/>
      <c r="F141" s="139" t="str">
        <f t="shared" si="13"/>
        <v/>
      </c>
      <c r="G141" s="139" t="str">
        <f t="shared" si="14"/>
        <v/>
      </c>
      <c r="H141" s="49"/>
      <c r="I141" s="51"/>
      <c r="J141" s="51"/>
      <c r="K141" s="51"/>
      <c r="L141" s="49"/>
      <c r="M141" s="49"/>
      <c r="N141" s="49"/>
    </row>
    <row r="142" spans="1:14" s="86" customFormat="1" x14ac:dyDescent="0.35">
      <c r="A142" s="51" t="s">
        <v>238</v>
      </c>
      <c r="B142" s="68" t="s">
        <v>1550</v>
      </c>
      <c r="C142" s="132"/>
      <c r="D142" s="132" t="s">
        <v>1196</v>
      </c>
      <c r="E142" s="77"/>
      <c r="F142" s="139" t="str">
        <f t="shared" ref="F142:F162" si="15">IF($C$157=0,"",IF(C142="[for completion]","",IF(C142="","",C142/$C$157)))</f>
        <v/>
      </c>
      <c r="G142" s="139" t="str">
        <f t="shared" ref="G142:G162" si="16">IF($D$157=0,"",IF(D142="[for completion]","",IF(D142="","",D142/$D$157)))</f>
        <v/>
      </c>
      <c r="H142" s="49"/>
      <c r="I142" s="51"/>
      <c r="J142" s="51"/>
      <c r="K142" s="51"/>
      <c r="L142" s="49"/>
      <c r="M142" s="49"/>
      <c r="N142" s="49"/>
    </row>
    <row r="143" spans="1:14" s="86" customFormat="1" x14ac:dyDescent="0.35">
      <c r="A143" s="51" t="s">
        <v>239</v>
      </c>
      <c r="B143" s="68" t="s">
        <v>214</v>
      </c>
      <c r="C143" s="132"/>
      <c r="D143" s="132" t="s">
        <v>1196</v>
      </c>
      <c r="E143" s="68"/>
      <c r="F143" s="139" t="str">
        <f t="shared" si="15"/>
        <v/>
      </c>
      <c r="G143" s="139" t="str">
        <f t="shared" si="16"/>
        <v/>
      </c>
      <c r="H143" s="49"/>
      <c r="I143" s="51"/>
      <c r="J143" s="51"/>
      <c r="K143" s="51"/>
      <c r="L143" s="49"/>
      <c r="M143" s="49"/>
      <c r="N143" s="49"/>
    </row>
    <row r="144" spans="1:14" x14ac:dyDescent="0.35">
      <c r="A144" s="51" t="s">
        <v>240</v>
      </c>
      <c r="B144" s="68" t="s">
        <v>216</v>
      </c>
      <c r="C144" s="132">
        <f>faneA!C144</f>
        <v>422055.08</v>
      </c>
      <c r="D144" s="132" t="s">
        <v>1196</v>
      </c>
      <c r="E144" s="68"/>
      <c r="F144" s="139">
        <f t="shared" si="15"/>
        <v>0.99703965115536852</v>
      </c>
      <c r="G144" s="139" t="str">
        <f t="shared" si="16"/>
        <v/>
      </c>
      <c r="H144" s="49"/>
      <c r="L144" s="49"/>
      <c r="M144" s="49"/>
    </row>
    <row r="145" spans="1:14" x14ac:dyDescent="0.35">
      <c r="A145" s="51" t="s">
        <v>241</v>
      </c>
      <c r="B145" s="68" t="s">
        <v>1551</v>
      </c>
      <c r="C145" s="132"/>
      <c r="D145" s="132" t="s">
        <v>1196</v>
      </c>
      <c r="E145" s="68"/>
      <c r="F145" s="139" t="str">
        <f t="shared" si="15"/>
        <v/>
      </c>
      <c r="G145" s="139" t="str">
        <f t="shared" si="16"/>
        <v/>
      </c>
      <c r="H145" s="49"/>
      <c r="L145" s="49"/>
      <c r="M145" s="49"/>
      <c r="N145" s="81"/>
    </row>
    <row r="146" spans="1:14" x14ac:dyDescent="0.35">
      <c r="A146" s="51" t="s">
        <v>242</v>
      </c>
      <c r="B146" s="68" t="s">
        <v>218</v>
      </c>
      <c r="C146" s="132"/>
      <c r="D146" s="132" t="s">
        <v>1196</v>
      </c>
      <c r="E146" s="68"/>
      <c r="F146" s="139" t="str">
        <f t="shared" si="15"/>
        <v/>
      </c>
      <c r="G146" s="139" t="str">
        <f t="shared" si="16"/>
        <v/>
      </c>
      <c r="H146" s="49"/>
      <c r="L146" s="49"/>
      <c r="M146" s="49"/>
      <c r="N146" s="81"/>
    </row>
    <row r="147" spans="1:14" x14ac:dyDescent="0.35">
      <c r="A147" s="51" t="s">
        <v>243</v>
      </c>
      <c r="B147" s="51" t="s">
        <v>2663</v>
      </c>
      <c r="C147" s="132"/>
      <c r="D147" s="132" t="s">
        <v>1196</v>
      </c>
      <c r="F147" s="139" t="str">
        <f t="shared" si="15"/>
        <v/>
      </c>
      <c r="G147" s="139" t="str">
        <f t="shared" si="16"/>
        <v/>
      </c>
      <c r="H147" s="49"/>
      <c r="L147" s="49"/>
      <c r="M147" s="49"/>
      <c r="N147" s="81"/>
    </row>
    <row r="148" spans="1:14" x14ac:dyDescent="0.35">
      <c r="A148" s="51" t="s">
        <v>244</v>
      </c>
      <c r="B148" s="68" t="s">
        <v>1558</v>
      </c>
      <c r="C148" s="132"/>
      <c r="D148" s="132" t="s">
        <v>1196</v>
      </c>
      <c r="E148" s="68"/>
      <c r="F148" s="139" t="str">
        <f t="shared" si="15"/>
        <v/>
      </c>
      <c r="G148" s="139" t="str">
        <f t="shared" si="16"/>
        <v/>
      </c>
      <c r="H148" s="49"/>
      <c r="L148" s="49"/>
      <c r="M148" s="49"/>
      <c r="N148" s="81"/>
    </row>
    <row r="149" spans="1:14" x14ac:dyDescent="0.35">
      <c r="A149" s="51" t="s">
        <v>245</v>
      </c>
      <c r="B149" s="68" t="s">
        <v>220</v>
      </c>
      <c r="C149" s="132"/>
      <c r="D149" s="132" t="s">
        <v>1196</v>
      </c>
      <c r="E149" s="68"/>
      <c r="F149" s="139" t="str">
        <f t="shared" si="15"/>
        <v/>
      </c>
      <c r="G149" s="139" t="str">
        <f t="shared" si="16"/>
        <v/>
      </c>
      <c r="H149" s="49"/>
      <c r="L149" s="49"/>
      <c r="M149" s="49"/>
      <c r="N149" s="81"/>
    </row>
    <row r="150" spans="1:14" x14ac:dyDescent="0.35">
      <c r="A150" s="51" t="s">
        <v>246</v>
      </c>
      <c r="B150" s="68" t="s">
        <v>207</v>
      </c>
      <c r="C150" s="132"/>
      <c r="D150" s="132" t="s">
        <v>1196</v>
      </c>
      <c r="E150" s="68"/>
      <c r="F150" s="139" t="str">
        <f t="shared" si="15"/>
        <v/>
      </c>
      <c r="G150" s="139" t="str">
        <f t="shared" si="16"/>
        <v/>
      </c>
      <c r="H150" s="49"/>
      <c r="L150" s="49"/>
      <c r="M150" s="49"/>
      <c r="N150" s="81"/>
    </row>
    <row r="151" spans="1:14" x14ac:dyDescent="0.35">
      <c r="A151" s="51" t="s">
        <v>247</v>
      </c>
      <c r="B151" s="51" t="s">
        <v>3060</v>
      </c>
      <c r="C151" s="132"/>
      <c r="D151" s="132" t="s">
        <v>1196</v>
      </c>
      <c r="E151" s="68"/>
      <c r="F151" s="139" t="str">
        <f t="shared" si="15"/>
        <v/>
      </c>
      <c r="G151" s="139" t="str">
        <f t="shared" si="16"/>
        <v/>
      </c>
      <c r="H151" s="49"/>
      <c r="L151" s="49"/>
      <c r="M151" s="49"/>
      <c r="N151" s="81"/>
    </row>
    <row r="152" spans="1:14" x14ac:dyDescent="0.35">
      <c r="A152" s="51" t="s">
        <v>248</v>
      </c>
      <c r="B152" s="47" t="s">
        <v>1553</v>
      </c>
      <c r="C152" s="132"/>
      <c r="D152" s="132" t="s">
        <v>1196</v>
      </c>
      <c r="E152" s="68"/>
      <c r="F152" s="139" t="str">
        <f t="shared" si="15"/>
        <v/>
      </c>
      <c r="G152" s="139" t="str">
        <f t="shared" si="16"/>
        <v/>
      </c>
      <c r="H152" s="49"/>
      <c r="L152" s="49"/>
      <c r="M152" s="49"/>
      <c r="N152" s="81"/>
    </row>
    <row r="153" spans="1:14" x14ac:dyDescent="0.35">
      <c r="A153" s="51" t="s">
        <v>249</v>
      </c>
      <c r="B153" s="68" t="s">
        <v>222</v>
      </c>
      <c r="C153" s="132"/>
      <c r="D153" s="132" t="s">
        <v>1196</v>
      </c>
      <c r="E153" s="68"/>
      <c r="F153" s="139" t="str">
        <f t="shared" si="15"/>
        <v/>
      </c>
      <c r="G153" s="139" t="str">
        <f t="shared" si="16"/>
        <v/>
      </c>
      <c r="H153" s="49"/>
      <c r="L153" s="49"/>
      <c r="M153" s="49"/>
      <c r="N153" s="81"/>
    </row>
    <row r="154" spans="1:14" x14ac:dyDescent="0.35">
      <c r="A154" s="51" t="s">
        <v>1555</v>
      </c>
      <c r="B154" s="68" t="s">
        <v>224</v>
      </c>
      <c r="C154" s="132"/>
      <c r="D154" s="132" t="s">
        <v>1196</v>
      </c>
      <c r="E154" s="68"/>
      <c r="F154" s="139" t="str">
        <f t="shared" si="15"/>
        <v/>
      </c>
      <c r="G154" s="139" t="str">
        <f t="shared" si="16"/>
        <v/>
      </c>
      <c r="H154" s="49"/>
      <c r="L154" s="49"/>
      <c r="M154" s="49"/>
      <c r="N154" s="81"/>
    </row>
    <row r="155" spans="1:14" x14ac:dyDescent="0.35">
      <c r="A155" s="51" t="s">
        <v>1559</v>
      </c>
      <c r="B155" s="68" t="s">
        <v>1552</v>
      </c>
      <c r="C155" s="132"/>
      <c r="D155" s="132" t="s">
        <v>1196</v>
      </c>
      <c r="E155" s="68"/>
      <c r="F155" s="139" t="str">
        <f t="shared" si="15"/>
        <v/>
      </c>
      <c r="G155" s="139" t="str">
        <f t="shared" si="16"/>
        <v/>
      </c>
      <c r="H155" s="49"/>
      <c r="L155" s="49"/>
      <c r="M155" s="49"/>
      <c r="N155" s="81"/>
    </row>
    <row r="156" spans="1:14" outlineLevel="1" x14ac:dyDescent="0.35">
      <c r="A156" s="51" t="s">
        <v>2665</v>
      </c>
      <c r="B156" s="68" t="s">
        <v>136</v>
      </c>
      <c r="C156" s="132"/>
      <c r="D156" s="132" t="s">
        <v>1196</v>
      </c>
      <c r="E156" s="68"/>
      <c r="F156" s="139" t="str">
        <f t="shared" si="15"/>
        <v/>
      </c>
      <c r="G156" s="139" t="str">
        <f t="shared" si="16"/>
        <v/>
      </c>
      <c r="H156" s="49"/>
      <c r="L156" s="49"/>
      <c r="M156" s="49"/>
      <c r="N156" s="81"/>
    </row>
    <row r="157" spans="1:14" outlineLevel="1" x14ac:dyDescent="0.35">
      <c r="A157" s="51" t="s">
        <v>250</v>
      </c>
      <c r="B157" s="84" t="s">
        <v>138</v>
      </c>
      <c r="C157" s="132">
        <f>SUM(C138:C156)</f>
        <v>423308.22000000003</v>
      </c>
      <c r="D157" s="132">
        <f>SUM(D138:D156)</f>
        <v>0</v>
      </c>
      <c r="E157" s="68"/>
      <c r="F157" s="139">
        <f>SUM(F138:F156)</f>
        <v>1</v>
      </c>
      <c r="G157" s="139">
        <f>SUM(G138:G156)</f>
        <v>0</v>
      </c>
      <c r="H157" s="49"/>
      <c r="L157" s="49"/>
      <c r="M157" s="49"/>
      <c r="N157" s="81"/>
    </row>
    <row r="158" spans="1:14" outlineLevel="1" x14ac:dyDescent="0.35">
      <c r="A158" s="51" t="s">
        <v>251</v>
      </c>
      <c r="B158" s="80" t="s">
        <v>140</v>
      </c>
      <c r="C158" s="132"/>
      <c r="D158" s="132"/>
      <c r="E158" s="68"/>
      <c r="F158" s="139" t="str">
        <f t="shared" si="15"/>
        <v/>
      </c>
      <c r="G158" s="139" t="str">
        <f t="shared" si="16"/>
        <v/>
      </c>
      <c r="H158" s="49"/>
      <c r="L158" s="49"/>
      <c r="M158" s="49"/>
      <c r="N158" s="81"/>
    </row>
    <row r="159" spans="1:14" outlineLevel="1" x14ac:dyDescent="0.35">
      <c r="A159" s="51" t="s">
        <v>252</v>
      </c>
      <c r="B159" s="80" t="s">
        <v>140</v>
      </c>
      <c r="C159" s="132"/>
      <c r="D159" s="132"/>
      <c r="E159" s="68"/>
      <c r="F159" s="139" t="str">
        <f t="shared" si="15"/>
        <v/>
      </c>
      <c r="G159" s="139" t="str">
        <f t="shared" si="16"/>
        <v/>
      </c>
      <c r="H159" s="49"/>
      <c r="L159" s="49"/>
      <c r="M159" s="49"/>
      <c r="N159" s="81"/>
    </row>
    <row r="160" spans="1:14" outlineLevel="1" x14ac:dyDescent="0.35">
      <c r="A160" s="51" t="s">
        <v>253</v>
      </c>
      <c r="B160" s="80" t="s">
        <v>140</v>
      </c>
      <c r="C160" s="132"/>
      <c r="D160" s="132"/>
      <c r="E160" s="68"/>
      <c r="F160" s="139" t="str">
        <f t="shared" si="15"/>
        <v/>
      </c>
      <c r="G160" s="139" t="str">
        <f t="shared" si="16"/>
        <v/>
      </c>
      <c r="H160" s="49"/>
      <c r="L160" s="49"/>
      <c r="M160" s="49"/>
      <c r="N160" s="81"/>
    </row>
    <row r="161" spans="1:14" outlineLevel="1" x14ac:dyDescent="0.35">
      <c r="A161" s="51" t="s">
        <v>254</v>
      </c>
      <c r="B161" s="80" t="s">
        <v>140</v>
      </c>
      <c r="C161" s="132"/>
      <c r="D161" s="132"/>
      <c r="E161" s="68"/>
      <c r="F161" s="139" t="str">
        <f t="shared" si="15"/>
        <v/>
      </c>
      <c r="G161" s="139" t="str">
        <f t="shared" si="16"/>
        <v/>
      </c>
      <c r="H161" s="49"/>
      <c r="L161" s="49"/>
      <c r="M161" s="49"/>
      <c r="N161" s="81"/>
    </row>
    <row r="162" spans="1:14" outlineLevel="1" x14ac:dyDescent="0.35">
      <c r="A162" s="51" t="s">
        <v>255</v>
      </c>
      <c r="B162" s="80" t="s">
        <v>140</v>
      </c>
      <c r="C162" s="132"/>
      <c r="D162" s="132"/>
      <c r="E162" s="68"/>
      <c r="F162" s="139" t="str">
        <f t="shared" si="15"/>
        <v/>
      </c>
      <c r="G162" s="139" t="str">
        <f t="shared" si="16"/>
        <v/>
      </c>
      <c r="H162" s="49"/>
      <c r="L162" s="49"/>
      <c r="M162" s="49"/>
      <c r="N162" s="81"/>
    </row>
    <row r="163" spans="1:14" ht="15" customHeight="1" x14ac:dyDescent="0.35">
      <c r="A163" s="70"/>
      <c r="B163" s="71" t="s">
        <v>256</v>
      </c>
      <c r="C163" s="115" t="s">
        <v>198</v>
      </c>
      <c r="D163" s="115" t="s">
        <v>199</v>
      </c>
      <c r="E163" s="72"/>
      <c r="F163" s="115" t="s">
        <v>200</v>
      </c>
      <c r="G163" s="115" t="s">
        <v>201</v>
      </c>
      <c r="H163" s="49"/>
      <c r="L163" s="49"/>
      <c r="M163" s="49"/>
      <c r="N163" s="81"/>
    </row>
    <row r="164" spans="1:14" x14ac:dyDescent="0.35">
      <c r="A164" s="51" t="s">
        <v>258</v>
      </c>
      <c r="B164" s="49" t="s">
        <v>259</v>
      </c>
      <c r="C164" s="132">
        <f>faneA!C164</f>
        <v>317783.65999999997</v>
      </c>
      <c r="D164" s="132" t="s">
        <v>1196</v>
      </c>
      <c r="E164" s="88"/>
      <c r="F164" s="139">
        <f>IF($C$167=0,"",IF(C164="[for completion]","",IF(C164="","",C164/$C$167)))</f>
        <v>0.75071461524452832</v>
      </c>
      <c r="G164" s="139" t="str">
        <f>IF($D$167=0,"",IF(D164="[for completion]","",IF(D164="","",D164/$D$167)))</f>
        <v/>
      </c>
      <c r="H164" s="49"/>
      <c r="L164" s="49"/>
      <c r="M164" s="49"/>
      <c r="N164" s="81"/>
    </row>
    <row r="165" spans="1:14" x14ac:dyDescent="0.35">
      <c r="A165" s="51" t="s">
        <v>260</v>
      </c>
      <c r="B165" s="49" t="s">
        <v>261</v>
      </c>
      <c r="C165" s="132">
        <f>faneA!C165</f>
        <v>105524.55</v>
      </c>
      <c r="D165" s="132" t="s">
        <v>1196</v>
      </c>
      <c r="E165" s="88"/>
      <c r="F165" s="139">
        <f>IF($C$167=0,"",IF(C165="[for completion]","",IF(C165="","",C165/$C$167)))</f>
        <v>0.24928538475547171</v>
      </c>
      <c r="G165" s="139" t="str">
        <f>IF($D$167=0,"",IF(D165="[for completion]","",IF(D165="","",D165/$D$167)))</f>
        <v/>
      </c>
      <c r="H165" s="49"/>
      <c r="L165" s="49"/>
      <c r="M165" s="49"/>
      <c r="N165" s="81"/>
    </row>
    <row r="166" spans="1:14" x14ac:dyDescent="0.35">
      <c r="A166" s="51" t="s">
        <v>262</v>
      </c>
      <c r="B166" s="49" t="s">
        <v>136</v>
      </c>
      <c r="C166" s="132"/>
      <c r="D166" s="132" t="s">
        <v>1196</v>
      </c>
      <c r="E166" s="88"/>
      <c r="F166" s="139" t="str">
        <f>IF($C$167=0,"",IF(C166="[for completion]","",IF(C166="","",C166/$C$167)))</f>
        <v/>
      </c>
      <c r="G166" s="139" t="str">
        <f>IF($D$167=0,"",IF(D166="[for completion]","",IF(D166="","",D166/$D$167)))</f>
        <v/>
      </c>
      <c r="H166" s="49"/>
      <c r="L166" s="49"/>
      <c r="M166" s="49"/>
      <c r="N166" s="81"/>
    </row>
    <row r="167" spans="1:14" x14ac:dyDescent="0.35">
      <c r="A167" s="51" t="s">
        <v>263</v>
      </c>
      <c r="B167" s="89" t="s">
        <v>138</v>
      </c>
      <c r="C167" s="142">
        <f>SUM(C164:C166)</f>
        <v>423308.20999999996</v>
      </c>
      <c r="D167" s="142">
        <f>SUM(D164:D166)</f>
        <v>0</v>
      </c>
      <c r="E167" s="88"/>
      <c r="F167" s="141">
        <f>SUM(F164:F166)</f>
        <v>1</v>
      </c>
      <c r="G167" s="141">
        <f>SUM(G164:G166)</f>
        <v>0</v>
      </c>
      <c r="H167" s="49"/>
      <c r="L167" s="49"/>
      <c r="M167" s="49"/>
      <c r="N167" s="81"/>
    </row>
    <row r="168" spans="1:14" outlineLevel="1" x14ac:dyDescent="0.35">
      <c r="A168" s="51" t="s">
        <v>264</v>
      </c>
      <c r="B168" s="89"/>
      <c r="C168" s="142"/>
      <c r="D168" s="142"/>
      <c r="E168" s="88"/>
      <c r="F168" s="88"/>
      <c r="G168" s="47"/>
      <c r="H168" s="49"/>
      <c r="L168" s="49"/>
      <c r="M168" s="49"/>
      <c r="N168" s="81"/>
    </row>
    <row r="169" spans="1:14" outlineLevel="1" x14ac:dyDescent="0.35">
      <c r="A169" s="51" t="s">
        <v>265</v>
      </c>
      <c r="B169" s="89"/>
      <c r="C169" s="142"/>
      <c r="D169" s="142"/>
      <c r="E169" s="88"/>
      <c r="F169" s="88"/>
      <c r="G169" s="47"/>
      <c r="H169" s="49"/>
      <c r="L169" s="49"/>
      <c r="M169" s="49"/>
      <c r="N169" s="81"/>
    </row>
    <row r="170" spans="1:14" outlineLevel="1" x14ac:dyDescent="0.35">
      <c r="A170" s="51" t="s">
        <v>266</v>
      </c>
      <c r="B170" s="89"/>
      <c r="C170" s="142"/>
      <c r="D170" s="142"/>
      <c r="E170" s="88"/>
      <c r="F170" s="88"/>
      <c r="G170" s="47"/>
      <c r="H170" s="49"/>
      <c r="L170" s="49"/>
      <c r="M170" s="49"/>
      <c r="N170" s="81"/>
    </row>
    <row r="171" spans="1:14" outlineLevel="1" x14ac:dyDescent="0.35">
      <c r="A171" s="51" t="s">
        <v>267</v>
      </c>
      <c r="B171" s="89"/>
      <c r="C171" s="142"/>
      <c r="D171" s="142"/>
      <c r="E171" s="88"/>
      <c r="F171" s="88"/>
      <c r="G171" s="47"/>
      <c r="H171" s="49"/>
      <c r="L171" s="49"/>
      <c r="M171" s="49"/>
      <c r="N171" s="81"/>
    </row>
    <row r="172" spans="1:14" outlineLevel="1" x14ac:dyDescent="0.35">
      <c r="A172" s="51" t="s">
        <v>268</v>
      </c>
      <c r="B172" s="89"/>
      <c r="C172" s="142"/>
      <c r="D172" s="142"/>
      <c r="E172" s="88"/>
      <c r="F172" s="88"/>
      <c r="G172" s="47"/>
      <c r="H172" s="49"/>
      <c r="L172" s="49"/>
      <c r="M172" s="49"/>
      <c r="N172" s="81"/>
    </row>
    <row r="173" spans="1:14" ht="15" customHeight="1" x14ac:dyDescent="0.35">
      <c r="A173" s="70"/>
      <c r="B173" s="71" t="s">
        <v>269</v>
      </c>
      <c r="C173" s="70" t="s">
        <v>107</v>
      </c>
      <c r="D173" s="70"/>
      <c r="E173" s="72"/>
      <c r="F173" s="73" t="s">
        <v>270</v>
      </c>
      <c r="G173" s="73"/>
      <c r="H173" s="49"/>
      <c r="L173" s="49"/>
      <c r="M173" s="49"/>
      <c r="N173" s="81"/>
    </row>
    <row r="174" spans="1:14" ht="15" customHeight="1" x14ac:dyDescent="0.35">
      <c r="A174" s="51" t="s">
        <v>271</v>
      </c>
      <c r="B174" s="68" t="s">
        <v>272</v>
      </c>
      <c r="C174" s="132">
        <f>faneA!C174</f>
        <v>3824.35</v>
      </c>
      <c r="D174" s="65"/>
      <c r="E174" s="57"/>
      <c r="F174" s="139">
        <f>IF($C$179=0,"",IF(C174="[for completion]","",C174/$C$179))</f>
        <v>8.2671167048351715E-2</v>
      </c>
      <c r="G174" s="77"/>
      <c r="H174" s="49"/>
      <c r="L174" s="49"/>
      <c r="M174" s="49"/>
      <c r="N174" s="81"/>
    </row>
    <row r="175" spans="1:14" ht="30.75" customHeight="1" x14ac:dyDescent="0.35">
      <c r="A175" s="51" t="s">
        <v>8</v>
      </c>
      <c r="B175" s="68" t="s">
        <v>1370</v>
      </c>
      <c r="C175" s="132">
        <f>faneA!C175</f>
        <v>3775.37</v>
      </c>
      <c r="E175" s="79"/>
      <c r="F175" s="139">
        <f>IF($C$179=0,"",IF(C175="[for completion]","",C175/$C$179))</f>
        <v>8.1612363915262887E-2</v>
      </c>
      <c r="G175" s="77"/>
      <c r="H175" s="49"/>
      <c r="L175" s="49"/>
      <c r="M175" s="49"/>
      <c r="N175" s="81"/>
    </row>
    <row r="176" spans="1:14" x14ac:dyDescent="0.35">
      <c r="A176" s="51" t="s">
        <v>273</v>
      </c>
      <c r="B176" s="68" t="s">
        <v>274</v>
      </c>
      <c r="C176" s="132">
        <f>faneA!C176</f>
        <v>7267.43</v>
      </c>
      <c r="E176" s="79"/>
      <c r="F176" s="139">
        <f>IF($C$179=0,"",IF(C176="[for completion]","",C176/$C$179))</f>
        <v>0.15710040125569125</v>
      </c>
      <c r="G176" s="77"/>
      <c r="H176" s="49"/>
      <c r="L176" s="49"/>
      <c r="M176" s="49"/>
      <c r="N176" s="81"/>
    </row>
    <row r="177" spans="1:14" x14ac:dyDescent="0.35">
      <c r="A177" s="51" t="s">
        <v>275</v>
      </c>
      <c r="B177" s="68" t="s">
        <v>276</v>
      </c>
      <c r="C177" s="132">
        <f>faneA!C177</f>
        <v>31392.63</v>
      </c>
      <c r="E177" s="79"/>
      <c r="F177" s="139">
        <f>IF($C$179=0,"",IF(C177="[for completion]","",C177/$C$179))</f>
        <v>0.67861606778069417</v>
      </c>
      <c r="G177" s="77"/>
      <c r="H177" s="49"/>
      <c r="L177" s="49"/>
      <c r="M177" s="49"/>
      <c r="N177" s="81"/>
    </row>
    <row r="178" spans="1:14" x14ac:dyDescent="0.35">
      <c r="A178" s="51" t="s">
        <v>277</v>
      </c>
      <c r="B178" s="68" t="s">
        <v>136</v>
      </c>
      <c r="C178" s="132"/>
      <c r="E178" s="79"/>
      <c r="F178" s="139">
        <f t="shared" ref="F178:F187" si="17">IF($C$179=0,"",IF(C178="[for completion]","",C178/$C$179))</f>
        <v>0</v>
      </c>
      <c r="G178" s="77"/>
      <c r="H178" s="49"/>
      <c r="L178" s="49"/>
      <c r="M178" s="49"/>
      <c r="N178" s="81"/>
    </row>
    <row r="179" spans="1:14" x14ac:dyDescent="0.35">
      <c r="A179" s="51" t="s">
        <v>9</v>
      </c>
      <c r="B179" s="84" t="s">
        <v>138</v>
      </c>
      <c r="C179" s="134">
        <f>SUM(C174:C178)</f>
        <v>46259.78</v>
      </c>
      <c r="E179" s="79"/>
      <c r="F179" s="140">
        <f>SUM(F174:F178)</f>
        <v>1</v>
      </c>
      <c r="G179" s="77"/>
      <c r="H179" s="49"/>
      <c r="L179" s="49"/>
      <c r="M179" s="49"/>
      <c r="N179" s="81"/>
    </row>
    <row r="180" spans="1:14" outlineLevel="1" x14ac:dyDescent="0.35">
      <c r="A180" s="51" t="s">
        <v>278</v>
      </c>
      <c r="B180" s="90" t="s">
        <v>279</v>
      </c>
      <c r="C180" s="132"/>
      <c r="E180" s="79"/>
      <c r="F180" s="139">
        <f t="shared" si="17"/>
        <v>0</v>
      </c>
      <c r="G180" s="77"/>
      <c r="H180" s="49"/>
      <c r="L180" s="49"/>
      <c r="M180" s="49"/>
      <c r="N180" s="81"/>
    </row>
    <row r="181" spans="1:14" s="90" customFormat="1" ht="29" outlineLevel="1" x14ac:dyDescent="0.35">
      <c r="A181" s="51" t="s">
        <v>280</v>
      </c>
      <c r="B181" s="90" t="s">
        <v>281</v>
      </c>
      <c r="C181" s="143"/>
      <c r="F181" s="139">
        <f t="shared" si="17"/>
        <v>0</v>
      </c>
    </row>
    <row r="182" spans="1:14" ht="29" outlineLevel="1" x14ac:dyDescent="0.35">
      <c r="A182" s="51" t="s">
        <v>282</v>
      </c>
      <c r="B182" s="90" t="s">
        <v>283</v>
      </c>
      <c r="C182" s="132"/>
      <c r="E182" s="79"/>
      <c r="F182" s="139">
        <f t="shared" si="17"/>
        <v>0</v>
      </c>
      <c r="G182" s="77"/>
      <c r="H182" s="49"/>
      <c r="L182" s="49"/>
      <c r="M182" s="49"/>
      <c r="N182" s="81"/>
    </row>
    <row r="183" spans="1:14" outlineLevel="1" x14ac:dyDescent="0.35">
      <c r="A183" s="51" t="s">
        <v>284</v>
      </c>
      <c r="B183" s="90" t="s">
        <v>285</v>
      </c>
      <c r="C183" s="132"/>
      <c r="E183" s="79"/>
      <c r="F183" s="139">
        <f t="shared" si="17"/>
        <v>0</v>
      </c>
      <c r="G183" s="77"/>
      <c r="H183" s="49"/>
      <c r="L183" s="49"/>
      <c r="M183" s="49"/>
      <c r="N183" s="81"/>
    </row>
    <row r="184" spans="1:14" s="90" customFormat="1" outlineLevel="1" x14ac:dyDescent="0.35">
      <c r="A184" s="51" t="s">
        <v>286</v>
      </c>
      <c r="B184" s="90" t="s">
        <v>287</v>
      </c>
      <c r="C184" s="143"/>
      <c r="F184" s="139">
        <f t="shared" si="17"/>
        <v>0</v>
      </c>
    </row>
    <row r="185" spans="1:14" outlineLevel="1" x14ac:dyDescent="0.35">
      <c r="A185" s="51" t="s">
        <v>288</v>
      </c>
      <c r="B185" s="90" t="s">
        <v>289</v>
      </c>
      <c r="C185" s="132"/>
      <c r="E185" s="79"/>
      <c r="F185" s="139">
        <f t="shared" si="17"/>
        <v>0</v>
      </c>
      <c r="G185" s="77"/>
      <c r="H185" s="49"/>
      <c r="L185" s="49"/>
      <c r="M185" s="49"/>
      <c r="N185" s="81"/>
    </row>
    <row r="186" spans="1:14" outlineLevel="1" x14ac:dyDescent="0.35">
      <c r="A186" s="51" t="s">
        <v>290</v>
      </c>
      <c r="B186" s="90" t="s">
        <v>291</v>
      </c>
      <c r="C186" s="132"/>
      <c r="E186" s="79"/>
      <c r="F186" s="139">
        <f t="shared" si="17"/>
        <v>0</v>
      </c>
      <c r="G186" s="77"/>
      <c r="H186" s="49"/>
      <c r="L186" s="49"/>
      <c r="M186" s="49"/>
      <c r="N186" s="81"/>
    </row>
    <row r="187" spans="1:14" outlineLevel="1" x14ac:dyDescent="0.35">
      <c r="A187" s="51" t="s">
        <v>292</v>
      </c>
      <c r="B187" s="90" t="s">
        <v>293</v>
      </c>
      <c r="C187" s="132"/>
      <c r="E187" s="79"/>
      <c r="F187" s="139">
        <f t="shared" si="17"/>
        <v>0</v>
      </c>
      <c r="G187" s="77"/>
      <c r="H187" s="49"/>
      <c r="L187" s="49"/>
      <c r="M187" s="49"/>
      <c r="N187" s="81"/>
    </row>
    <row r="188" spans="1:14" outlineLevel="1" x14ac:dyDescent="0.35">
      <c r="A188" s="51" t="s">
        <v>294</v>
      </c>
      <c r="B188" s="90"/>
      <c r="E188" s="79"/>
      <c r="F188" s="77"/>
      <c r="G188" s="77"/>
      <c r="H188" s="49"/>
      <c r="L188" s="49"/>
      <c r="M188" s="49"/>
      <c r="N188" s="81"/>
    </row>
    <row r="189" spans="1:14" outlineLevel="1" x14ac:dyDescent="0.35">
      <c r="A189" s="51" t="s">
        <v>295</v>
      </c>
      <c r="B189" s="90"/>
      <c r="E189" s="79"/>
      <c r="F189" s="77"/>
      <c r="G189" s="77"/>
      <c r="H189" s="49"/>
      <c r="L189" s="49"/>
      <c r="M189" s="49"/>
      <c r="N189" s="81"/>
    </row>
    <row r="190" spans="1:14" outlineLevel="1" x14ac:dyDescent="0.35">
      <c r="A190" s="51" t="s">
        <v>296</v>
      </c>
      <c r="B190" s="90"/>
      <c r="E190" s="79"/>
      <c r="F190" s="77"/>
      <c r="G190" s="77"/>
      <c r="H190" s="49"/>
      <c r="L190" s="49"/>
      <c r="M190" s="49"/>
      <c r="N190" s="81"/>
    </row>
    <row r="191" spans="1:14" outlineLevel="1" x14ac:dyDescent="0.35">
      <c r="A191" s="51" t="s">
        <v>297</v>
      </c>
      <c r="B191" s="80"/>
      <c r="E191" s="79"/>
      <c r="F191" s="77"/>
      <c r="G191" s="77"/>
      <c r="H191" s="49"/>
      <c r="L191" s="49"/>
      <c r="M191" s="49"/>
      <c r="N191" s="81"/>
    </row>
    <row r="192" spans="1:14" ht="15" customHeight="1" x14ac:dyDescent="0.35">
      <c r="A192" s="70"/>
      <c r="B192" s="71" t="s">
        <v>298</v>
      </c>
      <c r="C192" s="70" t="s">
        <v>107</v>
      </c>
      <c r="D192" s="70"/>
      <c r="E192" s="72"/>
      <c r="F192" s="73" t="s">
        <v>270</v>
      </c>
      <c r="G192" s="73"/>
      <c r="H192" s="49"/>
      <c r="L192" s="49"/>
      <c r="M192" s="49"/>
      <c r="N192" s="81"/>
    </row>
    <row r="193" spans="1:14" x14ac:dyDescent="0.35">
      <c r="A193" s="51" t="s">
        <v>299</v>
      </c>
      <c r="B193" s="68" t="s">
        <v>300</v>
      </c>
      <c r="C193" s="132">
        <f>faneA!C193</f>
        <v>46259.78</v>
      </c>
      <c r="E193" s="76"/>
      <c r="F193" s="139">
        <f t="shared" ref="F193:F207" si="18">IF($C$209=0,"",IF(C193="[for completion]","",C193/$C$209))</f>
        <v>1</v>
      </c>
      <c r="G193" s="77"/>
      <c r="H193" s="49"/>
      <c r="L193" s="49"/>
      <c r="M193" s="49"/>
      <c r="N193" s="81"/>
    </row>
    <row r="194" spans="1:14" x14ac:dyDescent="0.35">
      <c r="A194" s="51" t="s">
        <v>301</v>
      </c>
      <c r="B194" s="68" t="s">
        <v>302</v>
      </c>
      <c r="C194" s="132"/>
      <c r="E194" s="79"/>
      <c r="F194" s="139">
        <f t="shared" si="18"/>
        <v>0</v>
      </c>
      <c r="G194" s="79"/>
      <c r="H194" s="49"/>
      <c r="L194" s="49"/>
      <c r="M194" s="49"/>
      <c r="N194" s="81"/>
    </row>
    <row r="195" spans="1:14" x14ac:dyDescent="0.35">
      <c r="A195" s="51" t="s">
        <v>303</v>
      </c>
      <c r="B195" s="68" t="s">
        <v>304</v>
      </c>
      <c r="C195" s="132"/>
      <c r="E195" s="79"/>
      <c r="F195" s="139">
        <f t="shared" si="18"/>
        <v>0</v>
      </c>
      <c r="G195" s="79"/>
      <c r="H195" s="49"/>
      <c r="L195" s="49"/>
      <c r="M195" s="49"/>
      <c r="N195" s="81"/>
    </row>
    <row r="196" spans="1:14" x14ac:dyDescent="0.35">
      <c r="A196" s="51" t="s">
        <v>305</v>
      </c>
      <c r="B196" s="68" t="s">
        <v>306</v>
      </c>
      <c r="C196" s="132"/>
      <c r="E196" s="79"/>
      <c r="F196" s="139">
        <f t="shared" si="18"/>
        <v>0</v>
      </c>
      <c r="G196" s="79"/>
      <c r="H196" s="49"/>
      <c r="L196" s="49"/>
      <c r="M196" s="49"/>
      <c r="N196" s="81"/>
    </row>
    <row r="197" spans="1:14" x14ac:dyDescent="0.35">
      <c r="A197" s="51" t="s">
        <v>307</v>
      </c>
      <c r="B197" s="68" t="s">
        <v>308</v>
      </c>
      <c r="C197" s="132"/>
      <c r="E197" s="79"/>
      <c r="F197" s="139">
        <f t="shared" si="18"/>
        <v>0</v>
      </c>
      <c r="G197" s="79"/>
      <c r="H197" s="49"/>
      <c r="L197" s="49"/>
      <c r="M197" s="49"/>
      <c r="N197" s="81"/>
    </row>
    <row r="198" spans="1:14" x14ac:dyDescent="0.35">
      <c r="A198" s="51" t="s">
        <v>309</v>
      </c>
      <c r="B198" s="51" t="s">
        <v>544</v>
      </c>
      <c r="C198" s="132"/>
      <c r="E198" s="79"/>
      <c r="F198" s="139">
        <f t="shared" si="18"/>
        <v>0</v>
      </c>
      <c r="G198" s="79"/>
      <c r="H198" s="49"/>
      <c r="L198" s="49"/>
      <c r="M198" s="49"/>
      <c r="N198" s="81"/>
    </row>
    <row r="199" spans="1:14" x14ac:dyDescent="0.35">
      <c r="A199" s="51" t="s">
        <v>311</v>
      </c>
      <c r="B199" s="68" t="s">
        <v>310</v>
      </c>
      <c r="C199" s="132"/>
      <c r="E199" s="79"/>
      <c r="F199" s="139">
        <f t="shared" si="18"/>
        <v>0</v>
      </c>
      <c r="G199" s="79"/>
      <c r="H199" s="49"/>
      <c r="L199" s="49"/>
      <c r="M199" s="49"/>
      <c r="N199" s="81"/>
    </row>
    <row r="200" spans="1:14" x14ac:dyDescent="0.35">
      <c r="A200" s="51" t="s">
        <v>313</v>
      </c>
      <c r="B200" s="68" t="s">
        <v>312</v>
      </c>
      <c r="C200" s="132"/>
      <c r="E200" s="79"/>
      <c r="F200" s="139">
        <f t="shared" si="18"/>
        <v>0</v>
      </c>
      <c r="G200" s="79"/>
      <c r="H200" s="49"/>
      <c r="L200" s="49"/>
      <c r="M200" s="49"/>
      <c r="N200" s="81"/>
    </row>
    <row r="201" spans="1:14" x14ac:dyDescent="0.35">
      <c r="A201" s="51" t="s">
        <v>314</v>
      </c>
      <c r="B201" s="68" t="s">
        <v>11</v>
      </c>
      <c r="C201" s="132"/>
      <c r="E201" s="79"/>
      <c r="F201" s="139">
        <f t="shared" si="18"/>
        <v>0</v>
      </c>
      <c r="G201" s="79"/>
      <c r="H201" s="49"/>
      <c r="L201" s="49"/>
      <c r="M201" s="49"/>
      <c r="N201" s="81"/>
    </row>
    <row r="202" spans="1:14" x14ac:dyDescent="0.35">
      <c r="A202" s="51" t="s">
        <v>316</v>
      </c>
      <c r="B202" s="68" t="s">
        <v>315</v>
      </c>
      <c r="C202" s="132"/>
      <c r="E202" s="79"/>
      <c r="F202" s="139">
        <f t="shared" si="18"/>
        <v>0</v>
      </c>
      <c r="G202" s="79"/>
      <c r="H202" s="49"/>
      <c r="L202" s="49"/>
      <c r="M202" s="49"/>
      <c r="N202" s="81"/>
    </row>
    <row r="203" spans="1:14" x14ac:dyDescent="0.35">
      <c r="A203" s="51" t="s">
        <v>318</v>
      </c>
      <c r="B203" s="68" t="s">
        <v>317</v>
      </c>
      <c r="C203" s="132"/>
      <c r="E203" s="79"/>
      <c r="F203" s="139">
        <f t="shared" si="18"/>
        <v>0</v>
      </c>
      <c r="G203" s="79"/>
      <c r="H203" s="49"/>
      <c r="L203" s="49"/>
      <c r="M203" s="49"/>
      <c r="N203" s="81"/>
    </row>
    <row r="204" spans="1:14" x14ac:dyDescent="0.35">
      <c r="A204" s="51" t="s">
        <v>320</v>
      </c>
      <c r="B204" s="68" t="s">
        <v>319</v>
      </c>
      <c r="C204" s="132"/>
      <c r="E204" s="79"/>
      <c r="F204" s="139">
        <f t="shared" si="18"/>
        <v>0</v>
      </c>
      <c r="G204" s="79"/>
      <c r="H204" s="49"/>
      <c r="L204" s="49"/>
      <c r="M204" s="49"/>
      <c r="N204" s="81"/>
    </row>
    <row r="205" spans="1:14" x14ac:dyDescent="0.35">
      <c r="A205" s="51" t="s">
        <v>322</v>
      </c>
      <c r="B205" s="68" t="s">
        <v>321</v>
      </c>
      <c r="C205" s="132"/>
      <c r="E205" s="79"/>
      <c r="F205" s="139">
        <f t="shared" si="18"/>
        <v>0</v>
      </c>
      <c r="G205" s="79"/>
      <c r="H205" s="49"/>
      <c r="L205" s="49"/>
      <c r="M205" s="49"/>
      <c r="N205" s="81"/>
    </row>
    <row r="206" spans="1:14" x14ac:dyDescent="0.35">
      <c r="A206" s="51" t="s">
        <v>324</v>
      </c>
      <c r="B206" s="68" t="s">
        <v>323</v>
      </c>
      <c r="C206" s="132"/>
      <c r="E206" s="79"/>
      <c r="F206" s="139">
        <f>IF($C$209=0,"",IF(C206="[for completion]","",C206/$C$209))</f>
        <v>0</v>
      </c>
      <c r="G206" s="79"/>
      <c r="H206" s="49"/>
      <c r="L206" s="49"/>
      <c r="M206" s="49"/>
      <c r="N206" s="81"/>
    </row>
    <row r="207" spans="1:14" x14ac:dyDescent="0.35">
      <c r="A207" s="51" t="s">
        <v>325</v>
      </c>
      <c r="B207" s="68" t="s">
        <v>136</v>
      </c>
      <c r="C207" s="132"/>
      <c r="E207" s="79"/>
      <c r="F207" s="139">
        <f t="shared" si="18"/>
        <v>0</v>
      </c>
      <c r="G207" s="79"/>
      <c r="H207" s="49"/>
      <c r="L207" s="49"/>
      <c r="M207" s="49"/>
      <c r="N207" s="81"/>
    </row>
    <row r="208" spans="1:14" x14ac:dyDescent="0.35">
      <c r="A208" s="51" t="s">
        <v>327</v>
      </c>
      <c r="B208" s="78" t="s">
        <v>326</v>
      </c>
      <c r="C208" s="132"/>
      <c r="D208" s="68"/>
      <c r="E208" s="79"/>
      <c r="F208" s="173">
        <f>IF($C$209=0,"",IF(C208="[for completion]","",C208/$C$209))</f>
        <v>0</v>
      </c>
      <c r="G208" s="79"/>
      <c r="H208" s="49"/>
      <c r="L208" s="49"/>
      <c r="M208" s="49"/>
      <c r="N208" s="81"/>
    </row>
    <row r="209" spans="1:14" outlineLevel="1" x14ac:dyDescent="0.35">
      <c r="A209" s="51" t="s">
        <v>328</v>
      </c>
      <c r="B209" s="84" t="s">
        <v>138</v>
      </c>
      <c r="C209" s="132">
        <f>SUM(C193:C207)</f>
        <v>46259.78</v>
      </c>
      <c r="E209" s="79"/>
      <c r="F209" s="140">
        <f>SUM(F193:F207)</f>
        <v>1</v>
      </c>
      <c r="G209" s="79"/>
      <c r="H209" s="49"/>
      <c r="L209" s="49"/>
      <c r="M209" s="49"/>
      <c r="N209" s="81"/>
    </row>
    <row r="210" spans="1:14" outlineLevel="1" x14ac:dyDescent="0.35">
      <c r="A210" s="51" t="s">
        <v>329</v>
      </c>
      <c r="B210" s="80" t="s">
        <v>140</v>
      </c>
      <c r="C210" s="132"/>
      <c r="E210" s="79"/>
      <c r="F210" s="139">
        <f t="shared" ref="F210:F215" si="19">IF($C$209=0,"",IF(C210="[for completion]","",C210/$C$209))</f>
        <v>0</v>
      </c>
      <c r="G210" s="79"/>
      <c r="H210" s="49"/>
      <c r="L210" s="49"/>
      <c r="M210" s="49"/>
      <c r="N210" s="81"/>
    </row>
    <row r="211" spans="1:14" outlineLevel="1" x14ac:dyDescent="0.35">
      <c r="A211" s="51" t="s">
        <v>330</v>
      </c>
      <c r="B211" s="80" t="s">
        <v>140</v>
      </c>
      <c r="C211" s="132"/>
      <c r="E211" s="79"/>
      <c r="F211" s="139">
        <f t="shared" si="19"/>
        <v>0</v>
      </c>
      <c r="G211" s="79"/>
      <c r="H211" s="49"/>
      <c r="L211" s="49"/>
      <c r="M211" s="49"/>
      <c r="N211" s="81"/>
    </row>
    <row r="212" spans="1:14" outlineLevel="1" x14ac:dyDescent="0.35">
      <c r="A212" s="51" t="s">
        <v>331</v>
      </c>
      <c r="B212" s="80" t="s">
        <v>140</v>
      </c>
      <c r="C212" s="132"/>
      <c r="E212" s="79"/>
      <c r="F212" s="139">
        <f t="shared" si="19"/>
        <v>0</v>
      </c>
      <c r="G212" s="79"/>
      <c r="H212" s="49"/>
      <c r="L212" s="49"/>
      <c r="M212" s="49"/>
      <c r="N212" s="81"/>
    </row>
    <row r="213" spans="1:14" outlineLevel="1" x14ac:dyDescent="0.35">
      <c r="A213" s="51" t="s">
        <v>332</v>
      </c>
      <c r="B213" s="80" t="s">
        <v>140</v>
      </c>
      <c r="C213" s="132"/>
      <c r="E213" s="79"/>
      <c r="F213" s="139">
        <f t="shared" si="19"/>
        <v>0</v>
      </c>
      <c r="G213" s="79"/>
      <c r="H213" s="49"/>
      <c r="L213" s="49"/>
      <c r="M213" s="49"/>
      <c r="N213" s="81"/>
    </row>
    <row r="214" spans="1:14" outlineLevel="1" x14ac:dyDescent="0.35">
      <c r="A214" s="51" t="s">
        <v>333</v>
      </c>
      <c r="B214" s="80" t="s">
        <v>140</v>
      </c>
      <c r="C214" s="132"/>
      <c r="E214" s="79"/>
      <c r="F214" s="139">
        <f t="shared" si="19"/>
        <v>0</v>
      </c>
      <c r="G214" s="79"/>
      <c r="H214" s="49"/>
      <c r="L214" s="49"/>
      <c r="M214" s="49"/>
      <c r="N214" s="81"/>
    </row>
    <row r="215" spans="1:14" outlineLevel="1" x14ac:dyDescent="0.35">
      <c r="A215" s="51" t="s">
        <v>334</v>
      </c>
      <c r="B215" s="80" t="s">
        <v>140</v>
      </c>
      <c r="C215" s="132"/>
      <c r="E215" s="79"/>
      <c r="F215" s="139">
        <f t="shared" si="19"/>
        <v>0</v>
      </c>
      <c r="G215" s="79"/>
      <c r="H215" s="49"/>
      <c r="L215" s="49"/>
      <c r="M215" s="49"/>
      <c r="N215" s="81"/>
    </row>
    <row r="216" spans="1:14" ht="15" customHeight="1" x14ac:dyDescent="0.35">
      <c r="A216" s="70"/>
      <c r="B216" s="71" t="s">
        <v>335</v>
      </c>
      <c r="C216" s="70" t="s">
        <v>107</v>
      </c>
      <c r="D216" s="70"/>
      <c r="E216" s="72"/>
      <c r="F216" s="73" t="s">
        <v>126</v>
      </c>
      <c r="G216" s="73" t="s">
        <v>257</v>
      </c>
      <c r="H216" s="49"/>
      <c r="L216" s="49"/>
      <c r="M216" s="49"/>
      <c r="N216" s="81"/>
    </row>
    <row r="217" spans="1:14" x14ac:dyDescent="0.35">
      <c r="A217" s="51" t="s">
        <v>336</v>
      </c>
      <c r="B217" s="47" t="s">
        <v>337</v>
      </c>
      <c r="C217" s="132">
        <f>faneA!C217</f>
        <v>46259.78</v>
      </c>
      <c r="E217" s="88"/>
      <c r="F217" s="139">
        <f>IF($C$38=0,"",IF(C217="[for completion]","",IF(C217="","",C217/$C$38)))</f>
        <v>0.10144844106272594</v>
      </c>
      <c r="G217" s="139">
        <f>IF($C$39=0,"",IF(C217="[for completion]","",IF(C217="","",C217/$C$39)))</f>
        <v>0.10928155375768513</v>
      </c>
      <c r="H217" s="49"/>
      <c r="L217" s="49"/>
      <c r="M217" s="49"/>
      <c r="N217" s="81"/>
    </row>
    <row r="218" spans="1:14" x14ac:dyDescent="0.35">
      <c r="A218" s="51" t="s">
        <v>338</v>
      </c>
      <c r="B218" s="47" t="s">
        <v>339</v>
      </c>
      <c r="C218" s="132">
        <f>faneA!C218</f>
        <v>0</v>
      </c>
      <c r="E218" s="88"/>
      <c r="F218" s="139">
        <f>IF($C$38=0,"",IF(C218="[for completion]","",IF(C218="","",C218/$C$38)))</f>
        <v>0</v>
      </c>
      <c r="G218" s="139">
        <f>IF($C$39=0,"",IF(C218="[for completion]","",IF(C218="","",C218/$C$39)))</f>
        <v>0</v>
      </c>
      <c r="H218" s="49"/>
      <c r="L218" s="49"/>
      <c r="M218" s="49"/>
      <c r="N218" s="81"/>
    </row>
    <row r="219" spans="1:14" x14ac:dyDescent="0.35">
      <c r="A219" s="51" t="s">
        <v>340</v>
      </c>
      <c r="B219" s="47" t="s">
        <v>136</v>
      </c>
      <c r="C219" s="132"/>
      <c r="E219" s="88"/>
      <c r="F219" s="139" t="str">
        <f>IF($C$38=0,"",IF(C219="[for completion]","",IF(C219="","",C219/$C$38)))</f>
        <v/>
      </c>
      <c r="G219" s="139" t="str">
        <f>IF($C$39=0,"",IF(C219="[for completion]","",IF(C219="","",C219/$C$39)))</f>
        <v/>
      </c>
      <c r="H219" s="49"/>
      <c r="L219" s="49"/>
      <c r="M219" s="49"/>
      <c r="N219" s="81"/>
    </row>
    <row r="220" spans="1:14" x14ac:dyDescent="0.35">
      <c r="A220" s="51" t="s">
        <v>341</v>
      </c>
      <c r="B220" s="84" t="s">
        <v>138</v>
      </c>
      <c r="C220" s="132">
        <f>SUM(C217:C219)</f>
        <v>46259.78</v>
      </c>
      <c r="E220" s="88"/>
      <c r="F220" s="129">
        <f>SUM(F217:F219)</f>
        <v>0.10144844106272594</v>
      </c>
      <c r="G220" s="129">
        <f>SUM(G217:G219)</f>
        <v>0.10928155375768513</v>
      </c>
      <c r="H220" s="49"/>
      <c r="L220" s="49"/>
      <c r="M220" s="49"/>
      <c r="N220" s="81"/>
    </row>
    <row r="221" spans="1:14" outlineLevel="1" x14ac:dyDescent="0.35">
      <c r="A221" s="51" t="s">
        <v>342</v>
      </c>
      <c r="B221" s="80" t="s">
        <v>140</v>
      </c>
      <c r="C221" s="132"/>
      <c r="E221" s="88"/>
      <c r="F221" s="139" t="str">
        <f t="shared" ref="F221:F227" si="20">IF($C$38=0,"",IF(C221="[for completion]","",IF(C221="","",C221/$C$38)))</f>
        <v/>
      </c>
      <c r="G221" s="139" t="str">
        <f t="shared" ref="G221:G227" si="21">IF($C$39=0,"",IF(C221="[for completion]","",IF(C221="","",C221/$C$39)))</f>
        <v/>
      </c>
      <c r="H221" s="49"/>
      <c r="L221" s="49"/>
      <c r="M221" s="49"/>
      <c r="N221" s="81"/>
    </row>
    <row r="222" spans="1:14" outlineLevel="1" x14ac:dyDescent="0.35">
      <c r="A222" s="51" t="s">
        <v>343</v>
      </c>
      <c r="B222" s="80" t="s">
        <v>140</v>
      </c>
      <c r="C222" s="132"/>
      <c r="E222" s="88"/>
      <c r="F222" s="139" t="str">
        <f t="shared" si="20"/>
        <v/>
      </c>
      <c r="G222" s="139" t="str">
        <f t="shared" si="21"/>
        <v/>
      </c>
      <c r="H222" s="49"/>
      <c r="L222" s="49"/>
      <c r="M222" s="49"/>
      <c r="N222" s="81"/>
    </row>
    <row r="223" spans="1:14" outlineLevel="1" x14ac:dyDescent="0.35">
      <c r="A223" s="51" t="s">
        <v>344</v>
      </c>
      <c r="B223" s="80" t="s">
        <v>140</v>
      </c>
      <c r="C223" s="132"/>
      <c r="E223" s="88"/>
      <c r="F223" s="139" t="str">
        <f t="shared" si="20"/>
        <v/>
      </c>
      <c r="G223" s="139" t="str">
        <f t="shared" si="21"/>
        <v/>
      </c>
      <c r="H223" s="49"/>
      <c r="L223" s="49"/>
      <c r="M223" s="49"/>
      <c r="N223" s="81"/>
    </row>
    <row r="224" spans="1:14" outlineLevel="1" x14ac:dyDescent="0.35">
      <c r="A224" s="51" t="s">
        <v>345</v>
      </c>
      <c r="B224" s="80" t="s">
        <v>140</v>
      </c>
      <c r="C224" s="132"/>
      <c r="E224" s="88"/>
      <c r="F224" s="139" t="str">
        <f t="shared" si="20"/>
        <v/>
      </c>
      <c r="G224" s="139" t="str">
        <f t="shared" si="21"/>
        <v/>
      </c>
      <c r="H224" s="49"/>
      <c r="L224" s="49"/>
      <c r="M224" s="49"/>
      <c r="N224" s="81"/>
    </row>
    <row r="225" spans="1:14" outlineLevel="1" x14ac:dyDescent="0.35">
      <c r="A225" s="51" t="s">
        <v>346</v>
      </c>
      <c r="B225" s="80" t="s">
        <v>140</v>
      </c>
      <c r="C225" s="132"/>
      <c r="E225" s="88"/>
      <c r="F225" s="139" t="str">
        <f t="shared" si="20"/>
        <v/>
      </c>
      <c r="G225" s="139" t="str">
        <f t="shared" si="21"/>
        <v/>
      </c>
      <c r="H225" s="49"/>
      <c r="L225" s="49"/>
      <c r="M225" s="49"/>
    </row>
    <row r="226" spans="1:14" outlineLevel="1" x14ac:dyDescent="0.35">
      <c r="A226" s="51" t="s">
        <v>347</v>
      </c>
      <c r="B226" s="80" t="s">
        <v>140</v>
      </c>
      <c r="C226" s="132"/>
      <c r="E226" s="68"/>
      <c r="F226" s="139" t="str">
        <f t="shared" si="20"/>
        <v/>
      </c>
      <c r="G226" s="139" t="str">
        <f t="shared" si="21"/>
        <v/>
      </c>
      <c r="H226" s="49"/>
      <c r="L226" s="49"/>
      <c r="M226" s="49"/>
    </row>
    <row r="227" spans="1:14" outlineLevel="1" x14ac:dyDescent="0.35">
      <c r="A227" s="51" t="s">
        <v>348</v>
      </c>
      <c r="B227" s="80" t="s">
        <v>140</v>
      </c>
      <c r="C227" s="132"/>
      <c r="E227" s="88"/>
      <c r="F227" s="139" t="str">
        <f t="shared" si="20"/>
        <v/>
      </c>
      <c r="G227" s="139" t="str">
        <f t="shared" si="21"/>
        <v/>
      </c>
      <c r="H227" s="49"/>
      <c r="L227" s="49"/>
      <c r="M227" s="49"/>
    </row>
    <row r="228" spans="1:14" ht="15" customHeight="1" x14ac:dyDescent="0.35">
      <c r="A228" s="70"/>
      <c r="B228" s="71" t="s">
        <v>349</v>
      </c>
      <c r="C228" s="70"/>
      <c r="D228" s="70"/>
      <c r="E228" s="72"/>
      <c r="F228" s="73"/>
      <c r="G228" s="73"/>
      <c r="H228" s="49"/>
      <c r="L228" s="49"/>
      <c r="M228" s="49"/>
    </row>
    <row r="229" spans="1:14" x14ac:dyDescent="0.35">
      <c r="A229" s="51" t="s">
        <v>350</v>
      </c>
      <c r="B229" s="68" t="s">
        <v>351</v>
      </c>
      <c r="C229" s="51" t="str">
        <f>C30</f>
        <v>www.coveredbondlabel.com/issuer/49/</v>
      </c>
      <c r="H229" s="49"/>
      <c r="L229" s="49"/>
      <c r="M229" s="49"/>
    </row>
    <row r="230" spans="1:14" ht="15" customHeight="1" x14ac:dyDescent="0.35">
      <c r="A230" s="70"/>
      <c r="B230" s="71" t="s">
        <v>352</v>
      </c>
      <c r="C230" s="70"/>
      <c r="D230" s="70"/>
      <c r="E230" s="72"/>
      <c r="F230" s="73"/>
      <c r="G230" s="73"/>
      <c r="H230" s="49"/>
      <c r="L230" s="49"/>
      <c r="M230" s="49"/>
    </row>
    <row r="231" spans="1:14" x14ac:dyDescent="0.35">
      <c r="A231" s="51" t="s">
        <v>10</v>
      </c>
      <c r="B231" s="51" t="s">
        <v>1373</v>
      </c>
      <c r="C231" s="132" t="s">
        <v>1199</v>
      </c>
      <c r="E231" s="68"/>
      <c r="H231" s="49"/>
      <c r="L231" s="49"/>
      <c r="M231" s="49"/>
    </row>
    <row r="232" spans="1:14" x14ac:dyDescent="0.35">
      <c r="A232" s="51" t="s">
        <v>353</v>
      </c>
      <c r="B232" s="1" t="s">
        <v>354</v>
      </c>
      <c r="C232" s="132" t="s">
        <v>1199</v>
      </c>
      <c r="E232" s="68"/>
      <c r="H232" s="49"/>
      <c r="L232" s="49"/>
      <c r="M232" s="49"/>
    </row>
    <row r="233" spans="1:14" x14ac:dyDescent="0.35">
      <c r="A233" s="51" t="s">
        <v>355</v>
      </c>
      <c r="B233" s="1" t="s">
        <v>356</v>
      </c>
      <c r="C233" s="132" t="s">
        <v>1199</v>
      </c>
      <c r="E233" s="68"/>
      <c r="H233" s="49"/>
      <c r="L233" s="49"/>
      <c r="M233" s="49"/>
    </row>
    <row r="234" spans="1:14" outlineLevel="1" x14ac:dyDescent="0.35">
      <c r="A234" s="51" t="s">
        <v>357</v>
      </c>
      <c r="B234" s="66" t="s">
        <v>358</v>
      </c>
      <c r="C234" s="134"/>
      <c r="D234" s="68"/>
      <c r="E234" s="68"/>
      <c r="H234" s="49"/>
      <c r="L234" s="49"/>
      <c r="M234" s="49"/>
    </row>
    <row r="235" spans="1:14" outlineLevel="1" x14ac:dyDescent="0.35">
      <c r="A235" s="51" t="s">
        <v>359</v>
      </c>
      <c r="B235" s="66" t="s">
        <v>360</v>
      </c>
      <c r="C235" s="134"/>
      <c r="D235" s="68"/>
      <c r="E235" s="68"/>
      <c r="H235" s="49"/>
      <c r="L235" s="49"/>
      <c r="M235" s="49"/>
    </row>
    <row r="236" spans="1:14" outlineLevel="1" x14ac:dyDescent="0.35">
      <c r="A236" s="51" t="s">
        <v>361</v>
      </c>
      <c r="B236" s="66" t="s">
        <v>362</v>
      </c>
      <c r="C236" s="68"/>
      <c r="D236" s="68"/>
      <c r="E236" s="68"/>
      <c r="H236" s="49"/>
      <c r="L236" s="49"/>
      <c r="M236" s="49"/>
    </row>
    <row r="237" spans="1:14" outlineLevel="1" x14ac:dyDescent="0.35">
      <c r="A237" s="51" t="s">
        <v>363</v>
      </c>
      <c r="C237" s="68"/>
      <c r="D237" s="68"/>
      <c r="E237" s="68"/>
      <c r="H237" s="49"/>
      <c r="L237" s="49"/>
      <c r="M237" s="49"/>
    </row>
    <row r="238" spans="1:14" outlineLevel="1" x14ac:dyDescent="0.35">
      <c r="A238" s="51" t="s">
        <v>364</v>
      </c>
      <c r="C238" s="68"/>
      <c r="D238" s="68"/>
      <c r="E238" s="68"/>
      <c r="H238" s="49"/>
      <c r="L238" s="49"/>
      <c r="M238" s="49"/>
    </row>
    <row r="239" spans="1:14" outlineLevel="1" x14ac:dyDescent="0.35">
      <c r="A239" s="70"/>
      <c r="B239" s="71" t="s">
        <v>2765</v>
      </c>
      <c r="C239" s="70"/>
      <c r="D239" s="70"/>
      <c r="E239" s="70"/>
      <c r="F239" s="70"/>
      <c r="G239" s="70"/>
      <c r="H239" s="49"/>
      <c r="K239"/>
      <c r="L239"/>
      <c r="M239"/>
      <c r="N239"/>
    </row>
    <row r="240" spans="1:14" ht="29" outlineLevel="1" x14ac:dyDescent="0.35">
      <c r="A240" s="51" t="s">
        <v>1592</v>
      </c>
      <c r="B240" s="51" t="s">
        <v>2764</v>
      </c>
      <c r="C240" s="51" t="s">
        <v>3145</v>
      </c>
      <c r="G240"/>
      <c r="H240" s="49"/>
      <c r="K240"/>
      <c r="L240"/>
      <c r="M240"/>
      <c r="N240"/>
    </row>
    <row r="241" spans="1:14" outlineLevel="1" x14ac:dyDescent="0.35">
      <c r="A241" s="51" t="s">
        <v>1593</v>
      </c>
      <c r="B241" s="51" t="s">
        <v>3033</v>
      </c>
      <c r="C241" s="51" t="s">
        <v>3146</v>
      </c>
      <c r="G241"/>
      <c r="H241" s="49"/>
      <c r="K241"/>
      <c r="L241"/>
      <c r="M241"/>
      <c r="N241"/>
    </row>
    <row r="242" spans="1:14" outlineLevel="1" x14ac:dyDescent="0.35">
      <c r="A242" s="51" t="s">
        <v>2216</v>
      </c>
      <c r="B242" s="51" t="s">
        <v>2756</v>
      </c>
      <c r="C242" s="51" t="s">
        <v>3147</v>
      </c>
      <c r="G242"/>
      <c r="H242" s="49"/>
      <c r="K242"/>
      <c r="L242"/>
      <c r="M242"/>
      <c r="N242"/>
    </row>
    <row r="243" spans="1:14" ht="29" outlineLevel="1" x14ac:dyDescent="0.35">
      <c r="A243" s="51" t="s">
        <v>2217</v>
      </c>
      <c r="B243" s="51" t="s">
        <v>2763</v>
      </c>
      <c r="C243" s="51" t="s">
        <v>3148</v>
      </c>
      <c r="G243"/>
      <c r="H243" s="49"/>
      <c r="K243"/>
      <c r="L243"/>
      <c r="M243"/>
      <c r="N243"/>
    </row>
    <row r="244" spans="1:14" outlineLevel="1" x14ac:dyDescent="0.35">
      <c r="A244" s="51" t="s">
        <v>2760</v>
      </c>
      <c r="B244" s="51" t="s">
        <v>2757</v>
      </c>
      <c r="C244" s="225" t="s">
        <v>2758</v>
      </c>
      <c r="D244" s="225" t="s">
        <v>3042</v>
      </c>
      <c r="E244" s="164"/>
      <c r="G244"/>
      <c r="H244" s="49"/>
      <c r="K244"/>
      <c r="L244"/>
      <c r="M244"/>
      <c r="N244"/>
    </row>
    <row r="245" spans="1:14" outlineLevel="1" x14ac:dyDescent="0.35">
      <c r="A245" s="51" t="s">
        <v>2761</v>
      </c>
      <c r="B245" s="51" t="s">
        <v>2759</v>
      </c>
      <c r="C245" s="164" t="s">
        <v>3145</v>
      </c>
      <c r="G245"/>
      <c r="H245" s="49"/>
      <c r="K245"/>
      <c r="L245"/>
      <c r="M245"/>
      <c r="N245"/>
    </row>
    <row r="246" spans="1:14" outlineLevel="1" x14ac:dyDescent="0.35">
      <c r="A246" s="51" t="s">
        <v>2762</v>
      </c>
      <c r="B246" s="51" t="s">
        <v>3034</v>
      </c>
      <c r="G246"/>
      <c r="H246" s="49"/>
      <c r="K246"/>
      <c r="L246"/>
      <c r="M246"/>
      <c r="N246"/>
    </row>
    <row r="247" spans="1:14" outlineLevel="1" x14ac:dyDescent="0.35">
      <c r="A247" s="51" t="s">
        <v>1595</v>
      </c>
      <c r="D247"/>
      <c r="E247"/>
      <c r="F247"/>
      <c r="G247"/>
      <c r="H247" s="49"/>
      <c r="K247"/>
      <c r="L247"/>
      <c r="M247"/>
      <c r="N247"/>
    </row>
    <row r="248" spans="1:14" outlineLevel="1" x14ac:dyDescent="0.35">
      <c r="A248" s="51" t="s">
        <v>1596</v>
      </c>
      <c r="D248"/>
      <c r="E248"/>
      <c r="F248"/>
      <c r="G248"/>
      <c r="H248" s="49"/>
      <c r="K248"/>
      <c r="L248"/>
      <c r="M248"/>
      <c r="N248"/>
    </row>
    <row r="249" spans="1:14" outlineLevel="1" x14ac:dyDescent="0.35">
      <c r="A249" s="51" t="s">
        <v>1594</v>
      </c>
      <c r="D249"/>
      <c r="E249"/>
      <c r="F249"/>
      <c r="G249"/>
      <c r="H249" s="49"/>
      <c r="K249"/>
      <c r="L249"/>
      <c r="M249"/>
      <c r="N249"/>
    </row>
    <row r="250" spans="1:14" outlineLevel="1" x14ac:dyDescent="0.35">
      <c r="A250" s="51" t="s">
        <v>1597</v>
      </c>
      <c r="D250"/>
      <c r="E250"/>
      <c r="F250"/>
      <c r="G250"/>
      <c r="H250" s="49"/>
      <c r="K250"/>
      <c r="L250"/>
      <c r="M250"/>
      <c r="N250"/>
    </row>
    <row r="251" spans="1:14" outlineLevel="1" x14ac:dyDescent="0.35">
      <c r="A251" s="51" t="s">
        <v>1598</v>
      </c>
      <c r="D251"/>
      <c r="E251"/>
      <c r="F251"/>
      <c r="G251"/>
      <c r="H251" s="49"/>
      <c r="K251"/>
      <c r="L251"/>
      <c r="M251"/>
      <c r="N251"/>
    </row>
    <row r="252" spans="1:14" outlineLevel="1" x14ac:dyDescent="0.35">
      <c r="A252" s="51" t="s">
        <v>1599</v>
      </c>
      <c r="D252"/>
      <c r="E252"/>
      <c r="F252"/>
      <c r="G252"/>
      <c r="H252" s="49"/>
      <c r="K252"/>
      <c r="L252"/>
      <c r="M252"/>
      <c r="N252"/>
    </row>
    <row r="253" spans="1:14" outlineLevel="1" x14ac:dyDescent="0.35">
      <c r="A253" s="51" t="s">
        <v>1600</v>
      </c>
      <c r="D253"/>
      <c r="E253"/>
      <c r="F253"/>
      <c r="G253"/>
      <c r="H253" s="49"/>
      <c r="K253"/>
      <c r="L253"/>
      <c r="M253"/>
      <c r="N253"/>
    </row>
    <row r="254" spans="1:14" outlineLevel="1" x14ac:dyDescent="0.35">
      <c r="A254" s="51" t="s">
        <v>1601</v>
      </c>
      <c r="D254"/>
      <c r="E254"/>
      <c r="F254"/>
      <c r="G254"/>
      <c r="H254" s="49"/>
      <c r="K254"/>
      <c r="L254"/>
      <c r="M254"/>
      <c r="N254"/>
    </row>
    <row r="255" spans="1:14" outlineLevel="1" x14ac:dyDescent="0.35">
      <c r="A255" s="51" t="s">
        <v>1602</v>
      </c>
      <c r="D255"/>
      <c r="E255"/>
      <c r="F255"/>
      <c r="G255"/>
      <c r="H255" s="49"/>
      <c r="K255"/>
      <c r="L255"/>
      <c r="M255"/>
      <c r="N255"/>
    </row>
    <row r="256" spans="1:14" outlineLevel="1" x14ac:dyDescent="0.35">
      <c r="A256" s="51" t="s">
        <v>1603</v>
      </c>
      <c r="D256"/>
      <c r="E256"/>
      <c r="F256"/>
      <c r="G256"/>
      <c r="H256" s="49"/>
      <c r="K256"/>
      <c r="L256"/>
      <c r="M256"/>
      <c r="N256"/>
    </row>
    <row r="257" spans="1:14" outlineLevel="1" x14ac:dyDescent="0.35">
      <c r="A257" s="51" t="s">
        <v>1604</v>
      </c>
      <c r="D257"/>
      <c r="E257"/>
      <c r="F257"/>
      <c r="G257"/>
      <c r="H257" s="49"/>
      <c r="K257"/>
      <c r="L257"/>
      <c r="M257"/>
      <c r="N257"/>
    </row>
    <row r="258" spans="1:14" outlineLevel="1" x14ac:dyDescent="0.35">
      <c r="A258" s="51" t="s">
        <v>1605</v>
      </c>
      <c r="D258"/>
      <c r="E258"/>
      <c r="F258"/>
      <c r="G258"/>
      <c r="H258" s="49"/>
      <c r="K258"/>
      <c r="L258"/>
      <c r="M258"/>
      <c r="N258"/>
    </row>
    <row r="259" spans="1:14" outlineLevel="1" x14ac:dyDescent="0.35">
      <c r="A259" s="51" t="s">
        <v>1606</v>
      </c>
      <c r="D259"/>
      <c r="E259"/>
      <c r="F259"/>
      <c r="G259"/>
      <c r="H259" s="49"/>
      <c r="K259"/>
      <c r="L259"/>
      <c r="M259"/>
      <c r="N259"/>
    </row>
    <row r="260" spans="1:14" outlineLevel="1" x14ac:dyDescent="0.35">
      <c r="A260" s="51" t="s">
        <v>1607</v>
      </c>
      <c r="D260"/>
      <c r="E260"/>
      <c r="F260"/>
      <c r="G260"/>
      <c r="H260" s="49"/>
      <c r="K260"/>
      <c r="L260"/>
      <c r="M260"/>
      <c r="N260"/>
    </row>
    <row r="261" spans="1:14" outlineLevel="1" x14ac:dyDescent="0.35">
      <c r="A261" s="51" t="s">
        <v>1608</v>
      </c>
      <c r="D261"/>
      <c r="E261"/>
      <c r="F261"/>
      <c r="G261"/>
      <c r="H261" s="49"/>
      <c r="K261"/>
      <c r="L261"/>
      <c r="M261"/>
      <c r="N261"/>
    </row>
    <row r="262" spans="1:14" outlineLevel="1" x14ac:dyDescent="0.35">
      <c r="A262" s="51" t="s">
        <v>1609</v>
      </c>
      <c r="D262"/>
      <c r="E262"/>
      <c r="F262"/>
      <c r="G262"/>
      <c r="H262" s="49"/>
      <c r="K262"/>
      <c r="L262"/>
      <c r="M262"/>
      <c r="N262"/>
    </row>
    <row r="263" spans="1:14" outlineLevel="1" x14ac:dyDescent="0.35">
      <c r="A263" s="51" t="s">
        <v>1610</v>
      </c>
      <c r="D263"/>
      <c r="E263"/>
      <c r="F263"/>
      <c r="G263"/>
      <c r="H263" s="49"/>
      <c r="K263"/>
      <c r="L263"/>
      <c r="M263"/>
      <c r="N263"/>
    </row>
    <row r="264" spans="1:14" outlineLevel="1" x14ac:dyDescent="0.35">
      <c r="A264" s="51" t="s">
        <v>1611</v>
      </c>
      <c r="D264"/>
      <c r="E264"/>
      <c r="F264"/>
      <c r="G264"/>
      <c r="H264" s="49"/>
      <c r="K264"/>
      <c r="L264"/>
      <c r="M264"/>
      <c r="N264"/>
    </row>
    <row r="265" spans="1:14" outlineLevel="1" x14ac:dyDescent="0.35">
      <c r="A265" s="51" t="s">
        <v>1612</v>
      </c>
      <c r="D265"/>
      <c r="E265"/>
      <c r="F265"/>
      <c r="G265"/>
      <c r="H265" s="49"/>
      <c r="K265"/>
      <c r="L265"/>
      <c r="M265"/>
      <c r="N265"/>
    </row>
    <row r="266" spans="1:14" outlineLevel="1" x14ac:dyDescent="0.35">
      <c r="A266" s="51" t="s">
        <v>1613</v>
      </c>
      <c r="D266"/>
      <c r="E266"/>
      <c r="F266"/>
      <c r="G266"/>
      <c r="H266" s="49"/>
      <c r="K266"/>
      <c r="L266"/>
      <c r="M266"/>
      <c r="N266"/>
    </row>
    <row r="267" spans="1:14" outlineLevel="1" x14ac:dyDescent="0.35">
      <c r="A267" s="51" t="s">
        <v>1614</v>
      </c>
      <c r="D267"/>
      <c r="E267"/>
      <c r="F267"/>
      <c r="G267"/>
      <c r="H267" s="49"/>
      <c r="K267"/>
      <c r="L267"/>
      <c r="M267"/>
      <c r="N267"/>
    </row>
    <row r="268" spans="1:14" outlineLevel="1" x14ac:dyDescent="0.35">
      <c r="A268" s="51" t="s">
        <v>1615</v>
      </c>
      <c r="D268"/>
      <c r="E268"/>
      <c r="F268"/>
      <c r="G268"/>
      <c r="H268" s="49"/>
      <c r="K268"/>
      <c r="L268"/>
      <c r="M268"/>
      <c r="N268"/>
    </row>
    <row r="269" spans="1:14" outlineLevel="1" x14ac:dyDescent="0.35">
      <c r="A269" s="51" t="s">
        <v>1616</v>
      </c>
      <c r="D269"/>
      <c r="E269"/>
      <c r="F269"/>
      <c r="G269"/>
      <c r="H269" s="49"/>
      <c r="K269"/>
      <c r="L269"/>
      <c r="M269"/>
      <c r="N269"/>
    </row>
    <row r="270" spans="1:14" outlineLevel="1" x14ac:dyDescent="0.35">
      <c r="A270" s="51" t="s">
        <v>1617</v>
      </c>
      <c r="D270"/>
      <c r="E270"/>
      <c r="F270"/>
      <c r="G270"/>
      <c r="H270" s="49"/>
      <c r="K270"/>
      <c r="L270"/>
      <c r="M270"/>
      <c r="N270"/>
    </row>
    <row r="271" spans="1:14" outlineLevel="1" x14ac:dyDescent="0.35">
      <c r="A271" s="51" t="s">
        <v>1618</v>
      </c>
      <c r="D271"/>
      <c r="E271"/>
      <c r="F271"/>
      <c r="G271"/>
      <c r="H271" s="49"/>
      <c r="K271"/>
      <c r="L271"/>
      <c r="M271"/>
      <c r="N271"/>
    </row>
    <row r="272" spans="1:14" outlineLevel="1" x14ac:dyDescent="0.35">
      <c r="A272" s="51" t="s">
        <v>1619</v>
      </c>
      <c r="D272"/>
      <c r="E272"/>
      <c r="F272"/>
      <c r="G272"/>
      <c r="H272" s="49"/>
      <c r="K272"/>
      <c r="L272"/>
      <c r="M272"/>
      <c r="N272"/>
    </row>
    <row r="273" spans="1:14" outlineLevel="1" x14ac:dyDescent="0.35">
      <c r="A273" s="51" t="s">
        <v>1620</v>
      </c>
      <c r="D273"/>
      <c r="E273"/>
      <c r="F273"/>
      <c r="G273"/>
      <c r="H273" s="49"/>
      <c r="K273"/>
      <c r="L273"/>
      <c r="M273"/>
      <c r="N273"/>
    </row>
    <row r="274" spans="1:14" outlineLevel="1" x14ac:dyDescent="0.35">
      <c r="A274" s="51" t="s">
        <v>1621</v>
      </c>
      <c r="D274"/>
      <c r="E274"/>
      <c r="F274"/>
      <c r="G274"/>
      <c r="H274" s="49"/>
      <c r="K274"/>
      <c r="L274"/>
      <c r="M274"/>
      <c r="N274"/>
    </row>
    <row r="275" spans="1:14" outlineLevel="1" x14ac:dyDescent="0.35">
      <c r="A275" s="51" t="s">
        <v>1622</v>
      </c>
      <c r="D275"/>
      <c r="E275"/>
      <c r="F275"/>
      <c r="G275"/>
      <c r="H275" s="49"/>
      <c r="K275"/>
      <c r="L275"/>
      <c r="M275"/>
      <c r="N275"/>
    </row>
    <row r="276" spans="1:14" outlineLevel="1" x14ac:dyDescent="0.35">
      <c r="A276" s="51" t="s">
        <v>1623</v>
      </c>
      <c r="D276"/>
      <c r="E276"/>
      <c r="F276"/>
      <c r="G276"/>
      <c r="H276" s="49"/>
      <c r="K276"/>
      <c r="L276"/>
      <c r="M276"/>
      <c r="N276"/>
    </row>
    <row r="277" spans="1:14" outlineLevel="1" x14ac:dyDescent="0.35">
      <c r="A277" s="51" t="s">
        <v>1624</v>
      </c>
      <c r="D277"/>
      <c r="E277"/>
      <c r="F277"/>
      <c r="G277"/>
      <c r="H277" s="49"/>
      <c r="K277"/>
      <c r="L277"/>
      <c r="M277"/>
      <c r="N277"/>
    </row>
    <row r="278" spans="1:14" outlineLevel="1" x14ac:dyDescent="0.35">
      <c r="A278" s="51" t="s">
        <v>1625</v>
      </c>
      <c r="D278"/>
      <c r="E278"/>
      <c r="F278"/>
      <c r="G278"/>
      <c r="H278" s="49"/>
      <c r="K278"/>
      <c r="L278"/>
      <c r="M278"/>
      <c r="N278"/>
    </row>
    <row r="279" spans="1:14" outlineLevel="1" x14ac:dyDescent="0.35">
      <c r="A279" s="51" t="s">
        <v>1626</v>
      </c>
      <c r="D279"/>
      <c r="E279"/>
      <c r="F279"/>
      <c r="G279"/>
      <c r="H279" s="49"/>
      <c r="K279"/>
      <c r="L279"/>
      <c r="M279"/>
      <c r="N279"/>
    </row>
    <row r="280" spans="1:14" outlineLevel="1" x14ac:dyDescent="0.35">
      <c r="A280" s="51" t="s">
        <v>1627</v>
      </c>
      <c r="D280"/>
      <c r="E280"/>
      <c r="F280"/>
      <c r="G280"/>
      <c r="H280" s="49"/>
      <c r="K280"/>
      <c r="L280"/>
      <c r="M280"/>
      <c r="N280"/>
    </row>
    <row r="281" spans="1:14" outlineLevel="1" x14ac:dyDescent="0.35">
      <c r="A281" s="51" t="s">
        <v>1628</v>
      </c>
      <c r="D281"/>
      <c r="E281"/>
      <c r="F281"/>
      <c r="G281"/>
      <c r="H281" s="49"/>
      <c r="K281"/>
      <c r="L281"/>
      <c r="M281"/>
      <c r="N281"/>
    </row>
    <row r="282" spans="1:14" outlineLevel="1" x14ac:dyDescent="0.35">
      <c r="A282" s="51" t="s">
        <v>1629</v>
      </c>
      <c r="D282"/>
      <c r="E282"/>
      <c r="F282"/>
      <c r="G282"/>
      <c r="H282" s="49"/>
      <c r="K282"/>
      <c r="L282"/>
      <c r="M282"/>
      <c r="N282"/>
    </row>
    <row r="283" spans="1:14" outlineLevel="1" x14ac:dyDescent="0.35">
      <c r="A283" s="51" t="s">
        <v>1630</v>
      </c>
      <c r="D283"/>
      <c r="E283"/>
      <c r="F283"/>
      <c r="G283"/>
      <c r="H283" s="49"/>
      <c r="K283"/>
      <c r="L283"/>
      <c r="M283"/>
      <c r="N283"/>
    </row>
    <row r="284" spans="1:14" outlineLevel="1" x14ac:dyDescent="0.35">
      <c r="A284" s="51" t="s">
        <v>1631</v>
      </c>
      <c r="D284"/>
      <c r="E284"/>
      <c r="F284"/>
      <c r="G284"/>
      <c r="H284" s="49"/>
      <c r="K284"/>
      <c r="L284"/>
      <c r="M284"/>
      <c r="N284"/>
    </row>
    <row r="285" spans="1:14" ht="18.5" x14ac:dyDescent="0.35">
      <c r="A285" s="62"/>
      <c r="B285" s="62" t="s">
        <v>2631</v>
      </c>
      <c r="C285" s="62"/>
      <c r="D285" s="62"/>
      <c r="E285" s="62"/>
      <c r="F285" s="63"/>
      <c r="G285" s="64"/>
      <c r="H285" s="49"/>
      <c r="I285" s="55"/>
      <c r="J285" s="55"/>
      <c r="K285" s="55"/>
      <c r="L285" s="55"/>
      <c r="M285" s="57"/>
    </row>
    <row r="286" spans="1:14" ht="18.5" x14ac:dyDescent="0.35">
      <c r="A286" s="200" t="s">
        <v>2632</v>
      </c>
      <c r="B286" s="201"/>
      <c r="C286" s="201"/>
      <c r="D286" s="201"/>
      <c r="E286" s="201"/>
      <c r="F286" s="202"/>
      <c r="G286" s="201"/>
      <c r="H286" s="49"/>
      <c r="I286" s="55"/>
      <c r="J286" s="55"/>
      <c r="K286" s="55"/>
      <c r="L286" s="55"/>
      <c r="M286" s="57"/>
    </row>
    <row r="287" spans="1:14" ht="18.5" x14ac:dyDescent="0.35">
      <c r="A287" s="200" t="s">
        <v>2295</v>
      </c>
      <c r="B287" s="201"/>
      <c r="C287" s="201"/>
      <c r="D287" s="201"/>
      <c r="E287" s="201"/>
      <c r="F287" s="202"/>
      <c r="G287" s="201"/>
      <c r="H287" s="49"/>
      <c r="I287" s="55"/>
      <c r="J287" s="55"/>
      <c r="K287" s="55"/>
      <c r="L287" s="55"/>
      <c r="M287" s="57"/>
    </row>
    <row r="288" spans="1:14" x14ac:dyDescent="0.35">
      <c r="A288" s="51" t="s">
        <v>365</v>
      </c>
      <c r="B288" s="66" t="s">
        <v>2633</v>
      </c>
      <c r="C288" s="91">
        <f>ROW(B38)</f>
        <v>38</v>
      </c>
      <c r="D288" s="87"/>
      <c r="E288" s="87"/>
      <c r="F288" s="87"/>
      <c r="G288" s="87"/>
      <c r="H288" s="49"/>
      <c r="I288" s="66"/>
      <c r="J288" s="91"/>
      <c r="L288" s="87"/>
      <c r="M288" s="87"/>
      <c r="N288" s="87"/>
    </row>
    <row r="289" spans="1:14" x14ac:dyDescent="0.35">
      <c r="A289" s="51" t="s">
        <v>366</v>
      </c>
      <c r="B289" s="66" t="s">
        <v>2634</v>
      </c>
      <c r="C289" s="91">
        <f>ROW(B39)</f>
        <v>39</v>
      </c>
      <c r="E289" s="87"/>
      <c r="F289" s="87"/>
      <c r="H289" s="49"/>
      <c r="I289" s="66"/>
      <c r="J289" s="91"/>
      <c r="L289" s="87"/>
      <c r="M289" s="87"/>
    </row>
    <row r="290" spans="1:14" ht="29" x14ac:dyDescent="0.35">
      <c r="A290" s="51" t="s">
        <v>367</v>
      </c>
      <c r="B290" s="66" t="s">
        <v>2635</v>
      </c>
      <c r="C290" s="164" t="s">
        <v>2636</v>
      </c>
      <c r="G290" s="92"/>
      <c r="H290" s="49"/>
      <c r="I290" s="66"/>
      <c r="J290" s="91"/>
      <c r="K290" s="91"/>
      <c r="L290" s="92"/>
      <c r="M290" s="87"/>
      <c r="N290" s="92"/>
    </row>
    <row r="291" spans="1:14" x14ac:dyDescent="0.35">
      <c r="A291" s="51" t="s">
        <v>368</v>
      </c>
      <c r="B291" s="66" t="s">
        <v>2637</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35">
      <c r="A292" s="51" t="s">
        <v>369</v>
      </c>
      <c r="B292" s="66" t="s">
        <v>2638</v>
      </c>
      <c r="C292" s="91">
        <f>ROW(B52)</f>
        <v>52</v>
      </c>
      <c r="G292" s="92"/>
      <c r="H292" s="49"/>
      <c r="I292" s="66"/>
      <c r="J292"/>
      <c r="K292" s="91"/>
      <c r="L292" s="92"/>
      <c r="N292" s="92"/>
    </row>
    <row r="293" spans="1:14" x14ac:dyDescent="0.35">
      <c r="A293" s="51" t="s">
        <v>370</v>
      </c>
      <c r="B293" s="66" t="s">
        <v>2639</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35">
      <c r="A294" s="51" t="s">
        <v>371</v>
      </c>
      <c r="B294" s="66" t="s">
        <v>2640</v>
      </c>
      <c r="C294" s="203" t="s">
        <v>2750</v>
      </c>
      <c r="H294" s="49"/>
      <c r="I294" s="66"/>
      <c r="J294" s="91"/>
      <c r="M294" s="92"/>
    </row>
    <row r="295" spans="1:14" x14ac:dyDescent="0.35">
      <c r="A295" s="51" t="s">
        <v>372</v>
      </c>
      <c r="B295" s="66" t="s">
        <v>2641</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35">
      <c r="A296" s="51" t="s">
        <v>373</v>
      </c>
      <c r="B296" s="66" t="s">
        <v>2642</v>
      </c>
      <c r="C296" s="91">
        <f>ROW(B111)</f>
        <v>111</v>
      </c>
      <c r="F296" s="92"/>
      <c r="H296" s="49"/>
      <c r="I296" s="66"/>
      <c r="J296" s="91"/>
      <c r="L296" s="92"/>
      <c r="M296" s="92"/>
    </row>
    <row r="297" spans="1:14" x14ac:dyDescent="0.35">
      <c r="A297" s="51" t="s">
        <v>374</v>
      </c>
      <c r="B297" s="66" t="s">
        <v>2643</v>
      </c>
      <c r="C297" s="91">
        <f>ROW(B163)</f>
        <v>163</v>
      </c>
      <c r="E297" s="92"/>
      <c r="F297" s="92"/>
      <c r="H297" s="49"/>
      <c r="J297" s="91"/>
      <c r="L297" s="92"/>
    </row>
    <row r="298" spans="1:14" x14ac:dyDescent="0.35">
      <c r="A298" s="51" t="s">
        <v>375</v>
      </c>
      <c r="B298" s="66" t="s">
        <v>2644</v>
      </c>
      <c r="C298" s="91">
        <f>ROW(B137)</f>
        <v>137</v>
      </c>
      <c r="E298" s="92"/>
      <c r="F298" s="92"/>
      <c r="H298" s="49"/>
      <c r="I298" s="66"/>
      <c r="J298" s="91"/>
      <c r="L298" s="92"/>
    </row>
    <row r="299" spans="1:14" x14ac:dyDescent="0.35">
      <c r="A299" s="51" t="s">
        <v>376</v>
      </c>
      <c r="B299" s="66" t="s">
        <v>2645</v>
      </c>
      <c r="C299" s="164"/>
      <c r="E299" s="92"/>
      <c r="H299" s="49"/>
      <c r="I299" s="66"/>
      <c r="J299" s="51" t="s">
        <v>2653</v>
      </c>
      <c r="L299" s="92"/>
    </row>
    <row r="300" spans="1:14" x14ac:dyDescent="0.35">
      <c r="A300" s="51" t="s">
        <v>377</v>
      </c>
      <c r="B300" s="66" t="s">
        <v>2646</v>
      </c>
      <c r="C300" s="91" t="s">
        <v>2656</v>
      </c>
      <c r="D300" s="91" t="s">
        <v>2655</v>
      </c>
      <c r="E300" s="92"/>
      <c r="F300" s="219" t="s">
        <v>2986</v>
      </c>
      <c r="H300" s="49"/>
      <c r="I300" s="66"/>
      <c r="J300" s="51" t="s">
        <v>2654</v>
      </c>
      <c r="K300" s="91"/>
      <c r="L300" s="92"/>
    </row>
    <row r="301" spans="1:14" outlineLevel="1" x14ac:dyDescent="0.35">
      <c r="A301" s="51" t="s">
        <v>2743</v>
      </c>
      <c r="B301" s="66" t="s">
        <v>2647</v>
      </c>
      <c r="C301" s="91" t="s">
        <v>2657</v>
      </c>
      <c r="H301" s="49"/>
      <c r="I301" s="66"/>
      <c r="J301" s="51" t="s">
        <v>2676</v>
      </c>
      <c r="K301" s="91"/>
      <c r="L301" s="92"/>
    </row>
    <row r="302" spans="1:14" outlineLevel="1" x14ac:dyDescent="0.35">
      <c r="A302" s="51" t="s">
        <v>2744</v>
      </c>
      <c r="B302" s="66" t="s">
        <v>2651</v>
      </c>
      <c r="C302" s="91" t="str">
        <f>ROW('C. HTT Harmonised Glossary'!B18)&amp;" for Harmonised Glossary"</f>
        <v>18 for Harmonised Glossary</v>
      </c>
      <c r="H302" s="49"/>
      <c r="I302" s="66"/>
      <c r="J302" s="51" t="s">
        <v>1640</v>
      </c>
      <c r="K302" s="91"/>
      <c r="L302" s="92"/>
    </row>
    <row r="303" spans="1:14" outlineLevel="1" x14ac:dyDescent="0.35">
      <c r="A303" s="51" t="s">
        <v>2745</v>
      </c>
      <c r="B303" s="66" t="s">
        <v>2648</v>
      </c>
      <c r="C303" s="91">
        <f>ROW(B65)</f>
        <v>65</v>
      </c>
      <c r="H303" s="49"/>
      <c r="I303" s="66"/>
      <c r="J303" s="91"/>
      <c r="K303" s="91"/>
      <c r="L303" s="92"/>
    </row>
    <row r="304" spans="1:14" outlineLevel="1" x14ac:dyDescent="0.35">
      <c r="A304" s="51" t="s">
        <v>2746</v>
      </c>
      <c r="B304" s="66" t="s">
        <v>2649</v>
      </c>
      <c r="C304" s="91">
        <f>ROW(B88)</f>
        <v>88</v>
      </c>
      <c r="H304" s="49"/>
      <c r="I304" s="66"/>
      <c r="J304" s="91"/>
      <c r="K304" s="91"/>
      <c r="L304" s="92"/>
    </row>
    <row r="305" spans="1:14" outlineLevel="1" x14ac:dyDescent="0.35">
      <c r="A305" s="51" t="s">
        <v>2747</v>
      </c>
      <c r="B305" s="66" t="s">
        <v>2650</v>
      </c>
      <c r="C305" s="91" t="s">
        <v>2678</v>
      </c>
      <c r="E305" s="92"/>
      <c r="H305" s="49"/>
      <c r="I305" s="66"/>
      <c r="J305" s="91"/>
      <c r="K305" s="91"/>
      <c r="L305" s="92"/>
      <c r="N305" s="81"/>
    </row>
    <row r="306" spans="1:14" outlineLevel="1" x14ac:dyDescent="0.35">
      <c r="A306" s="51" t="s">
        <v>2748</v>
      </c>
      <c r="B306" s="66" t="s">
        <v>2652</v>
      </c>
      <c r="C306" s="91">
        <v>44</v>
      </c>
      <c r="E306" s="92"/>
      <c r="H306" s="49"/>
      <c r="I306" s="66"/>
      <c r="J306" s="91"/>
      <c r="K306" s="91"/>
      <c r="L306" s="92"/>
      <c r="N306" s="81"/>
    </row>
    <row r="307" spans="1:14" outlineLevel="1" x14ac:dyDescent="0.35">
      <c r="A307" s="51" t="s">
        <v>2749</v>
      </c>
      <c r="B307" s="66" t="s">
        <v>2677</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35">
      <c r="A308" s="51" t="s">
        <v>378</v>
      </c>
      <c r="B308" s="66"/>
      <c r="E308" s="92"/>
      <c r="H308" s="49"/>
      <c r="I308" s="66"/>
      <c r="J308" s="91"/>
      <c r="K308" s="91"/>
      <c r="L308" s="92"/>
      <c r="N308" s="81"/>
    </row>
    <row r="309" spans="1:14" outlineLevel="1" x14ac:dyDescent="0.35">
      <c r="A309" s="51" t="s">
        <v>379</v>
      </c>
      <c r="E309" s="92"/>
      <c r="H309" s="49"/>
      <c r="I309" s="66"/>
      <c r="J309" s="91"/>
      <c r="K309" s="91"/>
      <c r="L309" s="92"/>
      <c r="N309" s="81"/>
    </row>
    <row r="310" spans="1:14" outlineLevel="1" x14ac:dyDescent="0.35">
      <c r="A310" s="51" t="s">
        <v>380</v>
      </c>
      <c r="H310" s="49"/>
      <c r="N310" s="81"/>
    </row>
    <row r="311" spans="1:14" ht="37" x14ac:dyDescent="0.35">
      <c r="A311" s="63"/>
      <c r="B311" s="62" t="s">
        <v>76</v>
      </c>
      <c r="C311" s="63"/>
      <c r="D311" s="63"/>
      <c r="E311" s="63"/>
      <c r="F311" s="63"/>
      <c r="G311" s="64"/>
      <c r="H311" s="49"/>
      <c r="I311" s="55"/>
      <c r="J311" s="57"/>
      <c r="K311" s="57"/>
      <c r="L311" s="57"/>
      <c r="M311" s="57"/>
      <c r="N311" s="81"/>
    </row>
    <row r="312" spans="1:14" x14ac:dyDescent="0.35">
      <c r="A312" s="51" t="s">
        <v>4</v>
      </c>
      <c r="B312" s="74" t="s">
        <v>2658</v>
      </c>
      <c r="H312" s="49"/>
      <c r="I312" s="74"/>
      <c r="J312" s="91"/>
      <c r="N312" s="81"/>
    </row>
    <row r="313" spans="1:14" outlineLevel="1" x14ac:dyDescent="0.35">
      <c r="A313" s="51" t="s">
        <v>2741</v>
      </c>
      <c r="B313" s="74" t="s">
        <v>2659</v>
      </c>
      <c r="H313" s="49"/>
      <c r="I313" s="74"/>
      <c r="J313" s="91"/>
      <c r="N313" s="81"/>
    </row>
    <row r="314" spans="1:14" outlineLevel="1" x14ac:dyDescent="0.35">
      <c r="A314" s="51" t="s">
        <v>2742</v>
      </c>
      <c r="B314" s="74" t="s">
        <v>2660</v>
      </c>
      <c r="H314" s="49"/>
      <c r="I314" s="74"/>
      <c r="J314" s="91"/>
      <c r="N314" s="81"/>
    </row>
    <row r="315" spans="1:14" outlineLevel="1" x14ac:dyDescent="0.35">
      <c r="A315" s="51" t="s">
        <v>381</v>
      </c>
      <c r="B315" s="74"/>
      <c r="C315" s="91"/>
      <c r="H315" s="49"/>
      <c r="I315" s="74"/>
      <c r="J315" s="91"/>
      <c r="N315" s="81"/>
    </row>
    <row r="316" spans="1:14" outlineLevel="1" x14ac:dyDescent="0.35">
      <c r="A316" s="51" t="s">
        <v>382</v>
      </c>
      <c r="B316" s="74"/>
      <c r="C316" s="91"/>
      <c r="H316" s="49"/>
      <c r="I316" s="74"/>
      <c r="J316" s="91"/>
      <c r="N316" s="81"/>
    </row>
    <row r="317" spans="1:14" outlineLevel="1" x14ac:dyDescent="0.35">
      <c r="A317" s="51" t="s">
        <v>383</v>
      </c>
      <c r="B317" s="74"/>
      <c r="C317" s="91"/>
      <c r="H317" s="49"/>
      <c r="I317" s="74"/>
      <c r="J317" s="91"/>
      <c r="N317" s="81"/>
    </row>
    <row r="318" spans="1:14" outlineLevel="1" x14ac:dyDescent="0.35">
      <c r="A318" s="51" t="s">
        <v>384</v>
      </c>
      <c r="B318" s="74"/>
      <c r="C318" s="91"/>
      <c r="H318" s="49"/>
      <c r="I318" s="74"/>
      <c r="J318" s="91"/>
      <c r="N318" s="81"/>
    </row>
    <row r="319" spans="1:14" ht="18.5" x14ac:dyDescent="0.35">
      <c r="A319" s="63"/>
      <c r="B319" s="62" t="s">
        <v>77</v>
      </c>
      <c r="C319" s="63"/>
      <c r="D319" s="63"/>
      <c r="E319" s="63"/>
      <c r="F319" s="63"/>
      <c r="G319" s="64"/>
      <c r="H319" s="49"/>
      <c r="I319" s="55"/>
      <c r="J319" s="57"/>
      <c r="K319" s="57"/>
      <c r="L319" s="57"/>
      <c r="M319" s="57"/>
      <c r="N319" s="81"/>
    </row>
    <row r="320" spans="1:14" ht="15" customHeight="1" outlineLevel="1" x14ac:dyDescent="0.35">
      <c r="A320" s="70"/>
      <c r="B320" s="71" t="s">
        <v>385</v>
      </c>
      <c r="C320" s="70"/>
      <c r="D320" s="70"/>
      <c r="E320" s="72"/>
      <c r="F320" s="73"/>
      <c r="G320" s="73"/>
      <c r="H320" s="49"/>
      <c r="L320" s="49"/>
      <c r="M320" s="49"/>
      <c r="N320" s="81"/>
    </row>
    <row r="321" spans="1:14" outlineLevel="1" x14ac:dyDescent="0.35">
      <c r="A321" s="51" t="s">
        <v>386</v>
      </c>
      <c r="B321" s="66" t="s">
        <v>387</v>
      </c>
      <c r="C321" s="66"/>
      <c r="H321" s="49"/>
      <c r="I321" s="81"/>
      <c r="J321" s="81"/>
      <c r="K321" s="81"/>
      <c r="L321" s="81"/>
      <c r="M321" s="81"/>
      <c r="N321" s="81"/>
    </row>
    <row r="322" spans="1:14" outlineLevel="1" x14ac:dyDescent="0.35">
      <c r="A322" s="51" t="s">
        <v>388</v>
      </c>
      <c r="B322" s="66" t="s">
        <v>389</v>
      </c>
      <c r="C322" s="66"/>
      <c r="H322" s="49"/>
      <c r="I322" s="81"/>
      <c r="J322" s="81"/>
      <c r="K322" s="81"/>
      <c r="L322" s="81"/>
      <c r="M322" s="81"/>
      <c r="N322" s="81"/>
    </row>
    <row r="323" spans="1:14" outlineLevel="1" x14ac:dyDescent="0.35">
      <c r="A323" s="51" t="s">
        <v>390</v>
      </c>
      <c r="B323" s="66" t="s">
        <v>391</v>
      </c>
      <c r="C323" s="66"/>
      <c r="H323" s="49"/>
      <c r="I323" s="81"/>
      <c r="J323" s="81"/>
      <c r="K323" s="81"/>
      <c r="L323" s="81"/>
      <c r="M323" s="81"/>
      <c r="N323" s="81"/>
    </row>
    <row r="324" spans="1:14" outlineLevel="1" x14ac:dyDescent="0.35">
      <c r="A324" s="51" t="s">
        <v>392</v>
      </c>
      <c r="B324" s="66" t="s">
        <v>393</v>
      </c>
      <c r="H324" s="49"/>
      <c r="I324" s="81"/>
      <c r="J324" s="81"/>
      <c r="K324" s="81"/>
      <c r="L324" s="81"/>
      <c r="M324" s="81"/>
      <c r="N324" s="81"/>
    </row>
    <row r="325" spans="1:14" outlineLevel="1" x14ac:dyDescent="0.35">
      <c r="A325" s="51" t="s">
        <v>394</v>
      </c>
      <c r="B325" s="66" t="s">
        <v>395</v>
      </c>
      <c r="H325" s="49"/>
      <c r="I325" s="81"/>
      <c r="J325" s="81"/>
      <c r="K325" s="81"/>
      <c r="L325" s="81"/>
      <c r="M325" s="81"/>
      <c r="N325" s="81"/>
    </row>
    <row r="326" spans="1:14" outlineLevel="1" x14ac:dyDescent="0.35">
      <c r="A326" s="51" t="s">
        <v>396</v>
      </c>
      <c r="B326" s="66" t="s">
        <v>397</v>
      </c>
      <c r="H326" s="49"/>
      <c r="I326" s="81"/>
      <c r="J326" s="81"/>
      <c r="K326" s="81"/>
      <c r="L326" s="81"/>
      <c r="M326" s="81"/>
      <c r="N326" s="81"/>
    </row>
    <row r="327" spans="1:14" outlineLevel="1" x14ac:dyDescent="0.35">
      <c r="A327" s="51" t="s">
        <v>398</v>
      </c>
      <c r="B327" s="66" t="s">
        <v>399</v>
      </c>
      <c r="H327" s="49"/>
      <c r="I327" s="81"/>
      <c r="J327" s="81"/>
      <c r="K327" s="81"/>
      <c r="L327" s="81"/>
      <c r="M327" s="81"/>
      <c r="N327" s="81"/>
    </row>
    <row r="328" spans="1:14" outlineLevel="1" x14ac:dyDescent="0.35">
      <c r="A328" s="51" t="s">
        <v>400</v>
      </c>
      <c r="B328" s="66" t="s">
        <v>401</v>
      </c>
      <c r="H328" s="49"/>
      <c r="I328" s="81"/>
      <c r="J328" s="81"/>
      <c r="K328" s="81"/>
      <c r="L328" s="81"/>
      <c r="M328" s="81"/>
      <c r="N328" s="81"/>
    </row>
    <row r="329" spans="1:14" outlineLevel="1" x14ac:dyDescent="0.35">
      <c r="A329" s="51" t="s">
        <v>402</v>
      </c>
      <c r="B329" s="66" t="s">
        <v>403</v>
      </c>
      <c r="H329" s="49"/>
      <c r="I329" s="81"/>
      <c r="J329" s="81"/>
      <c r="K329" s="81"/>
      <c r="L329" s="81"/>
      <c r="M329" s="81"/>
      <c r="N329" s="81"/>
    </row>
    <row r="330" spans="1:14" outlineLevel="1" x14ac:dyDescent="0.35">
      <c r="A330" s="51" t="s">
        <v>404</v>
      </c>
      <c r="B330" s="80" t="s">
        <v>405</v>
      </c>
      <c r="H330" s="49"/>
      <c r="I330" s="81"/>
      <c r="J330" s="81"/>
      <c r="K330" s="81"/>
      <c r="L330" s="81"/>
      <c r="M330" s="81"/>
      <c r="N330" s="81"/>
    </row>
    <row r="331" spans="1:14" outlineLevel="1" x14ac:dyDescent="0.35">
      <c r="A331" s="51" t="s">
        <v>406</v>
      </c>
      <c r="B331" s="80" t="s">
        <v>405</v>
      </c>
      <c r="H331" s="49"/>
      <c r="I331" s="81"/>
      <c r="J331" s="81"/>
      <c r="K331" s="81"/>
      <c r="L331" s="81"/>
      <c r="M331" s="81"/>
      <c r="N331" s="81"/>
    </row>
    <row r="332" spans="1:14" outlineLevel="1" x14ac:dyDescent="0.35">
      <c r="A332" s="51" t="s">
        <v>407</v>
      </c>
      <c r="B332" s="80" t="s">
        <v>405</v>
      </c>
      <c r="H332" s="49"/>
      <c r="I332" s="81"/>
      <c r="J332" s="81"/>
      <c r="K332" s="81"/>
      <c r="L332" s="81"/>
      <c r="M332" s="81"/>
      <c r="N332" s="81"/>
    </row>
    <row r="333" spans="1:14" outlineLevel="1" x14ac:dyDescent="0.35">
      <c r="A333" s="51" t="s">
        <v>408</v>
      </c>
      <c r="B333" s="80" t="s">
        <v>405</v>
      </c>
      <c r="H333" s="49"/>
      <c r="I333" s="81"/>
      <c r="J333" s="81"/>
      <c r="K333" s="81"/>
      <c r="L333" s="81"/>
      <c r="M333" s="81"/>
      <c r="N333" s="81"/>
    </row>
    <row r="334" spans="1:14" outlineLevel="1" x14ac:dyDescent="0.35">
      <c r="A334" s="51" t="s">
        <v>409</v>
      </c>
      <c r="B334" s="80" t="s">
        <v>405</v>
      </c>
      <c r="H334" s="49"/>
      <c r="I334" s="81"/>
      <c r="J334" s="81"/>
      <c r="K334" s="81"/>
      <c r="L334" s="81"/>
      <c r="M334" s="81"/>
      <c r="N334" s="81"/>
    </row>
    <row r="335" spans="1:14" outlineLevel="1" x14ac:dyDescent="0.35">
      <c r="A335" s="51" t="s">
        <v>410</v>
      </c>
      <c r="B335" s="80" t="s">
        <v>405</v>
      </c>
      <c r="H335" s="49"/>
      <c r="I335" s="81"/>
      <c r="J335" s="81"/>
      <c r="K335" s="81"/>
      <c r="L335" s="81"/>
      <c r="M335" s="81"/>
      <c r="N335" s="81"/>
    </row>
    <row r="336" spans="1:14" outlineLevel="1" x14ac:dyDescent="0.35">
      <c r="A336" s="51" t="s">
        <v>411</v>
      </c>
      <c r="B336" s="80" t="s">
        <v>405</v>
      </c>
      <c r="H336" s="49"/>
      <c r="I336" s="81"/>
      <c r="J336" s="81"/>
      <c r="K336" s="81"/>
      <c r="L336" s="81"/>
      <c r="M336" s="81"/>
      <c r="N336" s="81"/>
    </row>
    <row r="337" spans="1:14" outlineLevel="1" x14ac:dyDescent="0.35">
      <c r="A337" s="51" t="s">
        <v>412</v>
      </c>
      <c r="B337" s="80" t="s">
        <v>405</v>
      </c>
      <c r="H337" s="49"/>
      <c r="I337" s="81"/>
      <c r="J337" s="81"/>
      <c r="K337" s="81"/>
      <c r="L337" s="81"/>
      <c r="M337" s="81"/>
      <c r="N337" s="81"/>
    </row>
    <row r="338" spans="1:14" outlineLevel="1" x14ac:dyDescent="0.35">
      <c r="A338" s="51" t="s">
        <v>413</v>
      </c>
      <c r="B338" s="80" t="s">
        <v>405</v>
      </c>
      <c r="H338" s="49"/>
      <c r="I338" s="81"/>
      <c r="J338" s="81"/>
      <c r="K338" s="81"/>
      <c r="L338" s="81"/>
      <c r="M338" s="81"/>
      <c r="N338" s="81"/>
    </row>
    <row r="339" spans="1:14" outlineLevel="1" x14ac:dyDescent="0.35">
      <c r="A339" s="51" t="s">
        <v>414</v>
      </c>
      <c r="B339" s="80" t="s">
        <v>405</v>
      </c>
      <c r="H339" s="49"/>
      <c r="I339" s="81"/>
      <c r="J339" s="81"/>
      <c r="K339" s="81"/>
      <c r="L339" s="81"/>
      <c r="M339" s="81"/>
      <c r="N339" s="81"/>
    </row>
    <row r="340" spans="1:14" outlineLevel="1" x14ac:dyDescent="0.35">
      <c r="A340" s="51" t="s">
        <v>415</v>
      </c>
      <c r="B340" s="80" t="s">
        <v>405</v>
      </c>
      <c r="H340" s="49"/>
      <c r="I340" s="81"/>
      <c r="J340" s="81"/>
      <c r="K340" s="81"/>
      <c r="L340" s="81"/>
      <c r="M340" s="81"/>
      <c r="N340" s="81"/>
    </row>
    <row r="341" spans="1:14" outlineLevel="1" x14ac:dyDescent="0.35">
      <c r="A341" s="51" t="s">
        <v>416</v>
      </c>
      <c r="B341" s="80" t="s">
        <v>405</v>
      </c>
      <c r="H341" s="49"/>
      <c r="I341" s="81"/>
      <c r="J341" s="81"/>
      <c r="K341" s="81"/>
      <c r="L341" s="81"/>
      <c r="M341" s="81"/>
      <c r="N341" s="81"/>
    </row>
    <row r="342" spans="1:14" outlineLevel="1" x14ac:dyDescent="0.35">
      <c r="A342" s="51" t="s">
        <v>417</v>
      </c>
      <c r="B342" s="80" t="s">
        <v>405</v>
      </c>
      <c r="H342" s="49"/>
      <c r="I342" s="81"/>
      <c r="J342" s="81"/>
      <c r="K342" s="81"/>
      <c r="L342" s="81"/>
      <c r="M342" s="81"/>
      <c r="N342" s="81"/>
    </row>
    <row r="343" spans="1:14" outlineLevel="1" x14ac:dyDescent="0.35">
      <c r="A343" s="51" t="s">
        <v>418</v>
      </c>
      <c r="B343" s="80" t="s">
        <v>405</v>
      </c>
      <c r="H343" s="49"/>
      <c r="I343" s="81"/>
      <c r="J343" s="81"/>
      <c r="K343" s="81"/>
      <c r="L343" s="81"/>
      <c r="M343" s="81"/>
      <c r="N343" s="81"/>
    </row>
    <row r="344" spans="1:14" outlineLevel="1" x14ac:dyDescent="0.35">
      <c r="A344" s="51" t="s">
        <v>419</v>
      </c>
      <c r="B344" s="80" t="s">
        <v>405</v>
      </c>
      <c r="H344" s="49"/>
      <c r="I344" s="81"/>
      <c r="J344" s="81"/>
      <c r="K344" s="81"/>
      <c r="L344" s="81"/>
      <c r="M344" s="81"/>
      <c r="N344" s="81"/>
    </row>
    <row r="345" spans="1:14" outlineLevel="1" x14ac:dyDescent="0.35">
      <c r="A345" s="51" t="s">
        <v>420</v>
      </c>
      <c r="B345" s="80" t="s">
        <v>405</v>
      </c>
      <c r="H345" s="49"/>
      <c r="I345" s="81"/>
      <c r="J345" s="81"/>
      <c r="K345" s="81"/>
      <c r="L345" s="81"/>
      <c r="M345" s="81"/>
      <c r="N345" s="81"/>
    </row>
    <row r="346" spans="1:14" outlineLevel="1" x14ac:dyDescent="0.35">
      <c r="A346" s="51" t="s">
        <v>421</v>
      </c>
      <c r="B346" s="80" t="s">
        <v>405</v>
      </c>
      <c r="H346" s="49"/>
      <c r="I346" s="81"/>
      <c r="J346" s="81"/>
      <c r="K346" s="81"/>
      <c r="L346" s="81"/>
      <c r="M346" s="81"/>
      <c r="N346" s="81"/>
    </row>
    <row r="347" spans="1:14" outlineLevel="1" x14ac:dyDescent="0.35">
      <c r="A347" s="51" t="s">
        <v>422</v>
      </c>
      <c r="B347" s="80" t="s">
        <v>405</v>
      </c>
      <c r="H347" s="49"/>
      <c r="I347" s="81"/>
      <c r="J347" s="81"/>
      <c r="K347" s="81"/>
      <c r="L347" s="81"/>
      <c r="M347" s="81"/>
      <c r="N347" s="81"/>
    </row>
    <row r="348" spans="1:14" outlineLevel="1" x14ac:dyDescent="0.35">
      <c r="A348" s="51" t="s">
        <v>423</v>
      </c>
      <c r="B348" s="80" t="s">
        <v>405</v>
      </c>
      <c r="H348" s="49"/>
      <c r="I348" s="81"/>
      <c r="J348" s="81"/>
      <c r="K348" s="81"/>
      <c r="L348" s="81"/>
      <c r="M348" s="81"/>
      <c r="N348" s="81"/>
    </row>
    <row r="349" spans="1:14" outlineLevel="1" x14ac:dyDescent="0.35">
      <c r="A349" s="51" t="s">
        <v>424</v>
      </c>
      <c r="B349" s="80" t="s">
        <v>405</v>
      </c>
      <c r="H349" s="49"/>
      <c r="I349" s="81"/>
      <c r="J349" s="81"/>
      <c r="K349" s="81"/>
      <c r="L349" s="81"/>
      <c r="M349" s="81"/>
      <c r="N349" s="81"/>
    </row>
    <row r="350" spans="1:14" outlineLevel="1" x14ac:dyDescent="0.35">
      <c r="A350" s="51" t="s">
        <v>425</v>
      </c>
      <c r="B350" s="80" t="s">
        <v>405</v>
      </c>
      <c r="H350" s="49"/>
      <c r="I350" s="81"/>
      <c r="J350" s="81"/>
      <c r="K350" s="81"/>
      <c r="L350" s="81"/>
      <c r="M350" s="81"/>
      <c r="N350" s="81"/>
    </row>
    <row r="351" spans="1:14" outlineLevel="1" x14ac:dyDescent="0.35">
      <c r="A351" s="51" t="s">
        <v>426</v>
      </c>
      <c r="B351" s="80" t="s">
        <v>405</v>
      </c>
      <c r="H351" s="49"/>
      <c r="I351" s="81"/>
      <c r="J351" s="81"/>
      <c r="K351" s="81"/>
      <c r="L351" s="81"/>
      <c r="M351" s="81"/>
      <c r="N351" s="81"/>
    </row>
    <row r="352" spans="1:14" outlineLevel="1" x14ac:dyDescent="0.35">
      <c r="A352" s="51" t="s">
        <v>427</v>
      </c>
      <c r="B352" s="80" t="s">
        <v>405</v>
      </c>
      <c r="H352" s="49"/>
      <c r="I352" s="81"/>
      <c r="J352" s="81"/>
      <c r="K352" s="81"/>
      <c r="L352" s="81"/>
      <c r="M352" s="81"/>
      <c r="N352" s="81"/>
    </row>
    <row r="353" spans="1:14" outlineLevel="1" x14ac:dyDescent="0.35">
      <c r="A353" s="51" t="s">
        <v>428</v>
      </c>
      <c r="B353" s="80" t="s">
        <v>405</v>
      </c>
      <c r="H353" s="49"/>
      <c r="I353" s="81"/>
      <c r="J353" s="81"/>
      <c r="K353" s="81"/>
      <c r="L353" s="81"/>
      <c r="M353" s="81"/>
      <c r="N353" s="81"/>
    </row>
    <row r="354" spans="1:14" outlineLevel="1" x14ac:dyDescent="0.35">
      <c r="A354" s="51" t="s">
        <v>429</v>
      </c>
      <c r="B354" s="80" t="s">
        <v>405</v>
      </c>
      <c r="H354" s="49"/>
      <c r="I354" s="81"/>
      <c r="J354" s="81"/>
      <c r="K354" s="81"/>
      <c r="L354" s="81"/>
      <c r="M354" s="81"/>
      <c r="N354" s="81"/>
    </row>
    <row r="355" spans="1:14" outlineLevel="1" x14ac:dyDescent="0.35">
      <c r="A355" s="51" t="s">
        <v>430</v>
      </c>
      <c r="B355" s="80" t="s">
        <v>405</v>
      </c>
      <c r="H355" s="49"/>
      <c r="I355" s="81"/>
      <c r="J355" s="81"/>
      <c r="K355" s="81"/>
      <c r="L355" s="81"/>
      <c r="M355" s="81"/>
      <c r="N355" s="81"/>
    </row>
    <row r="356" spans="1:14" outlineLevel="1" x14ac:dyDescent="0.35">
      <c r="A356" s="51" t="s">
        <v>431</v>
      </c>
      <c r="B356" s="80" t="s">
        <v>405</v>
      </c>
      <c r="H356" s="49"/>
      <c r="I356" s="81"/>
      <c r="J356" s="81"/>
      <c r="K356" s="81"/>
      <c r="L356" s="81"/>
      <c r="M356" s="81"/>
      <c r="N356" s="81"/>
    </row>
    <row r="357" spans="1:14" outlineLevel="1" x14ac:dyDescent="0.35">
      <c r="A357" s="51" t="s">
        <v>432</v>
      </c>
      <c r="B357" s="80" t="s">
        <v>405</v>
      </c>
      <c r="H357" s="49"/>
      <c r="I357" s="81"/>
      <c r="J357" s="81"/>
      <c r="K357" s="81"/>
      <c r="L357" s="81"/>
      <c r="M357" s="81"/>
      <c r="N357" s="81"/>
    </row>
    <row r="358" spans="1:14" outlineLevel="1" x14ac:dyDescent="0.35">
      <c r="A358" s="51" t="s">
        <v>433</v>
      </c>
      <c r="B358" s="80" t="s">
        <v>405</v>
      </c>
      <c r="H358" s="49"/>
      <c r="I358" s="81"/>
      <c r="J358" s="81"/>
      <c r="K358" s="81"/>
      <c r="L358" s="81"/>
      <c r="M358" s="81"/>
      <c r="N358" s="81"/>
    </row>
    <row r="359" spans="1:14" outlineLevel="1" x14ac:dyDescent="0.35">
      <c r="A359" s="51" t="s">
        <v>434</v>
      </c>
      <c r="B359" s="80" t="s">
        <v>405</v>
      </c>
      <c r="H359" s="49"/>
      <c r="I359" s="81"/>
      <c r="J359" s="81"/>
      <c r="K359" s="81"/>
      <c r="L359" s="81"/>
      <c r="M359" s="81"/>
      <c r="N359" s="81"/>
    </row>
    <row r="360" spans="1:14" outlineLevel="1" x14ac:dyDescent="0.35">
      <c r="A360" s="51" t="s">
        <v>435</v>
      </c>
      <c r="B360" s="80" t="s">
        <v>405</v>
      </c>
      <c r="H360" s="49"/>
      <c r="I360" s="81"/>
      <c r="J360" s="81"/>
      <c r="K360" s="81"/>
      <c r="L360" s="81"/>
      <c r="M360" s="81"/>
      <c r="N360" s="81"/>
    </row>
    <row r="361" spans="1:14" outlineLevel="1" x14ac:dyDescent="0.35">
      <c r="A361" s="51" t="s">
        <v>436</v>
      </c>
      <c r="B361" s="80" t="s">
        <v>405</v>
      </c>
      <c r="H361" s="49"/>
      <c r="I361" s="81"/>
      <c r="J361" s="81"/>
      <c r="K361" s="81"/>
      <c r="L361" s="81"/>
      <c r="M361" s="81"/>
      <c r="N361" s="81"/>
    </row>
    <row r="362" spans="1:14" outlineLevel="1" x14ac:dyDescent="0.35">
      <c r="A362" s="51" t="s">
        <v>437</v>
      </c>
      <c r="B362" s="80" t="s">
        <v>405</v>
      </c>
      <c r="H362" s="49"/>
      <c r="I362" s="81"/>
      <c r="J362" s="81"/>
      <c r="K362" s="81"/>
      <c r="L362" s="81"/>
      <c r="M362" s="81"/>
      <c r="N362" s="81"/>
    </row>
    <row r="363" spans="1:14" outlineLevel="1" x14ac:dyDescent="0.35">
      <c r="A363" s="51" t="s">
        <v>438</v>
      </c>
      <c r="B363" s="80" t="s">
        <v>405</v>
      </c>
      <c r="H363" s="49"/>
      <c r="I363" s="81"/>
      <c r="J363" s="81"/>
      <c r="K363" s="81"/>
      <c r="L363" s="81"/>
      <c r="M363" s="81"/>
      <c r="N363" s="81"/>
    </row>
    <row r="364" spans="1:14" outlineLevel="1" x14ac:dyDescent="0.35">
      <c r="A364" s="51" t="s">
        <v>439</v>
      </c>
      <c r="B364" s="80" t="s">
        <v>405</v>
      </c>
      <c r="H364" s="49"/>
      <c r="I364" s="81"/>
      <c r="J364" s="81"/>
      <c r="K364" s="81"/>
      <c r="L364" s="81"/>
      <c r="M364" s="81"/>
      <c r="N364" s="81"/>
    </row>
    <row r="365" spans="1:14" outlineLevel="1" x14ac:dyDescent="0.35">
      <c r="A365" s="51" t="s">
        <v>440</v>
      </c>
      <c r="B365" s="80" t="s">
        <v>405</v>
      </c>
      <c r="H365" s="49"/>
      <c r="I365" s="81"/>
      <c r="J365" s="81"/>
      <c r="K365" s="81"/>
      <c r="L365" s="81"/>
      <c r="M365" s="81"/>
      <c r="N365" s="81"/>
    </row>
    <row r="366" spans="1:14" x14ac:dyDescent="0.35">
      <c r="H366" s="49"/>
      <c r="I366" s="81"/>
      <c r="J366" s="81"/>
      <c r="K366" s="81"/>
      <c r="L366" s="81"/>
      <c r="M366" s="81"/>
      <c r="N366" s="81"/>
    </row>
    <row r="367" spans="1:14" x14ac:dyDescent="0.35">
      <c r="H367" s="49"/>
      <c r="I367" s="81"/>
      <c r="J367" s="81"/>
      <c r="K367" s="81"/>
      <c r="L367" s="81"/>
      <c r="M367" s="81"/>
      <c r="N367" s="81"/>
    </row>
    <row r="368" spans="1:14" x14ac:dyDescent="0.35">
      <c r="H368" s="49"/>
      <c r="I368" s="81"/>
      <c r="J368" s="81"/>
      <c r="K368" s="81"/>
      <c r="L368" s="81"/>
      <c r="M368" s="81"/>
      <c r="N368" s="81"/>
    </row>
    <row r="369" spans="8:8" s="81" customFormat="1" x14ac:dyDescent="0.35">
      <c r="H369" s="49"/>
    </row>
    <row r="370" spans="8:8" s="81" customFormat="1" x14ac:dyDescent="0.35">
      <c r="H370" s="49"/>
    </row>
    <row r="371" spans="8:8" s="81" customFormat="1" x14ac:dyDescent="0.35">
      <c r="H371" s="49"/>
    </row>
    <row r="372" spans="8:8" s="81" customFormat="1" x14ac:dyDescent="0.35">
      <c r="H372" s="49"/>
    </row>
    <row r="373" spans="8:8" s="81" customFormat="1" x14ac:dyDescent="0.35">
      <c r="H373" s="49"/>
    </row>
    <row r="374" spans="8:8" s="81" customFormat="1" x14ac:dyDescent="0.35">
      <c r="H374" s="49"/>
    </row>
    <row r="375" spans="8:8" s="81" customFormat="1" x14ac:dyDescent="0.35">
      <c r="H375" s="49"/>
    </row>
    <row r="376" spans="8:8" s="81" customFormat="1" x14ac:dyDescent="0.35">
      <c r="H376" s="49"/>
    </row>
    <row r="377" spans="8:8" s="81" customFormat="1" x14ac:dyDescent="0.35">
      <c r="H377" s="49"/>
    </row>
    <row r="378" spans="8:8" s="81" customFormat="1" x14ac:dyDescent="0.35">
      <c r="H378" s="49"/>
    </row>
    <row r="379" spans="8:8" s="81" customFormat="1" x14ac:dyDescent="0.35">
      <c r="H379" s="49"/>
    </row>
    <row r="380" spans="8:8" s="81" customFormat="1" x14ac:dyDescent="0.35">
      <c r="H380" s="49"/>
    </row>
    <row r="381" spans="8:8" s="81" customFormat="1" x14ac:dyDescent="0.35">
      <c r="H381" s="49"/>
    </row>
    <row r="382" spans="8:8" s="81" customFormat="1" x14ac:dyDescent="0.35">
      <c r="H382" s="49"/>
    </row>
    <row r="383" spans="8:8" s="81" customFormat="1" x14ac:dyDescent="0.35">
      <c r="H383" s="49"/>
    </row>
    <row r="384" spans="8:8" s="81" customFormat="1" x14ac:dyDescent="0.35">
      <c r="H384" s="49"/>
    </row>
    <row r="385" spans="8:8" s="81" customFormat="1" x14ac:dyDescent="0.35">
      <c r="H385" s="49"/>
    </row>
    <row r="386" spans="8:8" s="81" customFormat="1" x14ac:dyDescent="0.35">
      <c r="H386" s="49"/>
    </row>
    <row r="387" spans="8:8" s="81" customFormat="1" x14ac:dyDescent="0.35">
      <c r="H387" s="49"/>
    </row>
    <row r="388" spans="8:8" s="81" customFormat="1" x14ac:dyDescent="0.35">
      <c r="H388" s="49"/>
    </row>
    <row r="389" spans="8:8" s="81" customFormat="1" x14ac:dyDescent="0.35">
      <c r="H389" s="49"/>
    </row>
    <row r="390" spans="8:8" s="81" customFormat="1" x14ac:dyDescent="0.35">
      <c r="H390" s="49"/>
    </row>
    <row r="391" spans="8:8" s="81" customFormat="1" x14ac:dyDescent="0.35">
      <c r="H391" s="49"/>
    </row>
    <row r="392" spans="8:8" s="81" customFormat="1" x14ac:dyDescent="0.35">
      <c r="H392" s="49"/>
    </row>
    <row r="393" spans="8:8" s="81" customFormat="1" x14ac:dyDescent="0.35">
      <c r="H393" s="49"/>
    </row>
    <row r="394" spans="8:8" s="81" customFormat="1" x14ac:dyDescent="0.35">
      <c r="H394" s="49"/>
    </row>
    <row r="395" spans="8:8" s="81" customFormat="1" x14ac:dyDescent="0.35">
      <c r="H395" s="49"/>
    </row>
    <row r="396" spans="8:8" s="81" customFormat="1" x14ac:dyDescent="0.35">
      <c r="H396" s="49"/>
    </row>
    <row r="397" spans="8:8" s="81" customFormat="1" x14ac:dyDescent="0.35">
      <c r="H397" s="49"/>
    </row>
    <row r="398" spans="8:8" s="81" customFormat="1" x14ac:dyDescent="0.35">
      <c r="H398" s="49"/>
    </row>
    <row r="399" spans="8:8" s="81" customFormat="1" x14ac:dyDescent="0.35">
      <c r="H399" s="49"/>
    </row>
    <row r="400" spans="8:8" s="81" customFormat="1" x14ac:dyDescent="0.35">
      <c r="H400" s="49"/>
    </row>
    <row r="401" spans="8:8" s="81" customFormat="1" x14ac:dyDescent="0.35">
      <c r="H401" s="49"/>
    </row>
    <row r="402" spans="8:8" s="81" customFormat="1" x14ac:dyDescent="0.35">
      <c r="H402" s="49"/>
    </row>
    <row r="403" spans="8:8" s="81" customFormat="1" x14ac:dyDescent="0.35">
      <c r="H403" s="49"/>
    </row>
    <row r="404" spans="8:8" s="81" customFormat="1" x14ac:dyDescent="0.35">
      <c r="H404" s="49"/>
    </row>
    <row r="405" spans="8:8" s="81" customFormat="1" x14ac:dyDescent="0.35">
      <c r="H405" s="49"/>
    </row>
    <row r="406" spans="8:8" s="81" customFormat="1" x14ac:dyDescent="0.35">
      <c r="H406" s="49"/>
    </row>
    <row r="407" spans="8:8" s="81" customFormat="1" x14ac:dyDescent="0.35">
      <c r="H407" s="49"/>
    </row>
    <row r="408" spans="8:8" s="81" customFormat="1" x14ac:dyDescent="0.35">
      <c r="H408" s="49"/>
    </row>
    <row r="409" spans="8:8" s="81" customFormat="1" x14ac:dyDescent="0.35">
      <c r="H409" s="49"/>
    </row>
    <row r="410" spans="8:8" s="81" customFormat="1" x14ac:dyDescent="0.35">
      <c r="H410" s="49"/>
    </row>
    <row r="411" spans="8:8" s="81" customFormat="1" x14ac:dyDescent="0.35">
      <c r="H411" s="49"/>
    </row>
    <row r="412" spans="8:8" s="81" customFormat="1" x14ac:dyDescent="0.35">
      <c r="H412" s="49"/>
    </row>
    <row r="413" spans="8:8" s="81" customFormat="1" x14ac:dyDescent="0.35">
      <c r="H413" s="49"/>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6"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17" r:id="rId5" xr:uid="{A76C25F2-C039-4DB6-B5AC-95DF5FED2981}"/>
    <hyperlink ref="C244" location="'F1. Sustainable M data'!A1" display="F1. Tab" xr:uid="{25FC841C-60F3-4759-9AF2-FD5858EF1AE8}"/>
    <hyperlink ref="C241" r:id="rId6" xr:uid="{2A35B67C-8CE5-4362-9D87-19D4EF92D1EA}"/>
    <hyperlink ref="C242" r:id="rId7" xr:uid="{DE504277-D5BD-4DFD-B847-EA4C8CB1F014}"/>
    <hyperlink ref="D244" location="'F2. Sustainable PS data'!A1" display="F2. Tab" xr:uid="{D3E52012-6309-43AC-AA02-3E039857EC68}"/>
    <hyperlink ref="C20" r:id="rId8" xr:uid="{699A678A-49E8-44E8-8C28-9912F35C489B}"/>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4F3AC-6EE7-46EE-8F9C-EC952262E0AA}">
  <sheetPr codeName="Sheet6">
    <tabColor rgb="FF0070C0"/>
  </sheetPr>
  <dimension ref="A1:J413"/>
  <sheetViews>
    <sheetView topLeftCell="A217" workbookViewId="0">
      <selection sqref="A1:C35"/>
    </sheetView>
  </sheetViews>
  <sheetFormatPr defaultColWidth="9.1796875" defaultRowHeight="14.5" x14ac:dyDescent="0.35"/>
  <cols>
    <col min="1" max="1" width="14.81640625" style="228" customWidth="1"/>
    <col min="2" max="2" width="74" style="228" bestFit="1" customWidth="1"/>
    <col min="3" max="3" width="37.453125" style="231" bestFit="1" customWidth="1"/>
    <col min="4" max="4" width="9.1796875" style="228"/>
    <col min="5" max="6" width="16" style="228" bestFit="1" customWidth="1"/>
    <col min="7" max="9" width="9.1796875" style="228"/>
    <col min="10" max="10" width="27" style="228" bestFit="1" customWidth="1"/>
    <col min="11" max="16384" width="9.1796875" style="228"/>
  </cols>
  <sheetData>
    <row r="1" spans="1:10" x14ac:dyDescent="0.35">
      <c r="A1" s="228" t="s">
        <v>3577</v>
      </c>
      <c r="B1" s="228" t="s">
        <v>1652</v>
      </c>
      <c r="C1" s="231" t="s">
        <v>1652</v>
      </c>
      <c r="J1" s="228" t="s">
        <v>3090</v>
      </c>
    </row>
    <row r="2" spans="1:10" x14ac:dyDescent="0.35">
      <c r="A2" s="228" t="s">
        <v>1652</v>
      </c>
      <c r="B2" s="228" t="s">
        <v>1652</v>
      </c>
      <c r="C2" s="231" t="s">
        <v>1652</v>
      </c>
    </row>
    <row r="3" spans="1:10" x14ac:dyDescent="0.35">
      <c r="A3" s="228" t="s">
        <v>1652</v>
      </c>
      <c r="B3" s="228" t="s">
        <v>1652</v>
      </c>
      <c r="C3" s="231" t="s">
        <v>1652</v>
      </c>
    </row>
    <row r="4" spans="1:10" x14ac:dyDescent="0.35">
      <c r="A4" s="228" t="s">
        <v>1652</v>
      </c>
      <c r="B4" s="228" t="s">
        <v>1652</v>
      </c>
      <c r="C4" s="231" t="s">
        <v>1652</v>
      </c>
    </row>
    <row r="5" spans="1:10" x14ac:dyDescent="0.35">
      <c r="A5" s="228" t="s">
        <v>1652</v>
      </c>
      <c r="B5" s="228" t="s">
        <v>1652</v>
      </c>
      <c r="C5" s="231" t="s">
        <v>1652</v>
      </c>
    </row>
    <row r="6" spans="1:10" x14ac:dyDescent="0.35">
      <c r="A6" s="228" t="s">
        <v>1652</v>
      </c>
      <c r="B6" s="228" t="s">
        <v>1652</v>
      </c>
      <c r="C6" s="231" t="s">
        <v>1652</v>
      </c>
    </row>
    <row r="7" spans="1:10" x14ac:dyDescent="0.35">
      <c r="A7" s="228" t="s">
        <v>1652</v>
      </c>
      <c r="B7" s="228" t="s">
        <v>1652</v>
      </c>
      <c r="C7" s="231" t="s">
        <v>1652</v>
      </c>
    </row>
    <row r="8" spans="1:10" x14ac:dyDescent="0.35">
      <c r="A8" s="228" t="s">
        <v>1652</v>
      </c>
      <c r="B8" s="228" t="s">
        <v>1652</v>
      </c>
      <c r="C8" s="231" t="s">
        <v>1652</v>
      </c>
    </row>
    <row r="9" spans="1:10" x14ac:dyDescent="0.35">
      <c r="A9" s="228" t="s">
        <v>1652</v>
      </c>
      <c r="B9" s="228" t="s">
        <v>1652</v>
      </c>
      <c r="C9" s="231" t="s">
        <v>1652</v>
      </c>
    </row>
    <row r="10" spans="1:10" x14ac:dyDescent="0.35">
      <c r="A10" s="228" t="s">
        <v>1652</v>
      </c>
      <c r="B10" s="228" t="s">
        <v>1652</v>
      </c>
      <c r="C10" s="231" t="s">
        <v>1652</v>
      </c>
    </row>
    <row r="11" spans="1:10" x14ac:dyDescent="0.35">
      <c r="A11" s="228" t="s">
        <v>1652</v>
      </c>
      <c r="B11" s="228" t="s">
        <v>1652</v>
      </c>
      <c r="C11" s="231" t="s">
        <v>1652</v>
      </c>
    </row>
    <row r="12" spans="1:10" x14ac:dyDescent="0.35">
      <c r="A12" s="228" t="s">
        <v>1652</v>
      </c>
      <c r="B12" s="228" t="s">
        <v>1652</v>
      </c>
      <c r="C12" s="231" t="s">
        <v>1652</v>
      </c>
    </row>
    <row r="13" spans="1:10" x14ac:dyDescent="0.35">
      <c r="A13" s="228" t="s">
        <v>78</v>
      </c>
      <c r="B13" s="228" t="s">
        <v>1652</v>
      </c>
      <c r="C13" s="231" t="s">
        <v>1652</v>
      </c>
    </row>
    <row r="14" spans="1:10" x14ac:dyDescent="0.35">
      <c r="A14" s="228" t="s">
        <v>79</v>
      </c>
      <c r="B14" s="228" t="s">
        <v>1652</v>
      </c>
      <c r="C14" s="231" t="s">
        <v>1652</v>
      </c>
    </row>
    <row r="15" spans="1:10" x14ac:dyDescent="0.35">
      <c r="A15" s="228" t="s">
        <v>81</v>
      </c>
      <c r="B15" s="228" t="s">
        <v>82</v>
      </c>
      <c r="C15" s="231" t="s">
        <v>3585</v>
      </c>
    </row>
    <row r="16" spans="1:10" x14ac:dyDescent="0.35">
      <c r="A16" s="228" t="s">
        <v>83</v>
      </c>
      <c r="B16" s="228" t="s">
        <v>3586</v>
      </c>
      <c r="C16" s="231" t="s">
        <v>3587</v>
      </c>
    </row>
    <row r="17" spans="1:3" x14ac:dyDescent="0.35">
      <c r="A17" s="228" t="s">
        <v>85</v>
      </c>
      <c r="B17" s="228" t="s">
        <v>1652</v>
      </c>
      <c r="C17" s="120" t="s">
        <v>1652</v>
      </c>
    </row>
    <row r="18" spans="1:3" x14ac:dyDescent="0.35">
      <c r="A18" s="228" t="s">
        <v>2989</v>
      </c>
      <c r="B18" s="228" t="s">
        <v>3588</v>
      </c>
      <c r="C18" s="231" t="s">
        <v>3589</v>
      </c>
    </row>
    <row r="19" spans="1:3" x14ac:dyDescent="0.35">
      <c r="A19" s="228" t="s">
        <v>3061</v>
      </c>
      <c r="B19" s="228" t="s">
        <v>1652</v>
      </c>
      <c r="C19" s="232" t="s">
        <v>1652</v>
      </c>
    </row>
    <row r="20" spans="1:3" x14ac:dyDescent="0.35">
      <c r="A20" s="228" t="s">
        <v>88</v>
      </c>
      <c r="B20" s="228" t="s">
        <v>1652</v>
      </c>
      <c r="C20" s="120" t="s">
        <v>1652</v>
      </c>
    </row>
    <row r="21" spans="1:3" x14ac:dyDescent="0.35">
      <c r="A21" s="228" t="s">
        <v>90</v>
      </c>
      <c r="B21" s="228" t="s">
        <v>1652</v>
      </c>
      <c r="C21" s="231" t="s">
        <v>1652</v>
      </c>
    </row>
    <row r="22" spans="1:3" x14ac:dyDescent="0.35">
      <c r="A22" s="228" t="s">
        <v>91</v>
      </c>
      <c r="B22" s="228" t="s">
        <v>1652</v>
      </c>
      <c r="C22" s="231" t="s">
        <v>1652</v>
      </c>
    </row>
    <row r="23" spans="1:3" x14ac:dyDescent="0.35">
      <c r="A23" s="228" t="s">
        <v>92</v>
      </c>
      <c r="B23" s="228" t="s">
        <v>1652</v>
      </c>
      <c r="C23" s="231" t="s">
        <v>1652</v>
      </c>
    </row>
    <row r="24" spans="1:3" x14ac:dyDescent="0.35">
      <c r="A24" s="228" t="s">
        <v>93</v>
      </c>
      <c r="B24" s="228" t="s">
        <v>1652</v>
      </c>
      <c r="C24" s="231" t="s">
        <v>1652</v>
      </c>
    </row>
    <row r="25" spans="1:3" x14ac:dyDescent="0.35">
      <c r="A25" s="228" t="s">
        <v>94</v>
      </c>
      <c r="B25" s="228" t="s">
        <v>1652</v>
      </c>
      <c r="C25" s="231" t="s">
        <v>1652</v>
      </c>
    </row>
    <row r="26" spans="1:3" x14ac:dyDescent="0.35">
      <c r="A26" s="228" t="s">
        <v>1652</v>
      </c>
      <c r="B26" s="228" t="s">
        <v>1652</v>
      </c>
      <c r="C26" s="231" t="s">
        <v>1652</v>
      </c>
    </row>
    <row r="27" spans="1:3" x14ac:dyDescent="0.35">
      <c r="A27" s="228" t="s">
        <v>95</v>
      </c>
      <c r="B27" s="228" t="s">
        <v>1652</v>
      </c>
      <c r="C27" s="231" t="s">
        <v>1652</v>
      </c>
    </row>
    <row r="28" spans="1:3" x14ac:dyDescent="0.35">
      <c r="A28" s="228" t="s">
        <v>96</v>
      </c>
      <c r="B28" s="228" t="s">
        <v>1652</v>
      </c>
      <c r="C28" s="231" t="s">
        <v>1652</v>
      </c>
    </row>
    <row r="29" spans="1:3" x14ac:dyDescent="0.35">
      <c r="A29" s="228" t="s">
        <v>98</v>
      </c>
      <c r="B29" s="228" t="s">
        <v>1652</v>
      </c>
      <c r="C29" s="231" t="s">
        <v>3143</v>
      </c>
    </row>
    <row r="30" spans="1:3" x14ac:dyDescent="0.35">
      <c r="A30" s="228" t="s">
        <v>100</v>
      </c>
      <c r="B30" s="228" t="s">
        <v>1652</v>
      </c>
      <c r="C30" s="231" t="s">
        <v>1652</v>
      </c>
    </row>
    <row r="31" spans="1:3" x14ac:dyDescent="0.35">
      <c r="A31" s="228" t="s">
        <v>101</v>
      </c>
      <c r="B31" s="228" t="s">
        <v>1652</v>
      </c>
      <c r="C31" s="231" t="s">
        <v>1652</v>
      </c>
    </row>
    <row r="32" spans="1:3" x14ac:dyDescent="0.35">
      <c r="A32" s="228" t="s">
        <v>102</v>
      </c>
      <c r="B32" s="228" t="s">
        <v>1652</v>
      </c>
      <c r="C32" s="231" t="s">
        <v>1652</v>
      </c>
    </row>
    <row r="33" spans="1:10" x14ac:dyDescent="0.35">
      <c r="A33" s="228" t="s">
        <v>103</v>
      </c>
      <c r="B33" s="228" t="s">
        <v>1652</v>
      </c>
      <c r="C33" s="231" t="s">
        <v>1652</v>
      </c>
    </row>
    <row r="34" spans="1:10" x14ac:dyDescent="0.35">
      <c r="A34" s="228" t="s">
        <v>104</v>
      </c>
      <c r="B34" s="228" t="s">
        <v>1652</v>
      </c>
      <c r="C34" s="231" t="s">
        <v>1652</v>
      </c>
    </row>
    <row r="35" spans="1:10" x14ac:dyDescent="0.35">
      <c r="A35" s="228" t="s">
        <v>105</v>
      </c>
      <c r="B35" s="228" t="s">
        <v>1652</v>
      </c>
      <c r="C35" s="231" t="s">
        <v>1652</v>
      </c>
    </row>
    <row r="36" spans="1:10" x14ac:dyDescent="0.35">
      <c r="A36" s="228" t="s">
        <v>1652</v>
      </c>
      <c r="B36" s="228" t="s">
        <v>1652</v>
      </c>
    </row>
    <row r="37" spans="1:10" x14ac:dyDescent="0.35">
      <c r="A37" s="228" t="s">
        <v>1652</v>
      </c>
      <c r="B37" s="228" t="s">
        <v>1652</v>
      </c>
    </row>
    <row r="38" spans="1:10" x14ac:dyDescent="0.35">
      <c r="A38" s="228" t="s">
        <v>3</v>
      </c>
      <c r="B38" s="228" t="s">
        <v>1369</v>
      </c>
      <c r="C38" s="231">
        <v>455993.01</v>
      </c>
    </row>
    <row r="39" spans="1:10" x14ac:dyDescent="0.35">
      <c r="A39" s="228" t="s">
        <v>108</v>
      </c>
      <c r="B39" s="228" t="s">
        <v>109</v>
      </c>
      <c r="C39" s="231">
        <v>423308.22</v>
      </c>
    </row>
    <row r="40" spans="1:10" x14ac:dyDescent="0.35">
      <c r="A40" s="228" t="s">
        <v>110</v>
      </c>
      <c r="B40" s="228" t="s">
        <v>1652</v>
      </c>
    </row>
    <row r="41" spans="1:10" x14ac:dyDescent="0.35">
      <c r="A41" s="228" t="s">
        <v>113</v>
      </c>
      <c r="B41" s="228" t="s">
        <v>1652</v>
      </c>
    </row>
    <row r="42" spans="1:10" x14ac:dyDescent="0.35">
      <c r="A42" s="228" t="s">
        <v>115</v>
      </c>
      <c r="B42" s="228" t="s">
        <v>1652</v>
      </c>
    </row>
    <row r="43" spans="1:10" x14ac:dyDescent="0.35">
      <c r="A43" s="228" t="s">
        <v>1589</v>
      </c>
      <c r="B43" s="228" t="s">
        <v>1652</v>
      </c>
    </row>
    <row r="44" spans="1:10" x14ac:dyDescent="0.35">
      <c r="A44" s="228" t="s">
        <v>1652</v>
      </c>
      <c r="B44" s="228" t="s">
        <v>1652</v>
      </c>
    </row>
    <row r="45" spans="1:10" x14ac:dyDescent="0.35">
      <c r="A45" s="228" t="s">
        <v>7</v>
      </c>
      <c r="B45" s="228" t="s">
        <v>118</v>
      </c>
      <c r="C45" s="231">
        <v>0.02</v>
      </c>
      <c r="F45" s="231">
        <v>2.5000000000000001E-2</v>
      </c>
    </row>
    <row r="46" spans="1:10" x14ac:dyDescent="0.35">
      <c r="A46" s="228" t="s">
        <v>1652</v>
      </c>
      <c r="B46" s="228" t="s">
        <v>1652</v>
      </c>
    </row>
    <row r="47" spans="1:10" x14ac:dyDescent="0.35">
      <c r="A47" s="228" t="s">
        <v>2991</v>
      </c>
      <c r="B47" s="228" t="s">
        <v>2992</v>
      </c>
      <c r="C47" s="231">
        <v>34870.99</v>
      </c>
      <c r="J47" s="233" t="s">
        <v>3091</v>
      </c>
    </row>
    <row r="48" spans="1:10" x14ac:dyDescent="0.35">
      <c r="A48" s="228" t="s">
        <v>119</v>
      </c>
      <c r="B48" s="228" t="s">
        <v>1652</v>
      </c>
    </row>
    <row r="49" spans="1:3" x14ac:dyDescent="0.35">
      <c r="A49" s="228" t="s">
        <v>121</v>
      </c>
      <c r="B49" s="228" t="s">
        <v>1652</v>
      </c>
    </row>
    <row r="50" spans="1:3" x14ac:dyDescent="0.35">
      <c r="A50" s="228" t="s">
        <v>123</v>
      </c>
      <c r="B50" s="228" t="s">
        <v>1652</v>
      </c>
    </row>
    <row r="51" spans="1:3" x14ac:dyDescent="0.35">
      <c r="A51" s="228" t="s">
        <v>124</v>
      </c>
      <c r="B51" s="228" t="s">
        <v>1652</v>
      </c>
    </row>
    <row r="52" spans="1:3" x14ac:dyDescent="0.35">
      <c r="A52" s="228" t="s">
        <v>1652</v>
      </c>
      <c r="B52" s="228" t="s">
        <v>1652</v>
      </c>
    </row>
    <row r="53" spans="1:3" x14ac:dyDescent="0.35">
      <c r="A53" s="228" t="s">
        <v>127</v>
      </c>
      <c r="B53" s="228" t="s">
        <v>128</v>
      </c>
      <c r="C53" s="231">
        <v>409733.23</v>
      </c>
    </row>
    <row r="54" spans="1:3" x14ac:dyDescent="0.35">
      <c r="A54" s="228" t="s">
        <v>129</v>
      </c>
      <c r="B54" s="228" t="s">
        <v>1652</v>
      </c>
    </row>
    <row r="55" spans="1:3" x14ac:dyDescent="0.35">
      <c r="A55" s="228" t="s">
        <v>131</v>
      </c>
      <c r="B55" s="228" t="s">
        <v>1652</v>
      </c>
    </row>
    <row r="56" spans="1:3" x14ac:dyDescent="0.35">
      <c r="A56" s="228" t="s">
        <v>133</v>
      </c>
      <c r="B56" s="228" t="s">
        <v>134</v>
      </c>
      <c r="C56" s="231">
        <v>46259.78</v>
      </c>
    </row>
    <row r="57" spans="1:3" x14ac:dyDescent="0.35">
      <c r="A57" s="228" t="s">
        <v>135</v>
      </c>
      <c r="B57" s="228" t="s">
        <v>1652</v>
      </c>
    </row>
    <row r="58" spans="1:3" x14ac:dyDescent="0.35">
      <c r="A58" s="228" t="s">
        <v>137</v>
      </c>
      <c r="B58" s="228" t="s">
        <v>1652</v>
      </c>
    </row>
    <row r="59" spans="1:3" x14ac:dyDescent="0.35">
      <c r="A59" s="228" t="s">
        <v>139</v>
      </c>
      <c r="B59" s="228" t="s">
        <v>1652</v>
      </c>
    </row>
    <row r="60" spans="1:3" x14ac:dyDescent="0.35">
      <c r="A60" s="228" t="s">
        <v>141</v>
      </c>
      <c r="B60" s="228" t="s">
        <v>1652</v>
      </c>
    </row>
    <row r="61" spans="1:3" x14ac:dyDescent="0.35">
      <c r="A61" s="228" t="s">
        <v>142</v>
      </c>
      <c r="B61" s="228" t="s">
        <v>1652</v>
      </c>
    </row>
    <row r="62" spans="1:3" x14ac:dyDescent="0.35">
      <c r="A62" s="228" t="s">
        <v>143</v>
      </c>
      <c r="B62" s="228" t="s">
        <v>1652</v>
      </c>
    </row>
    <row r="63" spans="1:3" x14ac:dyDescent="0.35">
      <c r="A63" s="228" t="s">
        <v>144</v>
      </c>
      <c r="B63" s="228" t="s">
        <v>1652</v>
      </c>
    </row>
    <row r="64" spans="1:3" x14ac:dyDescent="0.35">
      <c r="A64" s="228" t="s">
        <v>145</v>
      </c>
      <c r="B64" s="228" t="s">
        <v>1652</v>
      </c>
    </row>
    <row r="65" spans="1:3" x14ac:dyDescent="0.35">
      <c r="A65" s="228" t="s">
        <v>1652</v>
      </c>
      <c r="B65" s="228" t="s">
        <v>1652</v>
      </c>
    </row>
    <row r="66" spans="1:3" x14ac:dyDescent="0.35">
      <c r="A66" s="228" t="s">
        <v>149</v>
      </c>
      <c r="B66" s="228" t="s">
        <v>1453</v>
      </c>
      <c r="C66" s="231">
        <v>14.06</v>
      </c>
    </row>
    <row r="67" spans="1:3" x14ac:dyDescent="0.35">
      <c r="A67" s="228" t="s">
        <v>1652</v>
      </c>
      <c r="B67" s="228" t="s">
        <v>1652</v>
      </c>
    </row>
    <row r="68" spans="1:3" x14ac:dyDescent="0.35">
      <c r="A68" s="228" t="s">
        <v>1652</v>
      </c>
      <c r="B68" s="228" t="s">
        <v>1652</v>
      </c>
    </row>
    <row r="69" spans="1:3" x14ac:dyDescent="0.35">
      <c r="A69" s="228" t="s">
        <v>1652</v>
      </c>
      <c r="B69" s="228" t="s">
        <v>1652</v>
      </c>
    </row>
    <row r="70" spans="1:3" x14ac:dyDescent="0.35">
      <c r="A70" s="228" t="s">
        <v>152</v>
      </c>
      <c r="B70" s="228" t="s">
        <v>3578</v>
      </c>
      <c r="C70" s="231">
        <v>25296.52</v>
      </c>
    </row>
    <row r="71" spans="1:3" x14ac:dyDescent="0.35">
      <c r="A71" s="228" t="s">
        <v>153</v>
      </c>
      <c r="B71" s="228" t="s">
        <v>3579</v>
      </c>
      <c r="C71" s="231">
        <v>20024.7</v>
      </c>
    </row>
    <row r="72" spans="1:3" x14ac:dyDescent="0.35">
      <c r="A72" s="228" t="s">
        <v>154</v>
      </c>
      <c r="B72" s="228" t="s">
        <v>3580</v>
      </c>
      <c r="C72" s="231">
        <v>16102.24</v>
      </c>
    </row>
    <row r="73" spans="1:3" x14ac:dyDescent="0.35">
      <c r="A73" s="228" t="s">
        <v>155</v>
      </c>
      <c r="B73" s="228" t="s">
        <v>3581</v>
      </c>
      <c r="C73" s="231">
        <v>19623.64</v>
      </c>
    </row>
    <row r="74" spans="1:3" x14ac:dyDescent="0.35">
      <c r="A74" s="228" t="s">
        <v>156</v>
      </c>
      <c r="B74" s="228" t="s">
        <v>3582</v>
      </c>
      <c r="C74" s="231">
        <v>13188.31</v>
      </c>
    </row>
    <row r="75" spans="1:3" x14ac:dyDescent="0.35">
      <c r="A75" s="228" t="s">
        <v>157</v>
      </c>
      <c r="B75" s="228" t="s">
        <v>3583</v>
      </c>
      <c r="C75" s="231">
        <v>68163.899999999994</v>
      </c>
    </row>
    <row r="76" spans="1:3" x14ac:dyDescent="0.35">
      <c r="A76" s="228" t="s">
        <v>158</v>
      </c>
      <c r="B76" s="228" t="s">
        <v>3584</v>
      </c>
      <c r="C76" s="231">
        <v>293593.7</v>
      </c>
    </row>
    <row r="77" spans="1:3" x14ac:dyDescent="0.35">
      <c r="A77" s="228" t="s">
        <v>159</v>
      </c>
      <c r="B77" s="228" t="s">
        <v>1652</v>
      </c>
    </row>
    <row r="78" spans="1:3" x14ac:dyDescent="0.35">
      <c r="A78" s="228" t="s">
        <v>160</v>
      </c>
      <c r="B78" s="228" t="s">
        <v>1652</v>
      </c>
    </row>
    <row r="79" spans="1:3" x14ac:dyDescent="0.35">
      <c r="A79" s="228" t="s">
        <v>162</v>
      </c>
      <c r="B79" s="228" t="s">
        <v>1652</v>
      </c>
    </row>
    <row r="80" spans="1:3" x14ac:dyDescent="0.35">
      <c r="A80" s="228" t="s">
        <v>164</v>
      </c>
      <c r="B80" s="228" t="s">
        <v>1652</v>
      </c>
    </row>
    <row r="81" spans="1:3" x14ac:dyDescent="0.35">
      <c r="A81" s="228" t="s">
        <v>166</v>
      </c>
      <c r="B81" s="228" t="s">
        <v>1652</v>
      </c>
    </row>
    <row r="82" spans="1:3" x14ac:dyDescent="0.35">
      <c r="A82" s="228" t="s">
        <v>168</v>
      </c>
      <c r="B82" s="228" t="s">
        <v>1652</v>
      </c>
    </row>
    <row r="83" spans="1:3" x14ac:dyDescent="0.35">
      <c r="A83" s="228" t="s">
        <v>170</v>
      </c>
      <c r="B83" s="228" t="s">
        <v>1652</v>
      </c>
    </row>
    <row r="84" spans="1:3" x14ac:dyDescent="0.35">
      <c r="A84" s="228" t="s">
        <v>171</v>
      </c>
      <c r="B84" s="228" t="s">
        <v>1652</v>
      </c>
    </row>
    <row r="85" spans="1:3" x14ac:dyDescent="0.35">
      <c r="A85" s="228" t="s">
        <v>172</v>
      </c>
      <c r="B85" s="228" t="s">
        <v>1652</v>
      </c>
    </row>
    <row r="86" spans="1:3" x14ac:dyDescent="0.35">
      <c r="A86" s="228" t="s">
        <v>173</v>
      </c>
      <c r="B86" s="228" t="s">
        <v>1652</v>
      </c>
    </row>
    <row r="87" spans="1:3" x14ac:dyDescent="0.35">
      <c r="A87" s="228" t="s">
        <v>174</v>
      </c>
      <c r="B87" s="228" t="s">
        <v>1652</v>
      </c>
    </row>
    <row r="88" spans="1:3" x14ac:dyDescent="0.35">
      <c r="A88" s="228" t="s">
        <v>1652</v>
      </c>
      <c r="B88" s="228" t="s">
        <v>1652</v>
      </c>
    </row>
    <row r="89" spans="1:3" x14ac:dyDescent="0.35">
      <c r="A89" s="228" t="s">
        <v>178</v>
      </c>
      <c r="B89" s="228" t="s">
        <v>150</v>
      </c>
      <c r="C89" s="231">
        <v>11.59</v>
      </c>
    </row>
    <row r="90" spans="1:3" x14ac:dyDescent="0.35">
      <c r="A90" s="228" t="s">
        <v>1652</v>
      </c>
      <c r="B90" s="228" t="s">
        <v>1652</v>
      </c>
    </row>
    <row r="91" spans="1:3" x14ac:dyDescent="0.35">
      <c r="A91" s="228" t="s">
        <v>1652</v>
      </c>
      <c r="B91" s="228" t="s">
        <v>1652</v>
      </c>
    </row>
    <row r="92" spans="1:3" x14ac:dyDescent="0.35">
      <c r="A92" s="228" t="s">
        <v>179</v>
      </c>
      <c r="B92" s="228" t="s">
        <v>1652</v>
      </c>
    </row>
    <row r="93" spans="1:3" x14ac:dyDescent="0.35">
      <c r="A93" s="228" t="s">
        <v>180</v>
      </c>
      <c r="B93" s="228" t="s">
        <v>1538</v>
      </c>
      <c r="C93" s="231">
        <v>79612.84</v>
      </c>
    </row>
    <row r="94" spans="1:3" x14ac:dyDescent="0.35">
      <c r="A94" s="228" t="s">
        <v>181</v>
      </c>
      <c r="B94" s="228" t="s">
        <v>1539</v>
      </c>
      <c r="C94" s="231">
        <v>107650.35</v>
      </c>
    </row>
    <row r="95" spans="1:3" x14ac:dyDescent="0.35">
      <c r="A95" s="228" t="s">
        <v>182</v>
      </c>
      <c r="B95" s="228" t="s">
        <v>1540</v>
      </c>
      <c r="C95" s="231">
        <v>40412.199999999997</v>
      </c>
    </row>
    <row r="96" spans="1:3" x14ac:dyDescent="0.35">
      <c r="A96" s="228" t="s">
        <v>183</v>
      </c>
      <c r="B96" s="228" t="s">
        <v>1541</v>
      </c>
      <c r="C96" s="231">
        <v>10834.54</v>
      </c>
    </row>
    <row r="97" spans="1:3" x14ac:dyDescent="0.35">
      <c r="A97" s="228" t="s">
        <v>184</v>
      </c>
      <c r="B97" s="228" t="s">
        <v>1542</v>
      </c>
      <c r="C97" s="231">
        <v>12359.08</v>
      </c>
    </row>
    <row r="98" spans="1:3" x14ac:dyDescent="0.35">
      <c r="A98" s="228" t="s">
        <v>185</v>
      </c>
      <c r="B98" s="228" t="s">
        <v>1543</v>
      </c>
      <c r="C98" s="231">
        <v>2181.9</v>
      </c>
    </row>
    <row r="99" spans="1:3" x14ac:dyDescent="0.35">
      <c r="A99" s="228" t="s">
        <v>186</v>
      </c>
      <c r="B99" s="228" t="s">
        <v>1544</v>
      </c>
      <c r="C99" s="231">
        <v>170257.31</v>
      </c>
    </row>
    <row r="100" spans="1:3" x14ac:dyDescent="0.35">
      <c r="A100" s="228" t="s">
        <v>187</v>
      </c>
      <c r="B100" s="228" t="s">
        <v>1652</v>
      </c>
    </row>
    <row r="101" spans="1:3" x14ac:dyDescent="0.35">
      <c r="A101" s="228" t="s">
        <v>188</v>
      </c>
      <c r="B101" s="228" t="s">
        <v>1652</v>
      </c>
    </row>
    <row r="102" spans="1:3" x14ac:dyDescent="0.35">
      <c r="A102" s="228" t="s">
        <v>189</v>
      </c>
      <c r="B102" s="228" t="s">
        <v>1652</v>
      </c>
    </row>
    <row r="103" spans="1:3" x14ac:dyDescent="0.35">
      <c r="A103" s="228" t="s">
        <v>190</v>
      </c>
      <c r="B103" s="228" t="s">
        <v>1652</v>
      </c>
    </row>
    <row r="104" spans="1:3" x14ac:dyDescent="0.35">
      <c r="A104" s="228" t="s">
        <v>191</v>
      </c>
      <c r="B104" s="228" t="s">
        <v>1652</v>
      </c>
    </row>
    <row r="105" spans="1:3" x14ac:dyDescent="0.35">
      <c r="A105" s="228" t="s">
        <v>192</v>
      </c>
      <c r="B105" s="228" t="s">
        <v>1652</v>
      </c>
    </row>
    <row r="106" spans="1:3" x14ac:dyDescent="0.35">
      <c r="A106" s="228" t="s">
        <v>193</v>
      </c>
      <c r="B106" s="228" t="s">
        <v>1652</v>
      </c>
    </row>
    <row r="107" spans="1:3" x14ac:dyDescent="0.35">
      <c r="A107" s="228" t="s">
        <v>194</v>
      </c>
      <c r="B107" s="228" t="s">
        <v>1652</v>
      </c>
    </row>
    <row r="108" spans="1:3" x14ac:dyDescent="0.35">
      <c r="A108" s="228" t="s">
        <v>195</v>
      </c>
      <c r="B108" s="228" t="s">
        <v>1652</v>
      </c>
    </row>
    <row r="109" spans="1:3" x14ac:dyDescent="0.35">
      <c r="A109" s="228" t="s">
        <v>196</v>
      </c>
      <c r="B109" s="228" t="s">
        <v>1652</v>
      </c>
    </row>
    <row r="110" spans="1:3" x14ac:dyDescent="0.35">
      <c r="A110" s="228" t="s">
        <v>197</v>
      </c>
      <c r="B110" s="228" t="s">
        <v>1652</v>
      </c>
    </row>
    <row r="111" spans="1:3" x14ac:dyDescent="0.35">
      <c r="A111" s="228" t="s">
        <v>1652</v>
      </c>
      <c r="B111" s="228" t="s">
        <v>1652</v>
      </c>
    </row>
    <row r="112" spans="1:3" x14ac:dyDescent="0.35">
      <c r="A112" s="228" t="s">
        <v>202</v>
      </c>
      <c r="B112" s="228" t="s">
        <v>203</v>
      </c>
      <c r="C112" s="231">
        <v>1183.55</v>
      </c>
    </row>
    <row r="113" spans="1:3" x14ac:dyDescent="0.35">
      <c r="A113" s="228" t="s">
        <v>204</v>
      </c>
      <c r="B113" s="228" t="s">
        <v>1652</v>
      </c>
    </row>
    <row r="114" spans="1:3" x14ac:dyDescent="0.35">
      <c r="A114" s="228" t="s">
        <v>205</v>
      </c>
      <c r="B114" s="228" t="s">
        <v>1652</v>
      </c>
    </row>
    <row r="115" spans="1:3" x14ac:dyDescent="0.35">
      <c r="A115" s="228" t="s">
        <v>206</v>
      </c>
      <c r="B115" s="228" t="s">
        <v>1652</v>
      </c>
    </row>
    <row r="116" spans="1:3" x14ac:dyDescent="0.35">
      <c r="A116" s="228" t="s">
        <v>208</v>
      </c>
      <c r="B116" s="228" t="s">
        <v>1652</v>
      </c>
    </row>
    <row r="117" spans="1:3" x14ac:dyDescent="0.35">
      <c r="A117" s="228" t="s">
        <v>209</v>
      </c>
      <c r="B117" s="228" t="s">
        <v>1652</v>
      </c>
    </row>
    <row r="118" spans="1:3" x14ac:dyDescent="0.35">
      <c r="A118" s="228" t="s">
        <v>210</v>
      </c>
      <c r="B118" s="228" t="s">
        <v>216</v>
      </c>
      <c r="C118" s="231">
        <v>408549.69</v>
      </c>
    </row>
    <row r="119" spans="1:3" x14ac:dyDescent="0.35">
      <c r="A119" s="228" t="s">
        <v>211</v>
      </c>
      <c r="B119" s="228" t="s">
        <v>1652</v>
      </c>
    </row>
    <row r="120" spans="1:3" x14ac:dyDescent="0.35">
      <c r="A120" s="228" t="s">
        <v>213</v>
      </c>
      <c r="B120" s="228" t="s">
        <v>1652</v>
      </c>
    </row>
    <row r="121" spans="1:3" x14ac:dyDescent="0.35">
      <c r="A121" s="228" t="s">
        <v>215</v>
      </c>
      <c r="B121" s="228" t="s">
        <v>1652</v>
      </c>
    </row>
    <row r="122" spans="1:3" x14ac:dyDescent="0.35">
      <c r="A122" s="228" t="s">
        <v>217</v>
      </c>
      <c r="B122" s="228" t="s">
        <v>1652</v>
      </c>
    </row>
    <row r="123" spans="1:3" x14ac:dyDescent="0.35">
      <c r="A123" s="228" t="s">
        <v>219</v>
      </c>
      <c r="B123" s="228" t="s">
        <v>1652</v>
      </c>
    </row>
    <row r="124" spans="1:3" x14ac:dyDescent="0.35">
      <c r="A124" s="228" t="s">
        <v>221</v>
      </c>
      <c r="B124" s="228" t="s">
        <v>1652</v>
      </c>
    </row>
    <row r="125" spans="1:3" x14ac:dyDescent="0.35">
      <c r="A125" s="228" t="s">
        <v>223</v>
      </c>
      <c r="B125" s="228" t="s">
        <v>1652</v>
      </c>
    </row>
    <row r="126" spans="1:3" x14ac:dyDescent="0.35">
      <c r="A126" s="228" t="s">
        <v>225</v>
      </c>
      <c r="B126" s="228" t="s">
        <v>1652</v>
      </c>
    </row>
    <row r="127" spans="1:3" x14ac:dyDescent="0.35">
      <c r="A127" s="228" t="s">
        <v>226</v>
      </c>
      <c r="B127" s="228" t="s">
        <v>1652</v>
      </c>
    </row>
    <row r="128" spans="1:3" x14ac:dyDescent="0.35">
      <c r="A128" s="228" t="s">
        <v>1554</v>
      </c>
      <c r="B128" s="228" t="s">
        <v>1652</v>
      </c>
    </row>
    <row r="129" spans="1:3" x14ac:dyDescent="0.35">
      <c r="A129" s="228" t="s">
        <v>1557</v>
      </c>
      <c r="B129" s="228" t="s">
        <v>1652</v>
      </c>
    </row>
    <row r="130" spans="1:3" x14ac:dyDescent="0.35">
      <c r="A130" s="228" t="s">
        <v>2664</v>
      </c>
      <c r="B130" s="228" t="s">
        <v>1652</v>
      </c>
    </row>
    <row r="131" spans="1:3" x14ac:dyDescent="0.35">
      <c r="A131" s="228" t="s">
        <v>227</v>
      </c>
      <c r="B131" s="228" t="s">
        <v>1652</v>
      </c>
    </row>
    <row r="132" spans="1:3" x14ac:dyDescent="0.35">
      <c r="A132" s="228" t="s">
        <v>228</v>
      </c>
      <c r="B132" s="228" t="s">
        <v>1652</v>
      </c>
    </row>
    <row r="133" spans="1:3" x14ac:dyDescent="0.35">
      <c r="A133" s="228" t="s">
        <v>229</v>
      </c>
      <c r="B133" s="228" t="s">
        <v>1652</v>
      </c>
    </row>
    <row r="134" spans="1:3" x14ac:dyDescent="0.35">
      <c r="A134" s="228" t="s">
        <v>230</v>
      </c>
      <c r="B134" s="228" t="s">
        <v>1652</v>
      </c>
    </row>
    <row r="135" spans="1:3" x14ac:dyDescent="0.35">
      <c r="A135" s="228" t="s">
        <v>231</v>
      </c>
      <c r="B135" s="228" t="s">
        <v>1652</v>
      </c>
    </row>
    <row r="136" spans="1:3" x14ac:dyDescent="0.35">
      <c r="A136" s="228" t="s">
        <v>232</v>
      </c>
      <c r="B136" s="228" t="s">
        <v>1652</v>
      </c>
    </row>
    <row r="137" spans="1:3" x14ac:dyDescent="0.35">
      <c r="A137" s="228" t="s">
        <v>1652</v>
      </c>
      <c r="B137" s="228" t="s">
        <v>1652</v>
      </c>
    </row>
    <row r="138" spans="1:3" x14ac:dyDescent="0.35">
      <c r="A138" s="228" t="s">
        <v>234</v>
      </c>
      <c r="B138" s="228" t="s">
        <v>203</v>
      </c>
      <c r="C138" s="231">
        <v>1253.1400000000001</v>
      </c>
    </row>
    <row r="139" spans="1:3" x14ac:dyDescent="0.35">
      <c r="A139" s="228" t="s">
        <v>235</v>
      </c>
      <c r="B139" s="228" t="s">
        <v>1652</v>
      </c>
    </row>
    <row r="140" spans="1:3" x14ac:dyDescent="0.35">
      <c r="A140" s="228" t="s">
        <v>236</v>
      </c>
      <c r="B140" s="228" t="s">
        <v>1652</v>
      </c>
    </row>
    <row r="141" spans="1:3" x14ac:dyDescent="0.35">
      <c r="A141" s="228" t="s">
        <v>237</v>
      </c>
      <c r="B141" s="228" t="s">
        <v>1652</v>
      </c>
    </row>
    <row r="142" spans="1:3" x14ac:dyDescent="0.35">
      <c r="A142" s="228" t="s">
        <v>238</v>
      </c>
      <c r="B142" s="228" t="s">
        <v>1652</v>
      </c>
    </row>
    <row r="143" spans="1:3" x14ac:dyDescent="0.35">
      <c r="A143" s="228" t="s">
        <v>239</v>
      </c>
      <c r="B143" s="228" t="s">
        <v>1652</v>
      </c>
    </row>
    <row r="144" spans="1:3" x14ac:dyDescent="0.35">
      <c r="A144" s="228" t="s">
        <v>240</v>
      </c>
      <c r="B144" s="228" t="s">
        <v>216</v>
      </c>
      <c r="C144" s="231">
        <v>422055.08</v>
      </c>
    </row>
    <row r="145" spans="1:2" x14ac:dyDescent="0.35">
      <c r="A145" s="228" t="s">
        <v>241</v>
      </c>
      <c r="B145" s="228" t="s">
        <v>1652</v>
      </c>
    </row>
    <row r="146" spans="1:2" x14ac:dyDescent="0.35">
      <c r="A146" s="228" t="s">
        <v>242</v>
      </c>
      <c r="B146" s="228" t="s">
        <v>1652</v>
      </c>
    </row>
    <row r="147" spans="1:2" x14ac:dyDescent="0.35">
      <c r="A147" s="228" t="s">
        <v>243</v>
      </c>
      <c r="B147" s="228" t="s">
        <v>1652</v>
      </c>
    </row>
    <row r="148" spans="1:2" x14ac:dyDescent="0.35">
      <c r="A148" s="228" t="s">
        <v>244</v>
      </c>
      <c r="B148" s="228" t="s">
        <v>1652</v>
      </c>
    </row>
    <row r="149" spans="1:2" x14ac:dyDescent="0.35">
      <c r="A149" s="228" t="s">
        <v>245</v>
      </c>
      <c r="B149" s="228" t="s">
        <v>1652</v>
      </c>
    </row>
    <row r="150" spans="1:2" x14ac:dyDescent="0.35">
      <c r="A150" s="228" t="s">
        <v>246</v>
      </c>
      <c r="B150" s="228" t="s">
        <v>1652</v>
      </c>
    </row>
    <row r="151" spans="1:2" x14ac:dyDescent="0.35">
      <c r="A151" s="228" t="s">
        <v>247</v>
      </c>
      <c r="B151" s="228" t="s">
        <v>1652</v>
      </c>
    </row>
    <row r="152" spans="1:2" x14ac:dyDescent="0.35">
      <c r="A152" s="228" t="s">
        <v>248</v>
      </c>
      <c r="B152" s="228" t="s">
        <v>1652</v>
      </c>
    </row>
    <row r="153" spans="1:2" x14ac:dyDescent="0.35">
      <c r="A153" s="228" t="s">
        <v>249</v>
      </c>
      <c r="B153" s="228" t="s">
        <v>1652</v>
      </c>
    </row>
    <row r="154" spans="1:2" x14ac:dyDescent="0.35">
      <c r="A154" s="228" t="s">
        <v>1555</v>
      </c>
      <c r="B154" s="228" t="s">
        <v>1652</v>
      </c>
    </row>
    <row r="155" spans="1:2" x14ac:dyDescent="0.35">
      <c r="A155" s="228" t="s">
        <v>1559</v>
      </c>
      <c r="B155" s="228" t="s">
        <v>1652</v>
      </c>
    </row>
    <row r="156" spans="1:2" x14ac:dyDescent="0.35">
      <c r="A156" s="228" t="s">
        <v>2665</v>
      </c>
      <c r="B156" s="228" t="s">
        <v>1652</v>
      </c>
    </row>
    <row r="157" spans="1:2" x14ac:dyDescent="0.35">
      <c r="A157" s="228" t="s">
        <v>250</v>
      </c>
      <c r="B157" s="228" t="s">
        <v>1652</v>
      </c>
    </row>
    <row r="158" spans="1:2" x14ac:dyDescent="0.35">
      <c r="A158" s="228" t="s">
        <v>251</v>
      </c>
      <c r="B158" s="228" t="s">
        <v>1652</v>
      </c>
    </row>
    <row r="159" spans="1:2" x14ac:dyDescent="0.35">
      <c r="A159" s="228" t="s">
        <v>252</v>
      </c>
      <c r="B159" s="228" t="s">
        <v>1652</v>
      </c>
    </row>
    <row r="160" spans="1:2" x14ac:dyDescent="0.35">
      <c r="A160" s="228" t="s">
        <v>253</v>
      </c>
      <c r="B160" s="228" t="s">
        <v>1652</v>
      </c>
    </row>
    <row r="161" spans="1:3" x14ac:dyDescent="0.35">
      <c r="A161" s="228" t="s">
        <v>254</v>
      </c>
      <c r="B161" s="228" t="s">
        <v>1652</v>
      </c>
    </row>
    <row r="162" spans="1:3" x14ac:dyDescent="0.35">
      <c r="A162" s="228" t="s">
        <v>255</v>
      </c>
      <c r="B162" s="228" t="s">
        <v>1652</v>
      </c>
    </row>
    <row r="163" spans="1:3" x14ac:dyDescent="0.35">
      <c r="A163" s="228" t="s">
        <v>1652</v>
      </c>
      <c r="B163" s="228" t="s">
        <v>1652</v>
      </c>
    </row>
    <row r="164" spans="1:3" x14ac:dyDescent="0.35">
      <c r="A164" s="228" t="s">
        <v>258</v>
      </c>
      <c r="B164" s="228" t="s">
        <v>605</v>
      </c>
      <c r="C164" s="231">
        <v>317783.65999999997</v>
      </c>
    </row>
    <row r="165" spans="1:3" x14ac:dyDescent="0.35">
      <c r="A165" s="228" t="s">
        <v>260</v>
      </c>
      <c r="B165" s="228" t="s">
        <v>607</v>
      </c>
      <c r="C165" s="231">
        <v>105524.55</v>
      </c>
    </row>
    <row r="166" spans="1:3" x14ac:dyDescent="0.35">
      <c r="A166" s="228" t="s">
        <v>262</v>
      </c>
      <c r="B166" s="228" t="s">
        <v>1652</v>
      </c>
    </row>
    <row r="167" spans="1:3" x14ac:dyDescent="0.35">
      <c r="A167" s="228" t="s">
        <v>263</v>
      </c>
      <c r="B167" s="228" t="s">
        <v>1652</v>
      </c>
    </row>
    <row r="168" spans="1:3" x14ac:dyDescent="0.35">
      <c r="A168" s="228" t="s">
        <v>264</v>
      </c>
      <c r="B168" s="228" t="s">
        <v>1652</v>
      </c>
    </row>
    <row r="169" spans="1:3" x14ac:dyDescent="0.35">
      <c r="A169" s="228" t="s">
        <v>265</v>
      </c>
      <c r="B169" s="228" t="s">
        <v>1652</v>
      </c>
    </row>
    <row r="170" spans="1:3" x14ac:dyDescent="0.35">
      <c r="A170" s="228" t="s">
        <v>266</v>
      </c>
      <c r="B170" s="228" t="s">
        <v>1652</v>
      </c>
    </row>
    <row r="171" spans="1:3" x14ac:dyDescent="0.35">
      <c r="A171" s="228" t="s">
        <v>267</v>
      </c>
      <c r="B171" s="228" t="s">
        <v>1652</v>
      </c>
    </row>
    <row r="172" spans="1:3" x14ac:dyDescent="0.35">
      <c r="A172" s="228" t="s">
        <v>268</v>
      </c>
      <c r="B172" s="228" t="s">
        <v>1652</v>
      </c>
    </row>
    <row r="173" spans="1:3" x14ac:dyDescent="0.35">
      <c r="A173" s="228" t="s">
        <v>1652</v>
      </c>
      <c r="B173" s="228" t="s">
        <v>1652</v>
      </c>
    </row>
    <row r="174" spans="1:3" x14ac:dyDescent="0.35">
      <c r="A174" s="228" t="s">
        <v>271</v>
      </c>
      <c r="B174" s="228" t="s">
        <v>272</v>
      </c>
      <c r="C174" s="231">
        <v>3824.35</v>
      </c>
    </row>
    <row r="175" spans="1:3" x14ac:dyDescent="0.35">
      <c r="A175" s="228" t="s">
        <v>8</v>
      </c>
      <c r="B175" s="228" t="s">
        <v>1370</v>
      </c>
      <c r="C175" s="231">
        <v>3775.37</v>
      </c>
    </row>
    <row r="176" spans="1:3" x14ac:dyDescent="0.35">
      <c r="A176" s="228" t="s">
        <v>273</v>
      </c>
      <c r="B176" s="228" t="s">
        <v>274</v>
      </c>
      <c r="C176" s="231">
        <v>7267.43</v>
      </c>
    </row>
    <row r="177" spans="1:3" x14ac:dyDescent="0.35">
      <c r="A177" s="228" t="s">
        <v>275</v>
      </c>
      <c r="B177" s="228" t="s">
        <v>276</v>
      </c>
      <c r="C177" s="231">
        <v>31392.63</v>
      </c>
    </row>
    <row r="178" spans="1:3" x14ac:dyDescent="0.35">
      <c r="A178" s="228" t="s">
        <v>277</v>
      </c>
      <c r="B178" s="228" t="s">
        <v>1652</v>
      </c>
    </row>
    <row r="179" spans="1:3" x14ac:dyDescent="0.35">
      <c r="A179" s="228" t="s">
        <v>9</v>
      </c>
      <c r="B179" s="228" t="s">
        <v>1652</v>
      </c>
    </row>
    <row r="180" spans="1:3" x14ac:dyDescent="0.35">
      <c r="A180" s="228" t="s">
        <v>278</v>
      </c>
      <c r="B180" s="228" t="s">
        <v>1652</v>
      </c>
    </row>
    <row r="181" spans="1:3" x14ac:dyDescent="0.35">
      <c r="A181" s="228" t="s">
        <v>280</v>
      </c>
      <c r="B181" s="228" t="s">
        <v>1652</v>
      </c>
    </row>
    <row r="182" spans="1:3" x14ac:dyDescent="0.35">
      <c r="A182" s="228" t="s">
        <v>282</v>
      </c>
      <c r="B182" s="228" t="s">
        <v>1652</v>
      </c>
    </row>
    <row r="183" spans="1:3" x14ac:dyDescent="0.35">
      <c r="A183" s="228" t="s">
        <v>284</v>
      </c>
      <c r="B183" s="228" t="s">
        <v>1652</v>
      </c>
    </row>
    <row r="184" spans="1:3" x14ac:dyDescent="0.35">
      <c r="A184" s="228" t="s">
        <v>286</v>
      </c>
      <c r="B184" s="228" t="s">
        <v>1652</v>
      </c>
    </row>
    <row r="185" spans="1:3" x14ac:dyDescent="0.35">
      <c r="A185" s="228" t="s">
        <v>288</v>
      </c>
      <c r="B185" s="228" t="s">
        <v>1652</v>
      </c>
    </row>
    <row r="186" spans="1:3" x14ac:dyDescent="0.35">
      <c r="A186" s="228" t="s">
        <v>290</v>
      </c>
      <c r="B186" s="228" t="s">
        <v>1652</v>
      </c>
    </row>
    <row r="187" spans="1:3" x14ac:dyDescent="0.35">
      <c r="A187" s="228" t="s">
        <v>292</v>
      </c>
      <c r="B187" s="228" t="s">
        <v>1652</v>
      </c>
    </row>
    <row r="188" spans="1:3" x14ac:dyDescent="0.35">
      <c r="A188" s="228" t="s">
        <v>294</v>
      </c>
      <c r="B188" s="228" t="s">
        <v>1652</v>
      </c>
    </row>
    <row r="189" spans="1:3" x14ac:dyDescent="0.35">
      <c r="A189" s="228" t="s">
        <v>295</v>
      </c>
      <c r="B189" s="228" t="s">
        <v>1652</v>
      </c>
    </row>
    <row r="190" spans="1:3" x14ac:dyDescent="0.35">
      <c r="A190" s="228" t="s">
        <v>296</v>
      </c>
      <c r="B190" s="228" t="s">
        <v>1652</v>
      </c>
    </row>
    <row r="191" spans="1:3" x14ac:dyDescent="0.35">
      <c r="A191" s="228" t="s">
        <v>297</v>
      </c>
      <c r="B191" s="228" t="s">
        <v>1652</v>
      </c>
    </row>
    <row r="192" spans="1:3" x14ac:dyDescent="0.35">
      <c r="A192" s="228" t="s">
        <v>1652</v>
      </c>
      <c r="B192" s="228" t="s">
        <v>1652</v>
      </c>
    </row>
    <row r="193" spans="1:3" x14ac:dyDescent="0.35">
      <c r="A193" s="228" t="s">
        <v>299</v>
      </c>
      <c r="B193" s="228" t="s">
        <v>300</v>
      </c>
      <c r="C193" s="231">
        <v>46259.78</v>
      </c>
    </row>
    <row r="194" spans="1:3" x14ac:dyDescent="0.35">
      <c r="A194" s="228" t="s">
        <v>301</v>
      </c>
      <c r="B194" s="228" t="s">
        <v>1652</v>
      </c>
    </row>
    <row r="195" spans="1:3" x14ac:dyDescent="0.35">
      <c r="A195" s="228" t="s">
        <v>303</v>
      </c>
      <c r="B195" s="228" t="s">
        <v>1652</v>
      </c>
    </row>
    <row r="196" spans="1:3" x14ac:dyDescent="0.35">
      <c r="A196" s="228" t="s">
        <v>305</v>
      </c>
      <c r="B196" s="228" t="s">
        <v>1652</v>
      </c>
    </row>
    <row r="197" spans="1:3" x14ac:dyDescent="0.35">
      <c r="A197" s="228" t="s">
        <v>307</v>
      </c>
      <c r="B197" s="228" t="s">
        <v>1652</v>
      </c>
    </row>
    <row r="198" spans="1:3" x14ac:dyDescent="0.35">
      <c r="A198" s="228" t="s">
        <v>309</v>
      </c>
      <c r="B198" s="228" t="s">
        <v>1652</v>
      </c>
    </row>
    <row r="199" spans="1:3" x14ac:dyDescent="0.35">
      <c r="A199" s="228" t="s">
        <v>311</v>
      </c>
      <c r="B199" s="228" t="s">
        <v>1652</v>
      </c>
    </row>
    <row r="200" spans="1:3" x14ac:dyDescent="0.35">
      <c r="A200" s="228" t="s">
        <v>313</v>
      </c>
      <c r="B200" s="228" t="s">
        <v>1652</v>
      </c>
    </row>
    <row r="201" spans="1:3" x14ac:dyDescent="0.35">
      <c r="A201" s="228" t="s">
        <v>314</v>
      </c>
      <c r="B201" s="228" t="s">
        <v>1652</v>
      </c>
    </row>
    <row r="202" spans="1:3" x14ac:dyDescent="0.35">
      <c r="A202" s="228" t="s">
        <v>316</v>
      </c>
      <c r="B202" s="228" t="s">
        <v>1652</v>
      </c>
    </row>
    <row r="203" spans="1:3" x14ac:dyDescent="0.35">
      <c r="A203" s="228" t="s">
        <v>318</v>
      </c>
      <c r="B203" s="228" t="s">
        <v>1652</v>
      </c>
    </row>
    <row r="204" spans="1:3" x14ac:dyDescent="0.35">
      <c r="A204" s="228" t="s">
        <v>320</v>
      </c>
      <c r="B204" s="228" t="s">
        <v>1652</v>
      </c>
    </row>
    <row r="205" spans="1:3" x14ac:dyDescent="0.35">
      <c r="A205" s="228" t="s">
        <v>322</v>
      </c>
      <c r="B205" s="228" t="s">
        <v>1652</v>
      </c>
    </row>
    <row r="206" spans="1:3" x14ac:dyDescent="0.35">
      <c r="A206" s="228" t="s">
        <v>324</v>
      </c>
      <c r="B206" s="228" t="s">
        <v>1652</v>
      </c>
    </row>
    <row r="207" spans="1:3" x14ac:dyDescent="0.35">
      <c r="A207" s="228" t="s">
        <v>325</v>
      </c>
      <c r="B207" s="228" t="s">
        <v>1652</v>
      </c>
    </row>
    <row r="208" spans="1:3" x14ac:dyDescent="0.35">
      <c r="A208" s="228" t="s">
        <v>327</v>
      </c>
      <c r="B208" s="228" t="s">
        <v>1652</v>
      </c>
    </row>
    <row r="209" spans="1:3" x14ac:dyDescent="0.35">
      <c r="A209" s="228" t="s">
        <v>328</v>
      </c>
      <c r="B209" s="228" t="s">
        <v>1652</v>
      </c>
    </row>
    <row r="210" spans="1:3" x14ac:dyDescent="0.35">
      <c r="A210" s="228" t="s">
        <v>329</v>
      </c>
      <c r="B210" s="228" t="s">
        <v>1652</v>
      </c>
    </row>
    <row r="211" spans="1:3" x14ac:dyDescent="0.35">
      <c r="A211" s="228" t="s">
        <v>330</v>
      </c>
      <c r="B211" s="228" t="s">
        <v>1652</v>
      </c>
    </row>
    <row r="212" spans="1:3" x14ac:dyDescent="0.35">
      <c r="A212" s="228" t="s">
        <v>331</v>
      </c>
      <c r="B212" s="228" t="s">
        <v>1652</v>
      </c>
    </row>
    <row r="213" spans="1:3" x14ac:dyDescent="0.35">
      <c r="A213" s="228" t="s">
        <v>332</v>
      </c>
      <c r="B213" s="228" t="s">
        <v>1652</v>
      </c>
    </row>
    <row r="214" spans="1:3" x14ac:dyDescent="0.35">
      <c r="A214" s="228" t="s">
        <v>333</v>
      </c>
      <c r="B214" s="228" t="s">
        <v>1652</v>
      </c>
    </row>
    <row r="215" spans="1:3" x14ac:dyDescent="0.35">
      <c r="A215" s="228" t="s">
        <v>334</v>
      </c>
      <c r="B215" s="228" t="s">
        <v>1652</v>
      </c>
    </row>
    <row r="216" spans="1:3" x14ac:dyDescent="0.35">
      <c r="A216" s="228" t="s">
        <v>1652</v>
      </c>
      <c r="B216" s="228" t="s">
        <v>1652</v>
      </c>
    </row>
    <row r="217" spans="1:3" x14ac:dyDescent="0.35">
      <c r="A217" s="228" t="s">
        <v>336</v>
      </c>
      <c r="B217" s="228" t="s">
        <v>337</v>
      </c>
      <c r="C217" s="231">
        <v>46259.78</v>
      </c>
    </row>
    <row r="218" spans="1:3" x14ac:dyDescent="0.35">
      <c r="A218" s="228" t="s">
        <v>338</v>
      </c>
      <c r="B218" s="228" t="s">
        <v>1652</v>
      </c>
    </row>
    <row r="219" spans="1:3" x14ac:dyDescent="0.35">
      <c r="A219" s="228" t="s">
        <v>340</v>
      </c>
      <c r="B219" s="228" t="s">
        <v>1652</v>
      </c>
    </row>
    <row r="220" spans="1:3" x14ac:dyDescent="0.35">
      <c r="A220" s="228" t="s">
        <v>341</v>
      </c>
      <c r="B220" s="228" t="s">
        <v>1652</v>
      </c>
    </row>
    <row r="221" spans="1:3" x14ac:dyDescent="0.35">
      <c r="A221" s="228" t="s">
        <v>342</v>
      </c>
      <c r="B221" s="228" t="s">
        <v>1652</v>
      </c>
    </row>
    <row r="222" spans="1:3" x14ac:dyDescent="0.35">
      <c r="A222" s="228" t="s">
        <v>343</v>
      </c>
      <c r="B222" s="228" t="s">
        <v>1652</v>
      </c>
    </row>
    <row r="223" spans="1:3" x14ac:dyDescent="0.35">
      <c r="A223" s="228" t="s">
        <v>344</v>
      </c>
      <c r="B223" s="228" t="s">
        <v>1652</v>
      </c>
    </row>
    <row r="224" spans="1:3" x14ac:dyDescent="0.35">
      <c r="A224" s="228" t="s">
        <v>345</v>
      </c>
      <c r="B224" s="228" t="s">
        <v>1652</v>
      </c>
    </row>
    <row r="225" spans="1:10" x14ac:dyDescent="0.35">
      <c r="A225" s="228" t="s">
        <v>346</v>
      </c>
      <c r="B225" s="228" t="s">
        <v>1652</v>
      </c>
    </row>
    <row r="226" spans="1:10" x14ac:dyDescent="0.35">
      <c r="A226" s="228" t="s">
        <v>347</v>
      </c>
      <c r="B226" s="228" t="s">
        <v>1652</v>
      </c>
    </row>
    <row r="227" spans="1:10" x14ac:dyDescent="0.35">
      <c r="A227" s="228" t="s">
        <v>348</v>
      </c>
      <c r="B227" s="228" t="s">
        <v>1652</v>
      </c>
    </row>
    <row r="228" spans="1:10" x14ac:dyDescent="0.35">
      <c r="A228" s="228" t="s">
        <v>1652</v>
      </c>
      <c r="B228" s="228" t="s">
        <v>1652</v>
      </c>
    </row>
    <row r="229" spans="1:10" x14ac:dyDescent="0.35">
      <c r="A229" s="228" t="s">
        <v>350</v>
      </c>
      <c r="B229" s="228" t="s">
        <v>1652</v>
      </c>
    </row>
    <row r="230" spans="1:10" x14ac:dyDescent="0.35">
      <c r="A230" s="228" t="s">
        <v>1652</v>
      </c>
      <c r="B230" s="228" t="s">
        <v>1652</v>
      </c>
    </row>
    <row r="231" spans="1:10" x14ac:dyDescent="0.35">
      <c r="A231" s="228" t="s">
        <v>10</v>
      </c>
      <c r="B231" s="228" t="s">
        <v>1652</v>
      </c>
    </row>
    <row r="232" spans="1:10" x14ac:dyDescent="0.35">
      <c r="A232" s="228" t="s">
        <v>353</v>
      </c>
      <c r="B232" s="228" t="s">
        <v>1652</v>
      </c>
    </row>
    <row r="233" spans="1:10" x14ac:dyDescent="0.35">
      <c r="A233" s="228" t="s">
        <v>355</v>
      </c>
      <c r="B233" s="228" t="s">
        <v>1652</v>
      </c>
    </row>
    <row r="234" spans="1:10" x14ac:dyDescent="0.35">
      <c r="A234" s="228" t="s">
        <v>357</v>
      </c>
      <c r="B234" s="228" t="s">
        <v>1652</v>
      </c>
    </row>
    <row r="235" spans="1:10" x14ac:dyDescent="0.35">
      <c r="A235" s="228" t="s">
        <v>359</v>
      </c>
      <c r="B235" s="228" t="s">
        <v>1652</v>
      </c>
    </row>
    <row r="236" spans="1:10" x14ac:dyDescent="0.35">
      <c r="A236" s="228" t="s">
        <v>361</v>
      </c>
      <c r="B236" s="228" t="s">
        <v>1652</v>
      </c>
    </row>
    <row r="237" spans="1:10" x14ac:dyDescent="0.35">
      <c r="A237" s="228" t="s">
        <v>363</v>
      </c>
      <c r="B237" s="228" t="s">
        <v>1652</v>
      </c>
    </row>
    <row r="238" spans="1:10" x14ac:dyDescent="0.35">
      <c r="A238" s="228" t="s">
        <v>364</v>
      </c>
      <c r="B238" s="228" t="s">
        <v>1652</v>
      </c>
    </row>
    <row r="239" spans="1:10" x14ac:dyDescent="0.35">
      <c r="A239" s="228" t="s">
        <v>1652</v>
      </c>
      <c r="B239" s="228" t="s">
        <v>1652</v>
      </c>
    </row>
    <row r="240" spans="1:10" x14ac:dyDescent="0.35">
      <c r="A240" s="228" t="s">
        <v>1592</v>
      </c>
      <c r="B240" s="228" t="s">
        <v>1652</v>
      </c>
      <c r="J240" s="228" t="s">
        <v>3092</v>
      </c>
    </row>
    <row r="241" spans="1:10" x14ac:dyDescent="0.35">
      <c r="A241" s="228" t="s">
        <v>1593</v>
      </c>
      <c r="B241" s="228" t="s">
        <v>1652</v>
      </c>
      <c r="J241" s="228" t="s">
        <v>3092</v>
      </c>
    </row>
    <row r="242" spans="1:10" x14ac:dyDescent="0.35">
      <c r="A242" s="228" t="s">
        <v>2216</v>
      </c>
      <c r="B242" s="228" t="s">
        <v>1652</v>
      </c>
      <c r="J242" s="228" t="s">
        <v>3092</v>
      </c>
    </row>
    <row r="243" spans="1:10" x14ac:dyDescent="0.35">
      <c r="A243" s="228" t="s">
        <v>2217</v>
      </c>
      <c r="B243" s="228" t="s">
        <v>1652</v>
      </c>
      <c r="J243" s="228" t="s">
        <v>3092</v>
      </c>
    </row>
    <row r="244" spans="1:10" x14ac:dyDescent="0.35">
      <c r="A244" s="228" t="s">
        <v>2760</v>
      </c>
      <c r="B244" s="228" t="s">
        <v>1652</v>
      </c>
      <c r="D244" s="231"/>
      <c r="J244" s="228" t="s">
        <v>3092</v>
      </c>
    </row>
    <row r="245" spans="1:10" x14ac:dyDescent="0.35">
      <c r="A245" s="228" t="s">
        <v>2761</v>
      </c>
      <c r="B245" s="228" t="s">
        <v>1652</v>
      </c>
      <c r="J245" s="228" t="s">
        <v>3092</v>
      </c>
    </row>
    <row r="246" spans="1:10" x14ac:dyDescent="0.35">
      <c r="A246" s="228" t="s">
        <v>2762</v>
      </c>
      <c r="B246" s="228" t="s">
        <v>1652</v>
      </c>
      <c r="J246" s="228" t="s">
        <v>3092</v>
      </c>
    </row>
    <row r="247" spans="1:10" x14ac:dyDescent="0.35">
      <c r="A247" s="228" t="s">
        <v>1595</v>
      </c>
      <c r="B247" s="228" t="s">
        <v>1652</v>
      </c>
    </row>
    <row r="248" spans="1:10" x14ac:dyDescent="0.35">
      <c r="A248" s="228" t="s">
        <v>1596</v>
      </c>
      <c r="B248" s="228" t="s">
        <v>1652</v>
      </c>
    </row>
    <row r="249" spans="1:10" x14ac:dyDescent="0.35">
      <c r="A249" s="228" t="s">
        <v>1594</v>
      </c>
      <c r="B249" s="228" t="s">
        <v>1652</v>
      </c>
    </row>
    <row r="250" spans="1:10" x14ac:dyDescent="0.35">
      <c r="A250" s="228" t="s">
        <v>1597</v>
      </c>
      <c r="B250" s="228" t="s">
        <v>1652</v>
      </c>
    </row>
    <row r="251" spans="1:10" x14ac:dyDescent="0.35">
      <c r="A251" s="228" t="s">
        <v>1598</v>
      </c>
      <c r="B251" s="228" t="s">
        <v>1652</v>
      </c>
    </row>
    <row r="252" spans="1:10" x14ac:dyDescent="0.35">
      <c r="A252" s="228" t="s">
        <v>1599</v>
      </c>
      <c r="B252" s="228" t="s">
        <v>1652</v>
      </c>
    </row>
    <row r="253" spans="1:10" x14ac:dyDescent="0.35">
      <c r="A253" s="228" t="s">
        <v>1600</v>
      </c>
      <c r="B253" s="228" t="s">
        <v>1652</v>
      </c>
    </row>
    <row r="254" spans="1:10" x14ac:dyDescent="0.35">
      <c r="A254" s="228" t="s">
        <v>1601</v>
      </c>
      <c r="B254" s="228" t="s">
        <v>1652</v>
      </c>
    </row>
    <row r="255" spans="1:10" x14ac:dyDescent="0.35">
      <c r="A255" s="228" t="s">
        <v>1602</v>
      </c>
      <c r="B255" s="228" t="s">
        <v>1652</v>
      </c>
    </row>
    <row r="256" spans="1:10" x14ac:dyDescent="0.35">
      <c r="A256" s="228" t="s">
        <v>1603</v>
      </c>
      <c r="B256" s="228" t="s">
        <v>1652</v>
      </c>
    </row>
    <row r="257" spans="1:2" x14ac:dyDescent="0.35">
      <c r="A257" s="228" t="s">
        <v>1604</v>
      </c>
      <c r="B257" s="228" t="s">
        <v>1652</v>
      </c>
    </row>
    <row r="258" spans="1:2" x14ac:dyDescent="0.35">
      <c r="A258" s="228" t="s">
        <v>1605</v>
      </c>
      <c r="B258" s="228" t="s">
        <v>1652</v>
      </c>
    </row>
    <row r="259" spans="1:2" x14ac:dyDescent="0.35">
      <c r="A259" s="228" t="s">
        <v>1606</v>
      </c>
      <c r="B259" s="228" t="s">
        <v>1652</v>
      </c>
    </row>
    <row r="260" spans="1:2" x14ac:dyDescent="0.35">
      <c r="A260" s="228" t="s">
        <v>1607</v>
      </c>
      <c r="B260" s="228" t="s">
        <v>1652</v>
      </c>
    </row>
    <row r="261" spans="1:2" x14ac:dyDescent="0.35">
      <c r="A261" s="228" t="s">
        <v>1608</v>
      </c>
      <c r="B261" s="228" t="s">
        <v>1652</v>
      </c>
    </row>
    <row r="262" spans="1:2" x14ac:dyDescent="0.35">
      <c r="A262" s="228" t="s">
        <v>1609</v>
      </c>
      <c r="B262" s="228" t="s">
        <v>1652</v>
      </c>
    </row>
    <row r="263" spans="1:2" x14ac:dyDescent="0.35">
      <c r="A263" s="228" t="s">
        <v>1610</v>
      </c>
      <c r="B263" s="228" t="s">
        <v>1652</v>
      </c>
    </row>
    <row r="264" spans="1:2" x14ac:dyDescent="0.35">
      <c r="A264" s="228" t="s">
        <v>1611</v>
      </c>
      <c r="B264" s="228" t="s">
        <v>1652</v>
      </c>
    </row>
    <row r="265" spans="1:2" x14ac:dyDescent="0.35">
      <c r="A265" s="228" t="s">
        <v>1612</v>
      </c>
      <c r="B265" s="228" t="s">
        <v>1652</v>
      </c>
    </row>
    <row r="266" spans="1:2" x14ac:dyDescent="0.35">
      <c r="A266" s="228" t="s">
        <v>1613</v>
      </c>
      <c r="B266" s="228" t="s">
        <v>1652</v>
      </c>
    </row>
    <row r="267" spans="1:2" x14ac:dyDescent="0.35">
      <c r="A267" s="228" t="s">
        <v>1614</v>
      </c>
      <c r="B267" s="228" t="s">
        <v>1652</v>
      </c>
    </row>
    <row r="268" spans="1:2" x14ac:dyDescent="0.35">
      <c r="A268" s="228" t="s">
        <v>1615</v>
      </c>
      <c r="B268" s="228" t="s">
        <v>1652</v>
      </c>
    </row>
    <row r="269" spans="1:2" x14ac:dyDescent="0.35">
      <c r="A269" s="228" t="s">
        <v>1616</v>
      </c>
      <c r="B269" s="228" t="s">
        <v>1652</v>
      </c>
    </row>
    <row r="270" spans="1:2" x14ac:dyDescent="0.35">
      <c r="A270" s="228" t="s">
        <v>1617</v>
      </c>
      <c r="B270" s="228" t="s">
        <v>1652</v>
      </c>
    </row>
    <row r="271" spans="1:2" x14ac:dyDescent="0.35">
      <c r="A271" s="228" t="s">
        <v>1618</v>
      </c>
      <c r="B271" s="228" t="s">
        <v>1652</v>
      </c>
    </row>
    <row r="272" spans="1:2" x14ac:dyDescent="0.35">
      <c r="A272" s="228" t="s">
        <v>1619</v>
      </c>
      <c r="B272" s="228" t="s">
        <v>1652</v>
      </c>
    </row>
    <row r="273" spans="1:2" x14ac:dyDescent="0.35">
      <c r="A273" s="228" t="s">
        <v>1620</v>
      </c>
      <c r="B273" s="228" t="s">
        <v>1652</v>
      </c>
    </row>
    <row r="274" spans="1:2" x14ac:dyDescent="0.35">
      <c r="A274" s="228" t="s">
        <v>1621</v>
      </c>
      <c r="B274" s="228" t="s">
        <v>1652</v>
      </c>
    </row>
    <row r="275" spans="1:2" x14ac:dyDescent="0.35">
      <c r="A275" s="228" t="s">
        <v>1622</v>
      </c>
      <c r="B275" s="228" t="s">
        <v>1652</v>
      </c>
    </row>
    <row r="276" spans="1:2" x14ac:dyDescent="0.35">
      <c r="A276" s="228" t="s">
        <v>1623</v>
      </c>
      <c r="B276" s="228" t="s">
        <v>1652</v>
      </c>
    </row>
    <row r="277" spans="1:2" x14ac:dyDescent="0.35">
      <c r="A277" s="228" t="s">
        <v>1624</v>
      </c>
      <c r="B277" s="228" t="s">
        <v>1652</v>
      </c>
    </row>
    <row r="278" spans="1:2" x14ac:dyDescent="0.35">
      <c r="A278" s="228" t="s">
        <v>1625</v>
      </c>
      <c r="B278" s="228" t="s">
        <v>1652</v>
      </c>
    </row>
    <row r="279" spans="1:2" x14ac:dyDescent="0.35">
      <c r="A279" s="228" t="s">
        <v>1626</v>
      </c>
      <c r="B279" s="228" t="s">
        <v>1652</v>
      </c>
    </row>
    <row r="280" spans="1:2" x14ac:dyDescent="0.35">
      <c r="A280" s="228" t="s">
        <v>1627</v>
      </c>
      <c r="B280" s="228" t="s">
        <v>1652</v>
      </c>
    </row>
    <row r="281" spans="1:2" x14ac:dyDescent="0.35">
      <c r="A281" s="228" t="s">
        <v>1628</v>
      </c>
      <c r="B281" s="228" t="s">
        <v>1652</v>
      </c>
    </row>
    <row r="282" spans="1:2" x14ac:dyDescent="0.35">
      <c r="A282" s="228" t="s">
        <v>1629</v>
      </c>
      <c r="B282" s="228" t="s">
        <v>1652</v>
      </c>
    </row>
    <row r="283" spans="1:2" x14ac:dyDescent="0.35">
      <c r="A283" s="228" t="s">
        <v>1630</v>
      </c>
      <c r="B283" s="228" t="s">
        <v>1652</v>
      </c>
    </row>
    <row r="284" spans="1:2" x14ac:dyDescent="0.35">
      <c r="A284" s="228" t="s">
        <v>1631</v>
      </c>
      <c r="B284" s="228" t="s">
        <v>1652</v>
      </c>
    </row>
    <row r="285" spans="1:2" x14ac:dyDescent="0.35">
      <c r="A285" s="228" t="s">
        <v>1652</v>
      </c>
      <c r="B285" s="228" t="s">
        <v>1652</v>
      </c>
    </row>
    <row r="286" spans="1:2" x14ac:dyDescent="0.35">
      <c r="A286" s="228" t="s">
        <v>2632</v>
      </c>
      <c r="B286" s="228" t="s">
        <v>1652</v>
      </c>
    </row>
    <row r="287" spans="1:2" x14ac:dyDescent="0.35">
      <c r="A287" s="228" t="s">
        <v>2295</v>
      </c>
      <c r="B287" s="228" t="s">
        <v>1652</v>
      </c>
    </row>
    <row r="288" spans="1:2" x14ac:dyDescent="0.35">
      <c r="A288" s="228" t="s">
        <v>365</v>
      </c>
      <c r="B288" s="228" t="s">
        <v>1652</v>
      </c>
    </row>
    <row r="289" spans="1:2" x14ac:dyDescent="0.35">
      <c r="A289" s="228" t="s">
        <v>366</v>
      </c>
      <c r="B289" s="228" t="s">
        <v>1652</v>
      </c>
    </row>
    <row r="290" spans="1:2" x14ac:dyDescent="0.35">
      <c r="A290" s="228" t="s">
        <v>367</v>
      </c>
      <c r="B290" s="228" t="s">
        <v>1652</v>
      </c>
    </row>
    <row r="291" spans="1:2" x14ac:dyDescent="0.35">
      <c r="A291" s="228" t="s">
        <v>368</v>
      </c>
      <c r="B291" s="228" t="s">
        <v>1652</v>
      </c>
    </row>
    <row r="292" spans="1:2" x14ac:dyDescent="0.35">
      <c r="A292" s="228" t="s">
        <v>369</v>
      </c>
      <c r="B292" s="228" t="s">
        <v>1652</v>
      </c>
    </row>
    <row r="293" spans="1:2" x14ac:dyDescent="0.35">
      <c r="A293" s="228" t="s">
        <v>370</v>
      </c>
      <c r="B293" s="228" t="s">
        <v>1652</v>
      </c>
    </row>
    <row r="294" spans="1:2" x14ac:dyDescent="0.35">
      <c r="A294" s="228" t="s">
        <v>371</v>
      </c>
      <c r="B294" s="228" t="s">
        <v>1652</v>
      </c>
    </row>
    <row r="295" spans="1:2" x14ac:dyDescent="0.35">
      <c r="A295" s="228" t="s">
        <v>372</v>
      </c>
      <c r="B295" s="228" t="s">
        <v>1652</v>
      </c>
    </row>
    <row r="296" spans="1:2" x14ac:dyDescent="0.35">
      <c r="A296" s="228" t="s">
        <v>373</v>
      </c>
      <c r="B296" s="228" t="s">
        <v>1652</v>
      </c>
    </row>
    <row r="297" spans="1:2" x14ac:dyDescent="0.35">
      <c r="A297" s="228" t="s">
        <v>374</v>
      </c>
      <c r="B297" s="228" t="s">
        <v>1652</v>
      </c>
    </row>
    <row r="298" spans="1:2" x14ac:dyDescent="0.35">
      <c r="A298" s="228" t="s">
        <v>375</v>
      </c>
      <c r="B298" s="228" t="s">
        <v>1652</v>
      </c>
    </row>
    <row r="299" spans="1:2" x14ac:dyDescent="0.35">
      <c r="A299" s="228" t="s">
        <v>376</v>
      </c>
      <c r="B299" s="228" t="s">
        <v>1652</v>
      </c>
    </row>
    <row r="300" spans="1:2" x14ac:dyDescent="0.35">
      <c r="A300" s="228" t="s">
        <v>377</v>
      </c>
      <c r="B300" s="228" t="s">
        <v>1652</v>
      </c>
    </row>
    <row r="301" spans="1:2" x14ac:dyDescent="0.35">
      <c r="A301" s="228" t="s">
        <v>2743</v>
      </c>
      <c r="B301" s="228" t="s">
        <v>1652</v>
      </c>
    </row>
    <row r="302" spans="1:2" x14ac:dyDescent="0.35">
      <c r="A302" s="228" t="s">
        <v>2744</v>
      </c>
      <c r="B302" s="228" t="s">
        <v>1652</v>
      </c>
    </row>
    <row r="303" spans="1:2" x14ac:dyDescent="0.35">
      <c r="A303" s="228" t="s">
        <v>2745</v>
      </c>
      <c r="B303" s="228" t="s">
        <v>1652</v>
      </c>
    </row>
    <row r="304" spans="1:2" x14ac:dyDescent="0.35">
      <c r="A304" s="228" t="s">
        <v>2746</v>
      </c>
      <c r="B304" s="228" t="s">
        <v>1652</v>
      </c>
    </row>
    <row r="305" spans="1:2" x14ac:dyDescent="0.35">
      <c r="A305" s="228" t="s">
        <v>2747</v>
      </c>
      <c r="B305" s="228" t="s">
        <v>1652</v>
      </c>
    </row>
    <row r="306" spans="1:2" x14ac:dyDescent="0.35">
      <c r="A306" s="228" t="s">
        <v>2748</v>
      </c>
      <c r="B306" s="228" t="s">
        <v>1652</v>
      </c>
    </row>
    <row r="307" spans="1:2" x14ac:dyDescent="0.35">
      <c r="A307" s="228" t="s">
        <v>2749</v>
      </c>
      <c r="B307" s="228" t="s">
        <v>1652</v>
      </c>
    </row>
    <row r="308" spans="1:2" x14ac:dyDescent="0.35">
      <c r="A308" s="228" t="s">
        <v>378</v>
      </c>
      <c r="B308" s="228" t="s">
        <v>1652</v>
      </c>
    </row>
    <row r="309" spans="1:2" x14ac:dyDescent="0.35">
      <c r="A309" s="228" t="s">
        <v>379</v>
      </c>
      <c r="B309" s="228" t="s">
        <v>1652</v>
      </c>
    </row>
    <row r="310" spans="1:2" x14ac:dyDescent="0.35">
      <c r="A310" s="228" t="s">
        <v>380</v>
      </c>
      <c r="B310" s="228" t="s">
        <v>1652</v>
      </c>
    </row>
    <row r="311" spans="1:2" x14ac:dyDescent="0.35">
      <c r="A311" s="228" t="s">
        <v>1652</v>
      </c>
      <c r="B311" s="228" t="s">
        <v>1652</v>
      </c>
    </row>
    <row r="312" spans="1:2" x14ac:dyDescent="0.35">
      <c r="A312" s="228" t="s">
        <v>4</v>
      </c>
      <c r="B312" s="228" t="s">
        <v>1652</v>
      </c>
    </row>
    <row r="313" spans="1:2" x14ac:dyDescent="0.35">
      <c r="A313" s="228" t="s">
        <v>2741</v>
      </c>
      <c r="B313" s="228" t="s">
        <v>1652</v>
      </c>
    </row>
    <row r="314" spans="1:2" x14ac:dyDescent="0.35">
      <c r="A314" s="228" t="s">
        <v>2742</v>
      </c>
      <c r="B314" s="228" t="s">
        <v>1652</v>
      </c>
    </row>
    <row r="315" spans="1:2" x14ac:dyDescent="0.35">
      <c r="A315" s="228" t="s">
        <v>381</v>
      </c>
      <c r="B315" s="228" t="s">
        <v>1652</v>
      </c>
    </row>
    <row r="316" spans="1:2" x14ac:dyDescent="0.35">
      <c r="A316" s="228" t="s">
        <v>382</v>
      </c>
      <c r="B316" s="228" t="s">
        <v>1652</v>
      </c>
    </row>
    <row r="317" spans="1:2" x14ac:dyDescent="0.35">
      <c r="A317" s="228" t="s">
        <v>383</v>
      </c>
      <c r="B317" s="228" t="s">
        <v>1652</v>
      </c>
    </row>
    <row r="318" spans="1:2" x14ac:dyDescent="0.35">
      <c r="A318" s="228" t="s">
        <v>384</v>
      </c>
      <c r="B318" s="228" t="s">
        <v>1652</v>
      </c>
    </row>
    <row r="319" spans="1:2" x14ac:dyDescent="0.35">
      <c r="A319" s="228" t="s">
        <v>1652</v>
      </c>
      <c r="B319" s="228" t="s">
        <v>1652</v>
      </c>
    </row>
    <row r="320" spans="1:2" x14ac:dyDescent="0.35">
      <c r="A320" s="228" t="s">
        <v>1652</v>
      </c>
      <c r="B320" s="228" t="s">
        <v>1652</v>
      </c>
    </row>
    <row r="321" spans="1:2" x14ac:dyDescent="0.35">
      <c r="A321" s="228" t="s">
        <v>386</v>
      </c>
      <c r="B321" s="228" t="s">
        <v>1652</v>
      </c>
    </row>
    <row r="322" spans="1:2" x14ac:dyDescent="0.35">
      <c r="A322" s="228" t="s">
        <v>388</v>
      </c>
      <c r="B322" s="228" t="s">
        <v>1652</v>
      </c>
    </row>
    <row r="323" spans="1:2" x14ac:dyDescent="0.35">
      <c r="A323" s="228" t="s">
        <v>390</v>
      </c>
      <c r="B323" s="228" t="s">
        <v>1652</v>
      </c>
    </row>
    <row r="324" spans="1:2" x14ac:dyDescent="0.35">
      <c r="A324" s="228" t="s">
        <v>392</v>
      </c>
      <c r="B324" s="228" t="s">
        <v>1652</v>
      </c>
    </row>
    <row r="325" spans="1:2" x14ac:dyDescent="0.35">
      <c r="A325" s="228" t="s">
        <v>394</v>
      </c>
      <c r="B325" s="228" t="s">
        <v>1652</v>
      </c>
    </row>
    <row r="326" spans="1:2" x14ac:dyDescent="0.35">
      <c r="A326" s="228" t="s">
        <v>396</v>
      </c>
      <c r="B326" s="228" t="s">
        <v>1652</v>
      </c>
    </row>
    <row r="327" spans="1:2" x14ac:dyDescent="0.35">
      <c r="A327" s="228" t="s">
        <v>398</v>
      </c>
      <c r="B327" s="228" t="s">
        <v>1652</v>
      </c>
    </row>
    <row r="328" spans="1:2" x14ac:dyDescent="0.35">
      <c r="A328" s="228" t="s">
        <v>400</v>
      </c>
      <c r="B328" s="228" t="s">
        <v>1652</v>
      </c>
    </row>
    <row r="329" spans="1:2" x14ac:dyDescent="0.35">
      <c r="A329" s="228" t="s">
        <v>402</v>
      </c>
      <c r="B329" s="228" t="s">
        <v>1652</v>
      </c>
    </row>
    <row r="330" spans="1:2" x14ac:dyDescent="0.35">
      <c r="A330" s="228" t="s">
        <v>404</v>
      </c>
      <c r="B330" s="228" t="s">
        <v>1652</v>
      </c>
    </row>
    <row r="331" spans="1:2" x14ac:dyDescent="0.35">
      <c r="A331" s="228" t="s">
        <v>406</v>
      </c>
      <c r="B331" s="228" t="s">
        <v>1652</v>
      </c>
    </row>
    <row r="332" spans="1:2" x14ac:dyDescent="0.35">
      <c r="A332" s="228" t="s">
        <v>407</v>
      </c>
      <c r="B332" s="228" t="s">
        <v>1652</v>
      </c>
    </row>
    <row r="333" spans="1:2" x14ac:dyDescent="0.35">
      <c r="A333" s="228" t="s">
        <v>408</v>
      </c>
      <c r="B333" s="228" t="s">
        <v>1652</v>
      </c>
    </row>
    <row r="334" spans="1:2" x14ac:dyDescent="0.35">
      <c r="A334" s="228" t="s">
        <v>409</v>
      </c>
      <c r="B334" s="228" t="s">
        <v>1652</v>
      </c>
    </row>
    <row r="335" spans="1:2" x14ac:dyDescent="0.35">
      <c r="A335" s="228" t="s">
        <v>410</v>
      </c>
      <c r="B335" s="228" t="s">
        <v>1652</v>
      </c>
    </row>
    <row r="336" spans="1:2" x14ac:dyDescent="0.35">
      <c r="A336" s="228" t="s">
        <v>411</v>
      </c>
      <c r="B336" s="228" t="s">
        <v>1652</v>
      </c>
    </row>
    <row r="337" spans="1:2" x14ac:dyDescent="0.35">
      <c r="A337" s="228" t="s">
        <v>412</v>
      </c>
      <c r="B337" s="228" t="s">
        <v>1652</v>
      </c>
    </row>
    <row r="338" spans="1:2" x14ac:dyDescent="0.35">
      <c r="A338" s="228" t="s">
        <v>413</v>
      </c>
      <c r="B338" s="228" t="s">
        <v>1652</v>
      </c>
    </row>
    <row r="339" spans="1:2" x14ac:dyDescent="0.35">
      <c r="A339" s="228" t="s">
        <v>414</v>
      </c>
      <c r="B339" s="228" t="s">
        <v>1652</v>
      </c>
    </row>
    <row r="340" spans="1:2" x14ac:dyDescent="0.35">
      <c r="A340" s="228" t="s">
        <v>415</v>
      </c>
      <c r="B340" s="228" t="s">
        <v>1652</v>
      </c>
    </row>
    <row r="341" spans="1:2" x14ac:dyDescent="0.35">
      <c r="A341" s="228" t="s">
        <v>416</v>
      </c>
      <c r="B341" s="228" t="s">
        <v>1652</v>
      </c>
    </row>
    <row r="342" spans="1:2" x14ac:dyDescent="0.35">
      <c r="A342" s="228" t="s">
        <v>417</v>
      </c>
      <c r="B342" s="228" t="s">
        <v>1652</v>
      </c>
    </row>
    <row r="343" spans="1:2" x14ac:dyDescent="0.35">
      <c r="A343" s="228" t="s">
        <v>418</v>
      </c>
      <c r="B343" s="228" t="s">
        <v>1652</v>
      </c>
    </row>
    <row r="344" spans="1:2" x14ac:dyDescent="0.35">
      <c r="A344" s="228" t="s">
        <v>419</v>
      </c>
      <c r="B344" s="228" t="s">
        <v>1652</v>
      </c>
    </row>
    <row r="345" spans="1:2" x14ac:dyDescent="0.35">
      <c r="A345" s="228" t="s">
        <v>420</v>
      </c>
      <c r="B345" s="228" t="s">
        <v>1652</v>
      </c>
    </row>
    <row r="346" spans="1:2" x14ac:dyDescent="0.35">
      <c r="A346" s="228" t="s">
        <v>421</v>
      </c>
      <c r="B346" s="228" t="s">
        <v>1652</v>
      </c>
    </row>
    <row r="347" spans="1:2" x14ac:dyDescent="0.35">
      <c r="A347" s="228" t="s">
        <v>422</v>
      </c>
      <c r="B347" s="228" t="s">
        <v>1652</v>
      </c>
    </row>
    <row r="348" spans="1:2" x14ac:dyDescent="0.35">
      <c r="A348" s="228" t="s">
        <v>423</v>
      </c>
      <c r="B348" s="228" t="s">
        <v>1652</v>
      </c>
    </row>
    <row r="349" spans="1:2" x14ac:dyDescent="0.35">
      <c r="A349" s="228" t="s">
        <v>424</v>
      </c>
      <c r="B349" s="228" t="s">
        <v>1652</v>
      </c>
    </row>
    <row r="350" spans="1:2" x14ac:dyDescent="0.35">
      <c r="A350" s="228" t="s">
        <v>425</v>
      </c>
      <c r="B350" s="228" t="s">
        <v>1652</v>
      </c>
    </row>
    <row r="351" spans="1:2" x14ac:dyDescent="0.35">
      <c r="A351" s="228" t="s">
        <v>426</v>
      </c>
      <c r="B351" s="228" t="s">
        <v>1652</v>
      </c>
    </row>
    <row r="352" spans="1:2" x14ac:dyDescent="0.35">
      <c r="A352" s="228" t="s">
        <v>427</v>
      </c>
      <c r="B352" s="228" t="s">
        <v>1652</v>
      </c>
    </row>
    <row r="353" spans="1:2" x14ac:dyDescent="0.35">
      <c r="A353" s="228" t="s">
        <v>428</v>
      </c>
      <c r="B353" s="228" t="s">
        <v>1652</v>
      </c>
    </row>
    <row r="354" spans="1:2" x14ac:dyDescent="0.35">
      <c r="A354" s="228" t="s">
        <v>429</v>
      </c>
      <c r="B354" s="228" t="s">
        <v>1652</v>
      </c>
    </row>
    <row r="355" spans="1:2" x14ac:dyDescent="0.35">
      <c r="A355" s="228" t="s">
        <v>430</v>
      </c>
      <c r="B355" s="228" t="s">
        <v>1652</v>
      </c>
    </row>
    <row r="356" spans="1:2" x14ac:dyDescent="0.35">
      <c r="A356" s="228" t="s">
        <v>431</v>
      </c>
      <c r="B356" s="228" t="s">
        <v>1652</v>
      </c>
    </row>
    <row r="357" spans="1:2" x14ac:dyDescent="0.35">
      <c r="A357" s="228" t="s">
        <v>432</v>
      </c>
      <c r="B357" s="228" t="s">
        <v>1652</v>
      </c>
    </row>
    <row r="358" spans="1:2" x14ac:dyDescent="0.35">
      <c r="A358" s="228" t="s">
        <v>433</v>
      </c>
      <c r="B358" s="228" t="s">
        <v>1652</v>
      </c>
    </row>
    <row r="359" spans="1:2" x14ac:dyDescent="0.35">
      <c r="A359" s="228" t="s">
        <v>434</v>
      </c>
      <c r="B359" s="228" t="s">
        <v>1652</v>
      </c>
    </row>
    <row r="360" spans="1:2" x14ac:dyDescent="0.35">
      <c r="A360" s="228" t="s">
        <v>435</v>
      </c>
      <c r="B360" s="228" t="s">
        <v>1652</v>
      </c>
    </row>
    <row r="361" spans="1:2" x14ac:dyDescent="0.35">
      <c r="A361" s="228" t="s">
        <v>436</v>
      </c>
      <c r="B361" s="228" t="s">
        <v>1652</v>
      </c>
    </row>
    <row r="362" spans="1:2" x14ac:dyDescent="0.35">
      <c r="A362" s="228" t="s">
        <v>437</v>
      </c>
      <c r="B362" s="228" t="s">
        <v>1652</v>
      </c>
    </row>
    <row r="363" spans="1:2" x14ac:dyDescent="0.35">
      <c r="A363" s="228" t="s">
        <v>438</v>
      </c>
      <c r="B363" s="228" t="s">
        <v>1652</v>
      </c>
    </row>
    <row r="364" spans="1:2" x14ac:dyDescent="0.35">
      <c r="A364" s="228" t="s">
        <v>439</v>
      </c>
      <c r="B364" s="228" t="s">
        <v>1652</v>
      </c>
    </row>
    <row r="365" spans="1:2" x14ac:dyDescent="0.35">
      <c r="A365" s="228" t="s">
        <v>440</v>
      </c>
      <c r="B365" s="228" t="s">
        <v>1652</v>
      </c>
    </row>
    <row r="366" spans="1:2" x14ac:dyDescent="0.35">
      <c r="A366" s="228" t="s">
        <v>1652</v>
      </c>
      <c r="B366" s="228" t="s">
        <v>1652</v>
      </c>
    </row>
    <row r="367" spans="1:2" x14ac:dyDescent="0.35">
      <c r="A367" s="228" t="s">
        <v>1652</v>
      </c>
      <c r="B367" s="228" t="s">
        <v>1652</v>
      </c>
    </row>
    <row r="368" spans="1:2" x14ac:dyDescent="0.35">
      <c r="A368" s="228" t="s">
        <v>1652</v>
      </c>
      <c r="B368" s="228" t="s">
        <v>1652</v>
      </c>
    </row>
    <row r="369" spans="1:2" x14ac:dyDescent="0.35">
      <c r="A369" s="228" t="s">
        <v>1652</v>
      </c>
      <c r="B369" s="228" t="s">
        <v>1652</v>
      </c>
    </row>
    <row r="370" spans="1:2" x14ac:dyDescent="0.35">
      <c r="A370" s="228" t="s">
        <v>1652</v>
      </c>
      <c r="B370" s="228" t="s">
        <v>1652</v>
      </c>
    </row>
    <row r="371" spans="1:2" x14ac:dyDescent="0.35">
      <c r="A371" s="228" t="s">
        <v>1652</v>
      </c>
      <c r="B371" s="228" t="s">
        <v>1652</v>
      </c>
    </row>
    <row r="372" spans="1:2" x14ac:dyDescent="0.35">
      <c r="A372" s="228" t="s">
        <v>1652</v>
      </c>
      <c r="B372" s="228" t="s">
        <v>1652</v>
      </c>
    </row>
    <row r="373" spans="1:2" x14ac:dyDescent="0.35">
      <c r="A373" s="228" t="s">
        <v>1652</v>
      </c>
      <c r="B373" s="228" t="s">
        <v>1652</v>
      </c>
    </row>
    <row r="374" spans="1:2" x14ac:dyDescent="0.35">
      <c r="A374" s="228" t="s">
        <v>1652</v>
      </c>
      <c r="B374" s="228" t="s">
        <v>1652</v>
      </c>
    </row>
    <row r="375" spans="1:2" x14ac:dyDescent="0.35">
      <c r="A375" s="228" t="s">
        <v>1652</v>
      </c>
      <c r="B375" s="228" t="s">
        <v>1652</v>
      </c>
    </row>
    <row r="376" spans="1:2" x14ac:dyDescent="0.35">
      <c r="A376" s="228" t="s">
        <v>1652</v>
      </c>
      <c r="B376" s="228" t="s">
        <v>1652</v>
      </c>
    </row>
    <row r="377" spans="1:2" x14ac:dyDescent="0.35">
      <c r="A377" s="228" t="s">
        <v>1652</v>
      </c>
      <c r="B377" s="228" t="s">
        <v>1652</v>
      </c>
    </row>
    <row r="378" spans="1:2" x14ac:dyDescent="0.35">
      <c r="A378" s="228" t="s">
        <v>1652</v>
      </c>
      <c r="B378" s="228" t="s">
        <v>1652</v>
      </c>
    </row>
    <row r="379" spans="1:2" x14ac:dyDescent="0.35">
      <c r="A379" s="228" t="s">
        <v>1652</v>
      </c>
      <c r="B379" s="228" t="s">
        <v>1652</v>
      </c>
    </row>
    <row r="380" spans="1:2" x14ac:dyDescent="0.35">
      <c r="A380" s="228" t="s">
        <v>1652</v>
      </c>
      <c r="B380" s="228" t="s">
        <v>1652</v>
      </c>
    </row>
    <row r="381" spans="1:2" x14ac:dyDescent="0.35">
      <c r="A381" s="228" t="s">
        <v>1652</v>
      </c>
      <c r="B381" s="228" t="s">
        <v>1652</v>
      </c>
    </row>
    <row r="382" spans="1:2" x14ac:dyDescent="0.35">
      <c r="A382" s="228" t="s">
        <v>1652</v>
      </c>
      <c r="B382" s="228" t="s">
        <v>1652</v>
      </c>
    </row>
    <row r="383" spans="1:2" x14ac:dyDescent="0.35">
      <c r="A383" s="228" t="s">
        <v>1652</v>
      </c>
      <c r="B383" s="228" t="s">
        <v>1652</v>
      </c>
    </row>
    <row r="384" spans="1:2" x14ac:dyDescent="0.35">
      <c r="A384" s="228" t="s">
        <v>1652</v>
      </c>
      <c r="B384" s="228" t="s">
        <v>1652</v>
      </c>
    </row>
    <row r="385" spans="1:2" x14ac:dyDescent="0.35">
      <c r="A385" s="228" t="s">
        <v>1652</v>
      </c>
      <c r="B385" s="228" t="s">
        <v>1652</v>
      </c>
    </row>
    <row r="386" spans="1:2" x14ac:dyDescent="0.35">
      <c r="A386" s="228" t="s">
        <v>1652</v>
      </c>
      <c r="B386" s="228" t="s">
        <v>1652</v>
      </c>
    </row>
    <row r="387" spans="1:2" x14ac:dyDescent="0.35">
      <c r="A387" s="228" t="s">
        <v>1652</v>
      </c>
      <c r="B387" s="228" t="s">
        <v>1652</v>
      </c>
    </row>
    <row r="388" spans="1:2" x14ac:dyDescent="0.35">
      <c r="A388" s="228" t="s">
        <v>1652</v>
      </c>
      <c r="B388" s="228" t="s">
        <v>1652</v>
      </c>
    </row>
    <row r="389" spans="1:2" x14ac:dyDescent="0.35">
      <c r="A389" s="228" t="s">
        <v>1652</v>
      </c>
      <c r="B389" s="228" t="s">
        <v>1652</v>
      </c>
    </row>
    <row r="390" spans="1:2" x14ac:dyDescent="0.35">
      <c r="A390" s="228" t="s">
        <v>1652</v>
      </c>
      <c r="B390" s="228" t="s">
        <v>1652</v>
      </c>
    </row>
    <row r="391" spans="1:2" x14ac:dyDescent="0.35">
      <c r="A391" s="228" t="s">
        <v>1652</v>
      </c>
      <c r="B391" s="228" t="s">
        <v>1652</v>
      </c>
    </row>
    <row r="392" spans="1:2" x14ac:dyDescent="0.35">
      <c r="A392" s="228" t="s">
        <v>1652</v>
      </c>
      <c r="B392" s="228" t="s">
        <v>1652</v>
      </c>
    </row>
    <row r="393" spans="1:2" x14ac:dyDescent="0.35">
      <c r="A393" s="228" t="s">
        <v>1652</v>
      </c>
      <c r="B393" s="228" t="s">
        <v>1652</v>
      </c>
    </row>
    <row r="394" spans="1:2" x14ac:dyDescent="0.35">
      <c r="A394" s="228" t="s">
        <v>1652</v>
      </c>
      <c r="B394" s="228" t="s">
        <v>1652</v>
      </c>
    </row>
    <row r="395" spans="1:2" x14ac:dyDescent="0.35">
      <c r="A395" s="228" t="s">
        <v>1652</v>
      </c>
      <c r="B395" s="228" t="s">
        <v>1652</v>
      </c>
    </row>
    <row r="396" spans="1:2" x14ac:dyDescent="0.35">
      <c r="A396" s="228" t="s">
        <v>1652</v>
      </c>
      <c r="B396" s="228" t="s">
        <v>1652</v>
      </c>
    </row>
    <row r="397" spans="1:2" x14ac:dyDescent="0.35">
      <c r="A397" s="228" t="s">
        <v>1652</v>
      </c>
      <c r="B397" s="228" t="s">
        <v>1652</v>
      </c>
    </row>
    <row r="398" spans="1:2" x14ac:dyDescent="0.35">
      <c r="A398" s="228" t="s">
        <v>1652</v>
      </c>
      <c r="B398" s="228" t="s">
        <v>1652</v>
      </c>
    </row>
    <row r="399" spans="1:2" x14ac:dyDescent="0.35">
      <c r="A399" s="228" t="s">
        <v>1652</v>
      </c>
      <c r="B399" s="228" t="s">
        <v>1652</v>
      </c>
    </row>
    <row r="400" spans="1:2" x14ac:dyDescent="0.35">
      <c r="A400" s="228" t="s">
        <v>1652</v>
      </c>
      <c r="B400" s="228" t="s">
        <v>1652</v>
      </c>
    </row>
    <row r="401" spans="1:2" x14ac:dyDescent="0.35">
      <c r="A401" s="228" t="s">
        <v>1652</v>
      </c>
      <c r="B401" s="228" t="s">
        <v>1652</v>
      </c>
    </row>
    <row r="402" spans="1:2" x14ac:dyDescent="0.35">
      <c r="A402" s="228" t="s">
        <v>1652</v>
      </c>
      <c r="B402" s="228" t="s">
        <v>1652</v>
      </c>
    </row>
    <row r="403" spans="1:2" x14ac:dyDescent="0.35">
      <c r="A403" s="228" t="s">
        <v>1652</v>
      </c>
      <c r="B403" s="228" t="s">
        <v>1652</v>
      </c>
    </row>
    <row r="404" spans="1:2" x14ac:dyDescent="0.35">
      <c r="A404" s="228" t="s">
        <v>1652</v>
      </c>
      <c r="B404" s="228" t="s">
        <v>1652</v>
      </c>
    </row>
    <row r="405" spans="1:2" x14ac:dyDescent="0.35">
      <c r="A405" s="228" t="s">
        <v>1652</v>
      </c>
      <c r="B405" s="228" t="s">
        <v>1652</v>
      </c>
    </row>
    <row r="406" spans="1:2" x14ac:dyDescent="0.35">
      <c r="A406" s="228" t="s">
        <v>1652</v>
      </c>
      <c r="B406" s="228" t="s">
        <v>1652</v>
      </c>
    </row>
    <row r="407" spans="1:2" x14ac:dyDescent="0.35">
      <c r="A407" s="228" t="s">
        <v>1652</v>
      </c>
      <c r="B407" s="228" t="s">
        <v>1652</v>
      </c>
    </row>
    <row r="408" spans="1:2" x14ac:dyDescent="0.35">
      <c r="A408" s="228" t="s">
        <v>1652</v>
      </c>
      <c r="B408" s="228" t="s">
        <v>1652</v>
      </c>
    </row>
    <row r="409" spans="1:2" x14ac:dyDescent="0.35">
      <c r="A409" s="228" t="s">
        <v>1652</v>
      </c>
      <c r="B409" s="228" t="s">
        <v>1652</v>
      </c>
    </row>
    <row r="410" spans="1:2" x14ac:dyDescent="0.35">
      <c r="A410" s="228" t="s">
        <v>1652</v>
      </c>
      <c r="B410" s="228" t="s">
        <v>1652</v>
      </c>
    </row>
    <row r="411" spans="1:2" x14ac:dyDescent="0.35">
      <c r="A411" s="228" t="s">
        <v>1652</v>
      </c>
      <c r="B411" s="228" t="s">
        <v>1652</v>
      </c>
    </row>
    <row r="412" spans="1:2" x14ac:dyDescent="0.35">
      <c r="A412" s="228" t="s">
        <v>1652</v>
      </c>
      <c r="B412" s="228" t="s">
        <v>1652</v>
      </c>
    </row>
    <row r="413" spans="1:2" x14ac:dyDescent="0.35">
      <c r="A413" s="228" t="s">
        <v>1652</v>
      </c>
      <c r="B413" s="228" t="s">
        <v>1652</v>
      </c>
    </row>
  </sheetData>
  <protectedRanges>
    <protectedRange sqref="C17" name="Basic facts"/>
    <protectedRange sqref="C17" name="HTT General"/>
    <protectedRange sqref="C19" name="Basic facts_1"/>
    <protectedRange sqref="C19" name="HTT General_1"/>
    <protectedRange sqref="C20" name="Basic facts_2"/>
    <protectedRange sqref="C20" name="HTT General_2"/>
  </protectedRange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E36E00"/>
  </sheetPr>
  <dimension ref="A1:N622"/>
  <sheetViews>
    <sheetView zoomScale="80" zoomScaleNormal="80" workbookViewId="0"/>
  </sheetViews>
  <sheetFormatPr defaultColWidth="8.81640625" defaultRowHeight="14.5" outlineLevelRow="1" x14ac:dyDescent="0.35"/>
  <cols>
    <col min="1" max="1" width="13.81640625" style="51" customWidth="1"/>
    <col min="2" max="2" width="62.81640625" style="51" customWidth="1"/>
    <col min="3" max="3" width="41" style="51" customWidth="1"/>
    <col min="4" max="4" width="40.81640625" style="51" customWidth="1"/>
    <col min="5" max="5" width="6.7265625" style="51" customWidth="1"/>
    <col min="6" max="6" width="41.54296875" style="51" customWidth="1"/>
    <col min="7" max="7" width="41.54296875" style="49" customWidth="1"/>
    <col min="8" max="16384" width="8.81640625" style="81"/>
  </cols>
  <sheetData>
    <row r="1" spans="1:7" ht="31" x14ac:dyDescent="0.35">
      <c r="A1" s="48" t="s">
        <v>441</v>
      </c>
      <c r="B1" s="48"/>
      <c r="C1" s="49"/>
      <c r="D1" s="49"/>
      <c r="E1" s="49"/>
      <c r="F1" s="216" t="s">
        <v>3071</v>
      </c>
    </row>
    <row r="2" spans="1:7" ht="15" thickBot="1" x14ac:dyDescent="0.4">
      <c r="A2" s="49"/>
      <c r="B2" s="49"/>
      <c r="C2" s="49"/>
      <c r="D2" s="49"/>
      <c r="E2" s="49"/>
      <c r="F2" s="49"/>
    </row>
    <row r="3" spans="1:7" ht="19" thickBot="1" x14ac:dyDescent="0.4">
      <c r="A3" s="52"/>
      <c r="B3" s="53" t="s">
        <v>69</v>
      </c>
      <c r="C3" s="196" t="s">
        <v>216</v>
      </c>
      <c r="D3" s="52"/>
      <c r="E3" s="52"/>
      <c r="F3" s="49"/>
      <c r="G3" s="52"/>
    </row>
    <row r="4" spans="1:7" ht="15" thickBot="1" x14ac:dyDescent="0.4"/>
    <row r="5" spans="1:7" ht="18.5" x14ac:dyDescent="0.35">
      <c r="A5" s="55"/>
      <c r="B5" s="56" t="s">
        <v>442</v>
      </c>
      <c r="C5" s="55"/>
      <c r="E5" s="57"/>
      <c r="F5" s="57"/>
    </row>
    <row r="6" spans="1:7" x14ac:dyDescent="0.35">
      <c r="B6" s="118" t="s">
        <v>443</v>
      </c>
    </row>
    <row r="7" spans="1:7" x14ac:dyDescent="0.35">
      <c r="B7" s="220" t="s">
        <v>444</v>
      </c>
    </row>
    <row r="8" spans="1:7" ht="15" thickBot="1" x14ac:dyDescent="0.4">
      <c r="B8" s="221" t="s">
        <v>445</v>
      </c>
    </row>
    <row r="9" spans="1:7" x14ac:dyDescent="0.35">
      <c r="B9" s="119"/>
    </row>
    <row r="10" spans="1:7" ht="37" x14ac:dyDescent="0.35">
      <c r="A10" s="62" t="s">
        <v>78</v>
      </c>
      <c r="B10" s="62" t="s">
        <v>443</v>
      </c>
      <c r="C10" s="63"/>
      <c r="D10" s="63"/>
      <c r="E10" s="63"/>
      <c r="F10" s="63"/>
      <c r="G10" s="64"/>
    </row>
    <row r="11" spans="1:7" ht="15" customHeight="1" x14ac:dyDescent="0.35">
      <c r="A11" s="70"/>
      <c r="B11" s="71" t="s">
        <v>446</v>
      </c>
      <c r="C11" s="70" t="s">
        <v>107</v>
      </c>
      <c r="D11" s="70"/>
      <c r="E11" s="70"/>
      <c r="F11" s="73" t="s">
        <v>447</v>
      </c>
      <c r="G11" s="73"/>
    </row>
    <row r="12" spans="1:7" x14ac:dyDescent="0.35">
      <c r="A12" s="51" t="s">
        <v>448</v>
      </c>
      <c r="B12" s="51" t="s">
        <v>449</v>
      </c>
      <c r="C12" s="132">
        <f>faneB1!C12</f>
        <v>336726.47711377137</v>
      </c>
      <c r="F12" s="139">
        <f>IF($C$15=0,"",IF(C12="[for completion]","",C12/$C$15))</f>
        <v>0.82181880953698261</v>
      </c>
    </row>
    <row r="13" spans="1:7" x14ac:dyDescent="0.35">
      <c r="A13" s="51" t="s">
        <v>450</v>
      </c>
      <c r="B13" s="51" t="s">
        <v>451</v>
      </c>
      <c r="C13" s="132">
        <f>faneB1!C13</f>
        <v>73006.755085531709</v>
      </c>
      <c r="F13" s="139">
        <f>IF($C$15=0,"",IF(C13="[for completion]","",C13/$C$15))</f>
        <v>0.17818119046301728</v>
      </c>
    </row>
    <row r="14" spans="1:7" x14ac:dyDescent="0.35">
      <c r="A14" s="51" t="s">
        <v>452</v>
      </c>
      <c r="B14" s="51" t="s">
        <v>136</v>
      </c>
      <c r="C14" s="132">
        <f>faneB1!C14</f>
        <v>0</v>
      </c>
      <c r="F14" s="139">
        <f>IF($C$15=0,"",IF(C14="[for completion]","",C14/$C$15))</f>
        <v>0</v>
      </c>
    </row>
    <row r="15" spans="1:7" x14ac:dyDescent="0.35">
      <c r="A15" s="51" t="s">
        <v>453</v>
      </c>
      <c r="B15" s="120" t="s">
        <v>138</v>
      </c>
      <c r="C15" s="132">
        <f>SUM(C12:C14)</f>
        <v>409733.23219930311</v>
      </c>
      <c r="F15" s="127">
        <f>SUM(F12:F14)</f>
        <v>0.99999999999999989</v>
      </c>
    </row>
    <row r="16" spans="1:7" outlineLevel="1" x14ac:dyDescent="0.35">
      <c r="A16" s="51" t="s">
        <v>454</v>
      </c>
      <c r="B16" s="80" t="s">
        <v>455</v>
      </c>
      <c r="C16" s="132">
        <f>faneB1!C16</f>
        <v>22377.355799015426</v>
      </c>
      <c r="F16" s="139">
        <f t="shared" ref="F16:F26" si="0">IF($C$15=0,"",IF(C16="[for completion]","",C16/$C$15))</f>
        <v>5.4614451649190605E-2</v>
      </c>
    </row>
    <row r="17" spans="1:7" outlineLevel="1" x14ac:dyDescent="0.35">
      <c r="A17" s="51" t="s">
        <v>456</v>
      </c>
      <c r="B17" s="80" t="s">
        <v>1378</v>
      </c>
      <c r="C17" s="132">
        <f>faneB1!C17</f>
        <v>31324.957118845305</v>
      </c>
      <c r="F17" s="139">
        <f t="shared" si="0"/>
        <v>7.6452078223443118E-2</v>
      </c>
    </row>
    <row r="18" spans="1:7" outlineLevel="1" x14ac:dyDescent="0.35">
      <c r="A18" s="51" t="s">
        <v>457</v>
      </c>
      <c r="B18" s="80" t="s">
        <v>3093</v>
      </c>
      <c r="C18" s="132">
        <f>faneB1!C18</f>
        <v>267982.11760187062</v>
      </c>
      <c r="F18" s="139">
        <f t="shared" si="0"/>
        <v>0.65404047448979763</v>
      </c>
    </row>
    <row r="19" spans="1:7" outlineLevel="1" x14ac:dyDescent="0.35">
      <c r="A19" s="51" t="s">
        <v>458</v>
      </c>
      <c r="B19" s="80" t="s">
        <v>3094</v>
      </c>
      <c r="C19" s="132">
        <f>faneB1!C19</f>
        <v>15849.084214689257</v>
      </c>
      <c r="F19" s="139">
        <f t="shared" si="0"/>
        <v>3.8681471184597298E-2</v>
      </c>
    </row>
    <row r="20" spans="1:7" outlineLevel="1" x14ac:dyDescent="0.35">
      <c r="A20" s="51" t="s">
        <v>459</v>
      </c>
      <c r="B20" s="80" t="s">
        <v>3095</v>
      </c>
      <c r="C20" s="132">
        <f>faneB1!C20</f>
        <v>105.08326114521563</v>
      </c>
      <c r="F20" s="139">
        <f t="shared" si="0"/>
        <v>2.5646750833747571E-4</v>
      </c>
    </row>
    <row r="21" spans="1:7" outlineLevel="1" x14ac:dyDescent="0.35">
      <c r="A21" s="51" t="s">
        <v>460</v>
      </c>
      <c r="B21" s="80" t="s">
        <v>3096</v>
      </c>
      <c r="C21" s="132">
        <f>faneB1!C21</f>
        <v>30412.836237042666</v>
      </c>
      <c r="F21" s="139">
        <f t="shared" si="0"/>
        <v>7.4225944705039709E-2</v>
      </c>
    </row>
    <row r="22" spans="1:7" outlineLevel="1" x14ac:dyDescent="0.35">
      <c r="A22" s="51" t="s">
        <v>461</v>
      </c>
      <c r="B22" s="80" t="s">
        <v>3097</v>
      </c>
      <c r="C22" s="132">
        <f>faneB1!C22</f>
        <v>10786.265226738276</v>
      </c>
      <c r="F22" s="139">
        <f t="shared" si="0"/>
        <v>2.6325092472586173E-2</v>
      </c>
    </row>
    <row r="23" spans="1:7" outlineLevel="1" x14ac:dyDescent="0.35">
      <c r="A23" s="51" t="s">
        <v>462</v>
      </c>
      <c r="B23" s="80" t="s">
        <v>3098</v>
      </c>
      <c r="C23" s="132">
        <f>faneB1!C23</f>
        <v>29434.241877241169</v>
      </c>
      <c r="F23" s="139">
        <f t="shared" si="0"/>
        <v>7.1837575193128875E-2</v>
      </c>
    </row>
    <row r="24" spans="1:7" outlineLevel="1" x14ac:dyDescent="0.35">
      <c r="A24" s="51" t="s">
        <v>463</v>
      </c>
      <c r="B24" s="80" t="s">
        <v>3099</v>
      </c>
      <c r="C24" s="132">
        <f>faneB1!C24</f>
        <v>1315.1636126257638</v>
      </c>
      <c r="F24" s="139">
        <f t="shared" si="0"/>
        <v>3.20980459790003E-3</v>
      </c>
    </row>
    <row r="25" spans="1:7" outlineLevel="1" x14ac:dyDescent="0.35">
      <c r="A25" s="51" t="s">
        <v>464</v>
      </c>
      <c r="B25" s="80" t="s">
        <v>3100</v>
      </c>
      <c r="C25" s="132">
        <f>faneB1!C25</f>
        <v>146.12725008113887</v>
      </c>
      <c r="F25" s="139">
        <f t="shared" si="0"/>
        <v>3.5663997595894155E-4</v>
      </c>
    </row>
    <row r="26" spans="1:7" outlineLevel="1" x14ac:dyDescent="0.35">
      <c r="A26" s="51" t="s">
        <v>465</v>
      </c>
      <c r="B26" s="80"/>
      <c r="C26" s="135"/>
      <c r="D26" s="81"/>
      <c r="E26" s="81"/>
      <c r="F26" s="139">
        <f t="shared" si="0"/>
        <v>0</v>
      </c>
    </row>
    <row r="27" spans="1:7" ht="15" customHeight="1" x14ac:dyDescent="0.35">
      <c r="A27" s="70"/>
      <c r="B27" s="71" t="s">
        <v>466</v>
      </c>
      <c r="C27" s="70" t="s">
        <v>467</v>
      </c>
      <c r="D27" s="70" t="s">
        <v>468</v>
      </c>
      <c r="E27" s="72"/>
      <c r="F27" s="70" t="s">
        <v>469</v>
      </c>
      <c r="G27" s="73"/>
    </row>
    <row r="28" spans="1:7" x14ac:dyDescent="0.35">
      <c r="A28" s="51" t="s">
        <v>470</v>
      </c>
      <c r="B28" s="51" t="s">
        <v>471</v>
      </c>
      <c r="C28" s="133">
        <f>faneB1!C28</f>
        <v>213754</v>
      </c>
      <c r="D28" s="133">
        <f>faneB1!D28</f>
        <v>14528</v>
      </c>
      <c r="F28" s="133">
        <f>faneB1!F28</f>
        <v>228282</v>
      </c>
    </row>
    <row r="29" spans="1:7" outlineLevel="1" x14ac:dyDescent="0.35">
      <c r="A29" s="51" t="s">
        <v>472</v>
      </c>
      <c r="B29" s="66" t="s">
        <v>473</v>
      </c>
      <c r="C29" s="133"/>
      <c r="D29" s="133"/>
      <c r="F29" s="133"/>
    </row>
    <row r="30" spans="1:7" outlineLevel="1" x14ac:dyDescent="0.35">
      <c r="A30" s="51" t="s">
        <v>474</v>
      </c>
      <c r="B30" s="66" t="s">
        <v>475</v>
      </c>
      <c r="C30" s="133"/>
      <c r="D30" s="133"/>
      <c r="F30" s="133"/>
    </row>
    <row r="31" spans="1:7" outlineLevel="1" x14ac:dyDescent="0.35">
      <c r="A31" s="51" t="s">
        <v>476</v>
      </c>
      <c r="B31" s="66"/>
    </row>
    <row r="32" spans="1:7" outlineLevel="1" x14ac:dyDescent="0.35">
      <c r="A32" s="51" t="s">
        <v>477</v>
      </c>
      <c r="B32" s="66"/>
    </row>
    <row r="33" spans="1:7" outlineLevel="1" x14ac:dyDescent="0.35">
      <c r="A33" s="51" t="s">
        <v>1590</v>
      </c>
      <c r="B33" s="66"/>
    </row>
    <row r="34" spans="1:7" outlineLevel="1" x14ac:dyDescent="0.35">
      <c r="A34" s="51" t="s">
        <v>1591</v>
      </c>
      <c r="B34" s="66"/>
    </row>
    <row r="35" spans="1:7" ht="15" customHeight="1" x14ac:dyDescent="0.35">
      <c r="A35" s="70"/>
      <c r="B35" s="71" t="s">
        <v>478</v>
      </c>
      <c r="C35" s="70" t="s">
        <v>479</v>
      </c>
      <c r="D35" s="70" t="s">
        <v>480</v>
      </c>
      <c r="E35" s="72"/>
      <c r="F35" s="73" t="s">
        <v>447</v>
      </c>
      <c r="G35" s="73"/>
    </row>
    <row r="36" spans="1:7" x14ac:dyDescent="0.35">
      <c r="A36" s="51" t="s">
        <v>481</v>
      </c>
      <c r="B36" s="51" t="s">
        <v>482</v>
      </c>
      <c r="C36" s="127">
        <f>faneB1!C36</f>
        <v>8.3170469629269082E-3</v>
      </c>
      <c r="D36" s="127">
        <f>faneB1!D36</f>
        <v>0.1024513926072214</v>
      </c>
      <c r="E36" s="147"/>
      <c r="F36" s="127">
        <f>faneB1!F36</f>
        <v>2.5090016733284634E-2</v>
      </c>
    </row>
    <row r="37" spans="1:7" outlineLevel="1" x14ac:dyDescent="0.35">
      <c r="A37" s="51" t="s">
        <v>483</v>
      </c>
      <c r="C37" s="127"/>
      <c r="D37" s="127"/>
      <c r="E37" s="147"/>
      <c r="F37" s="127"/>
    </row>
    <row r="38" spans="1:7" outlineLevel="1" x14ac:dyDescent="0.35">
      <c r="A38" s="51" t="s">
        <v>484</v>
      </c>
      <c r="C38" s="127"/>
      <c r="D38" s="127"/>
      <c r="E38" s="147"/>
      <c r="F38" s="127"/>
    </row>
    <row r="39" spans="1:7" outlineLevel="1" x14ac:dyDescent="0.35">
      <c r="A39" s="51" t="s">
        <v>485</v>
      </c>
      <c r="C39" s="127"/>
      <c r="D39" s="127"/>
      <c r="E39" s="147"/>
      <c r="F39" s="127"/>
    </row>
    <row r="40" spans="1:7" outlineLevel="1" x14ac:dyDescent="0.35">
      <c r="A40" s="51" t="s">
        <v>486</v>
      </c>
      <c r="C40" s="127"/>
      <c r="D40" s="127"/>
      <c r="E40" s="147"/>
      <c r="F40" s="127"/>
    </row>
    <row r="41" spans="1:7" outlineLevel="1" x14ac:dyDescent="0.35">
      <c r="A41" s="51" t="s">
        <v>487</v>
      </c>
      <c r="C41" s="127"/>
      <c r="D41" s="127"/>
      <c r="E41" s="147"/>
      <c r="F41" s="127"/>
    </row>
    <row r="42" spans="1:7" outlineLevel="1" x14ac:dyDescent="0.35">
      <c r="A42" s="51" t="s">
        <v>488</v>
      </c>
      <c r="C42" s="127"/>
      <c r="D42" s="127"/>
      <c r="E42" s="147"/>
      <c r="F42" s="127"/>
    </row>
    <row r="43" spans="1:7" ht="15" customHeight="1" x14ac:dyDescent="0.35">
      <c r="A43" s="70"/>
      <c r="B43" s="71" t="s">
        <v>489</v>
      </c>
      <c r="C43" s="70" t="s">
        <v>479</v>
      </c>
      <c r="D43" s="70" t="s">
        <v>480</v>
      </c>
      <c r="E43" s="72"/>
      <c r="F43" s="73" t="s">
        <v>447</v>
      </c>
      <c r="G43" s="73"/>
    </row>
    <row r="44" spans="1:7" x14ac:dyDescent="0.35">
      <c r="A44" s="93" t="s">
        <v>490</v>
      </c>
      <c r="B44" s="226" t="s">
        <v>491</v>
      </c>
      <c r="C44" s="227">
        <f>SUM(C45:C71)</f>
        <v>1</v>
      </c>
      <c r="D44" s="227">
        <f>SUM(D45:D71)</f>
        <v>1</v>
      </c>
      <c r="E44" s="227"/>
      <c r="F44" s="227">
        <f>SUM(F45:F71)</f>
        <v>1</v>
      </c>
      <c r="G44" s="51"/>
    </row>
    <row r="45" spans="1:7" x14ac:dyDescent="0.35">
      <c r="A45" s="51" t="s">
        <v>492</v>
      </c>
      <c r="B45" s="51" t="s">
        <v>493</v>
      </c>
      <c r="C45" s="127" t="s">
        <v>1196</v>
      </c>
      <c r="D45" s="127" t="s">
        <v>1196</v>
      </c>
      <c r="E45" s="127"/>
      <c r="F45" s="127" t="s">
        <v>1196</v>
      </c>
      <c r="G45" s="51"/>
    </row>
    <row r="46" spans="1:7" x14ac:dyDescent="0.35">
      <c r="A46" s="51" t="s">
        <v>494</v>
      </c>
      <c r="B46" s="51" t="s">
        <v>495</v>
      </c>
      <c r="C46" s="127" t="s">
        <v>1196</v>
      </c>
      <c r="D46" s="127" t="s">
        <v>1196</v>
      </c>
      <c r="E46" s="127"/>
      <c r="F46" s="127" t="s">
        <v>1196</v>
      </c>
      <c r="G46" s="51"/>
    </row>
    <row r="47" spans="1:7" x14ac:dyDescent="0.35">
      <c r="A47" s="51" t="s">
        <v>496</v>
      </c>
      <c r="B47" s="51" t="s">
        <v>497</v>
      </c>
      <c r="C47" s="127" t="s">
        <v>1196</v>
      </c>
      <c r="D47" s="127" t="s">
        <v>1196</v>
      </c>
      <c r="E47" s="127"/>
      <c r="F47" s="127" t="s">
        <v>1196</v>
      </c>
      <c r="G47" s="51"/>
    </row>
    <row r="48" spans="1:7" x14ac:dyDescent="0.35">
      <c r="A48" s="51" t="s">
        <v>498</v>
      </c>
      <c r="B48" s="51" t="s">
        <v>499</v>
      </c>
      <c r="C48" s="127" t="s">
        <v>1196</v>
      </c>
      <c r="D48" s="127" t="s">
        <v>1196</v>
      </c>
      <c r="E48" s="127"/>
      <c r="F48" s="127" t="s">
        <v>1196</v>
      </c>
      <c r="G48" s="51"/>
    </row>
    <row r="49" spans="1:7" x14ac:dyDescent="0.35">
      <c r="A49" s="51" t="s">
        <v>500</v>
      </c>
      <c r="B49" s="51" t="s">
        <v>501</v>
      </c>
      <c r="C49" s="127" t="s">
        <v>1196</v>
      </c>
      <c r="D49" s="127" t="s">
        <v>1196</v>
      </c>
      <c r="E49" s="127"/>
      <c r="F49" s="127" t="s">
        <v>1196</v>
      </c>
      <c r="G49" s="51"/>
    </row>
    <row r="50" spans="1:7" x14ac:dyDescent="0.35">
      <c r="A50" s="51" t="s">
        <v>502</v>
      </c>
      <c r="B50" s="51" t="s">
        <v>2290</v>
      </c>
      <c r="C50" s="127" t="s">
        <v>1196</v>
      </c>
      <c r="D50" s="127" t="s">
        <v>1196</v>
      </c>
      <c r="E50" s="127"/>
      <c r="F50" s="127" t="s">
        <v>1196</v>
      </c>
      <c r="G50" s="51"/>
    </row>
    <row r="51" spans="1:7" x14ac:dyDescent="0.35">
      <c r="A51" s="51" t="s">
        <v>503</v>
      </c>
      <c r="B51" s="51" t="s">
        <v>504</v>
      </c>
      <c r="C51" s="127">
        <v>1</v>
      </c>
      <c r="D51" s="127">
        <v>1</v>
      </c>
      <c r="E51" s="127"/>
      <c r="F51" s="127">
        <v>1</v>
      </c>
      <c r="G51" s="51"/>
    </row>
    <row r="52" spans="1:7" x14ac:dyDescent="0.35">
      <c r="A52" s="51" t="s">
        <v>505</v>
      </c>
      <c r="B52" s="51" t="s">
        <v>506</v>
      </c>
      <c r="C52" s="127" t="s">
        <v>1196</v>
      </c>
      <c r="D52" s="127" t="s">
        <v>1196</v>
      </c>
      <c r="E52" s="127"/>
      <c r="F52" s="127" t="s">
        <v>1196</v>
      </c>
      <c r="G52" s="51"/>
    </row>
    <row r="53" spans="1:7" x14ac:dyDescent="0.35">
      <c r="A53" s="51" t="s">
        <v>507</v>
      </c>
      <c r="B53" s="51" t="s">
        <v>508</v>
      </c>
      <c r="C53" s="127" t="s">
        <v>1196</v>
      </c>
      <c r="D53" s="127" t="s">
        <v>1196</v>
      </c>
      <c r="E53" s="127"/>
      <c r="F53" s="127" t="s">
        <v>1196</v>
      </c>
      <c r="G53" s="51"/>
    </row>
    <row r="54" spans="1:7" x14ac:dyDescent="0.35">
      <c r="A54" s="51" t="s">
        <v>509</v>
      </c>
      <c r="B54" s="51" t="s">
        <v>510</v>
      </c>
      <c r="C54" s="127" t="s">
        <v>1196</v>
      </c>
      <c r="D54" s="127" t="s">
        <v>1196</v>
      </c>
      <c r="E54" s="127"/>
      <c r="F54" s="127" t="s">
        <v>1196</v>
      </c>
      <c r="G54" s="51"/>
    </row>
    <row r="55" spans="1:7" x14ac:dyDescent="0.35">
      <c r="A55" s="51" t="s">
        <v>511</v>
      </c>
      <c r="B55" s="51" t="s">
        <v>512</v>
      </c>
      <c r="C55" s="127" t="s">
        <v>1196</v>
      </c>
      <c r="D55" s="127" t="s">
        <v>1196</v>
      </c>
      <c r="E55" s="127"/>
      <c r="F55" s="127" t="s">
        <v>1196</v>
      </c>
      <c r="G55" s="51"/>
    </row>
    <row r="56" spans="1:7" x14ac:dyDescent="0.35">
      <c r="A56" s="51" t="s">
        <v>513</v>
      </c>
      <c r="B56" s="51" t="s">
        <v>514</v>
      </c>
      <c r="C56" s="127" t="s">
        <v>1196</v>
      </c>
      <c r="D56" s="127" t="s">
        <v>1196</v>
      </c>
      <c r="E56" s="127"/>
      <c r="F56" s="127" t="s">
        <v>1196</v>
      </c>
      <c r="G56" s="51"/>
    </row>
    <row r="57" spans="1:7" x14ac:dyDescent="0.35">
      <c r="A57" s="51" t="s">
        <v>515</v>
      </c>
      <c r="B57" s="51" t="s">
        <v>516</v>
      </c>
      <c r="C57" s="127" t="s">
        <v>1196</v>
      </c>
      <c r="D57" s="127" t="s">
        <v>1196</v>
      </c>
      <c r="E57" s="127"/>
      <c r="F57" s="127" t="s">
        <v>1196</v>
      </c>
      <c r="G57" s="51"/>
    </row>
    <row r="58" spans="1:7" x14ac:dyDescent="0.35">
      <c r="A58" s="51" t="s">
        <v>517</v>
      </c>
      <c r="B58" s="51" t="s">
        <v>518</v>
      </c>
      <c r="C58" s="127" t="s">
        <v>1196</v>
      </c>
      <c r="D58" s="127" t="s">
        <v>1196</v>
      </c>
      <c r="E58" s="127"/>
      <c r="F58" s="127" t="s">
        <v>1196</v>
      </c>
      <c r="G58" s="51"/>
    </row>
    <row r="59" spans="1:7" x14ac:dyDescent="0.35">
      <c r="A59" s="51" t="s">
        <v>519</v>
      </c>
      <c r="B59" s="51" t="s">
        <v>520</v>
      </c>
      <c r="C59" s="127" t="s">
        <v>1196</v>
      </c>
      <c r="D59" s="127" t="s">
        <v>1196</v>
      </c>
      <c r="E59" s="127"/>
      <c r="F59" s="127" t="s">
        <v>1196</v>
      </c>
      <c r="G59" s="51"/>
    </row>
    <row r="60" spans="1:7" x14ac:dyDescent="0.35">
      <c r="A60" s="51" t="s">
        <v>521</v>
      </c>
      <c r="B60" s="51" t="s">
        <v>2</v>
      </c>
      <c r="C60" s="127" t="s">
        <v>1196</v>
      </c>
      <c r="D60" s="127" t="s">
        <v>1196</v>
      </c>
      <c r="E60" s="127"/>
      <c r="F60" s="127" t="s">
        <v>1196</v>
      </c>
      <c r="G60" s="51"/>
    </row>
    <row r="61" spans="1:7" x14ac:dyDescent="0.35">
      <c r="A61" s="51" t="s">
        <v>522</v>
      </c>
      <c r="B61" s="51" t="s">
        <v>523</v>
      </c>
      <c r="C61" s="127" t="s">
        <v>1196</v>
      </c>
      <c r="D61" s="127" t="s">
        <v>1196</v>
      </c>
      <c r="E61" s="127"/>
      <c r="F61" s="127" t="s">
        <v>1196</v>
      </c>
      <c r="G61" s="51"/>
    </row>
    <row r="62" spans="1:7" x14ac:dyDescent="0.35">
      <c r="A62" s="51" t="s">
        <v>524</v>
      </c>
      <c r="B62" s="51" t="s">
        <v>525</v>
      </c>
      <c r="C62" s="127" t="s">
        <v>1196</v>
      </c>
      <c r="D62" s="127" t="s">
        <v>1196</v>
      </c>
      <c r="E62" s="127"/>
      <c r="F62" s="127" t="s">
        <v>1196</v>
      </c>
      <c r="G62" s="51"/>
    </row>
    <row r="63" spans="1:7" x14ac:dyDescent="0.35">
      <c r="A63" s="51" t="s">
        <v>526</v>
      </c>
      <c r="B63" s="51" t="s">
        <v>527</v>
      </c>
      <c r="C63" s="127" t="s">
        <v>1196</v>
      </c>
      <c r="D63" s="127" t="s">
        <v>1196</v>
      </c>
      <c r="E63" s="127"/>
      <c r="F63" s="127" t="s">
        <v>1196</v>
      </c>
      <c r="G63" s="51"/>
    </row>
    <row r="64" spans="1:7" x14ac:dyDescent="0.35">
      <c r="A64" s="51" t="s">
        <v>528</v>
      </c>
      <c r="B64" s="51" t="s">
        <v>529</v>
      </c>
      <c r="C64" s="127" t="s">
        <v>1196</v>
      </c>
      <c r="D64" s="127" t="s">
        <v>1196</v>
      </c>
      <c r="E64" s="127"/>
      <c r="F64" s="127" t="s">
        <v>1196</v>
      </c>
      <c r="G64" s="51"/>
    </row>
    <row r="65" spans="1:7" x14ac:dyDescent="0.35">
      <c r="A65" s="51" t="s">
        <v>530</v>
      </c>
      <c r="B65" s="51" t="s">
        <v>531</v>
      </c>
      <c r="C65" s="127" t="s">
        <v>1196</v>
      </c>
      <c r="D65" s="127" t="s">
        <v>1196</v>
      </c>
      <c r="E65" s="127"/>
      <c r="F65" s="127" t="s">
        <v>1196</v>
      </c>
      <c r="G65" s="51"/>
    </row>
    <row r="66" spans="1:7" x14ac:dyDescent="0.35">
      <c r="A66" s="51" t="s">
        <v>532</v>
      </c>
      <c r="B66" s="51" t="s">
        <v>533</v>
      </c>
      <c r="C66" s="127" t="s">
        <v>1196</v>
      </c>
      <c r="D66" s="127" t="s">
        <v>1196</v>
      </c>
      <c r="E66" s="127"/>
      <c r="F66" s="127" t="s">
        <v>1196</v>
      </c>
      <c r="G66" s="51"/>
    </row>
    <row r="67" spans="1:7" x14ac:dyDescent="0.35">
      <c r="A67" s="51" t="s">
        <v>534</v>
      </c>
      <c r="B67" s="51" t="s">
        <v>535</v>
      </c>
      <c r="C67" s="127" t="s">
        <v>1196</v>
      </c>
      <c r="D67" s="127" t="s">
        <v>1196</v>
      </c>
      <c r="E67" s="127"/>
      <c r="F67" s="127" t="s">
        <v>1196</v>
      </c>
      <c r="G67" s="51"/>
    </row>
    <row r="68" spans="1:7" x14ac:dyDescent="0.35">
      <c r="A68" s="51" t="s">
        <v>536</v>
      </c>
      <c r="B68" s="51" t="s">
        <v>537</v>
      </c>
      <c r="C68" s="127" t="s">
        <v>1196</v>
      </c>
      <c r="D68" s="127" t="s">
        <v>1196</v>
      </c>
      <c r="E68" s="127"/>
      <c r="F68" s="127" t="s">
        <v>1196</v>
      </c>
      <c r="G68" s="51"/>
    </row>
    <row r="69" spans="1:7" x14ac:dyDescent="0.35">
      <c r="A69" s="51" t="s">
        <v>538</v>
      </c>
      <c r="B69" s="51" t="s">
        <v>539</v>
      </c>
      <c r="C69" s="127" t="s">
        <v>1196</v>
      </c>
      <c r="D69" s="127" t="s">
        <v>1196</v>
      </c>
      <c r="E69" s="127"/>
      <c r="F69" s="127" t="s">
        <v>1196</v>
      </c>
      <c r="G69" s="51"/>
    </row>
    <row r="70" spans="1:7" x14ac:dyDescent="0.35">
      <c r="A70" s="51" t="s">
        <v>540</v>
      </c>
      <c r="B70" s="51" t="s">
        <v>541</v>
      </c>
      <c r="C70" s="127" t="s">
        <v>1196</v>
      </c>
      <c r="D70" s="127" t="s">
        <v>1196</v>
      </c>
      <c r="E70" s="127"/>
      <c r="F70" s="127" t="s">
        <v>1196</v>
      </c>
      <c r="G70" s="51"/>
    </row>
    <row r="71" spans="1:7" x14ac:dyDescent="0.35">
      <c r="A71" s="51" t="s">
        <v>542</v>
      </c>
      <c r="B71" s="51" t="s">
        <v>5</v>
      </c>
      <c r="C71" s="127" t="s">
        <v>1196</v>
      </c>
      <c r="D71" s="127" t="s">
        <v>1196</v>
      </c>
      <c r="E71" s="127"/>
      <c r="F71" s="127" t="s">
        <v>1196</v>
      </c>
      <c r="G71" s="51"/>
    </row>
    <row r="72" spans="1:7" x14ac:dyDescent="0.35">
      <c r="A72" s="93" t="s">
        <v>543</v>
      </c>
      <c r="B72" s="226" t="s">
        <v>306</v>
      </c>
      <c r="C72" s="227">
        <f>SUM(C73:C75)</f>
        <v>0</v>
      </c>
      <c r="D72" s="227">
        <f>SUM(D73:D75)</f>
        <v>0</v>
      </c>
      <c r="E72" s="227"/>
      <c r="F72" s="227">
        <f>SUM(F73:F75)</f>
        <v>0</v>
      </c>
      <c r="G72" s="51"/>
    </row>
    <row r="73" spans="1:7" x14ac:dyDescent="0.35">
      <c r="A73" s="51" t="s">
        <v>545</v>
      </c>
      <c r="B73" s="51" t="s">
        <v>547</v>
      </c>
      <c r="C73" s="127" t="s">
        <v>1196</v>
      </c>
      <c r="D73" s="127" t="s">
        <v>1196</v>
      </c>
      <c r="E73" s="127"/>
      <c r="F73" s="127" t="s">
        <v>1196</v>
      </c>
      <c r="G73" s="51"/>
    </row>
    <row r="74" spans="1:7" x14ac:dyDescent="0.35">
      <c r="A74" s="51" t="s">
        <v>546</v>
      </c>
      <c r="B74" s="51" t="s">
        <v>549</v>
      </c>
      <c r="C74" s="127" t="s">
        <v>1196</v>
      </c>
      <c r="D74" s="127" t="s">
        <v>1196</v>
      </c>
      <c r="E74" s="127"/>
      <c r="F74" s="127" t="s">
        <v>1196</v>
      </c>
      <c r="G74" s="51"/>
    </row>
    <row r="75" spans="1:7" x14ac:dyDescent="0.35">
      <c r="A75" s="51" t="s">
        <v>548</v>
      </c>
      <c r="B75" s="51" t="s">
        <v>1</v>
      </c>
      <c r="C75" s="127" t="s">
        <v>1196</v>
      </c>
      <c r="D75" s="127" t="s">
        <v>1196</v>
      </c>
      <c r="E75" s="127"/>
      <c r="F75" s="127" t="s">
        <v>1196</v>
      </c>
      <c r="G75" s="51"/>
    </row>
    <row r="76" spans="1:7" x14ac:dyDescent="0.35">
      <c r="A76" s="93" t="s">
        <v>1545</v>
      </c>
      <c r="B76" s="226" t="s">
        <v>136</v>
      </c>
      <c r="C76" s="227">
        <f>SUM(C77:C87)</f>
        <v>0</v>
      </c>
      <c r="D76" s="227">
        <f>SUM(D77:D87)</f>
        <v>0</v>
      </c>
      <c r="E76" s="227"/>
      <c r="F76" s="227">
        <f>SUM(F77:F87)</f>
        <v>0</v>
      </c>
      <c r="G76" s="51"/>
    </row>
    <row r="77" spans="1:7" x14ac:dyDescent="0.35">
      <c r="A77" s="51" t="s">
        <v>550</v>
      </c>
      <c r="B77" s="68" t="s">
        <v>308</v>
      </c>
      <c r="C77" s="127" t="s">
        <v>1196</v>
      </c>
      <c r="D77" s="127" t="s">
        <v>1196</v>
      </c>
      <c r="E77" s="127"/>
      <c r="F77" s="127" t="s">
        <v>1196</v>
      </c>
      <c r="G77" s="51"/>
    </row>
    <row r="78" spans="1:7" x14ac:dyDescent="0.35">
      <c r="A78" s="51" t="s">
        <v>551</v>
      </c>
      <c r="B78" s="51" t="s">
        <v>544</v>
      </c>
      <c r="C78" s="127" t="s">
        <v>1196</v>
      </c>
      <c r="D78" s="127" t="s">
        <v>1196</v>
      </c>
      <c r="E78" s="127"/>
      <c r="F78" s="127" t="s">
        <v>1196</v>
      </c>
      <c r="G78" s="51"/>
    </row>
    <row r="79" spans="1:7" x14ac:dyDescent="0.35">
      <c r="A79" s="51" t="s">
        <v>552</v>
      </c>
      <c r="B79" s="68" t="s">
        <v>310</v>
      </c>
      <c r="C79" s="127" t="s">
        <v>1196</v>
      </c>
      <c r="D79" s="127" t="s">
        <v>1196</v>
      </c>
      <c r="E79" s="127"/>
      <c r="F79" s="127" t="s">
        <v>1196</v>
      </c>
      <c r="G79" s="51"/>
    </row>
    <row r="80" spans="1:7" x14ac:dyDescent="0.35">
      <c r="A80" s="51" t="s">
        <v>553</v>
      </c>
      <c r="B80" s="68" t="s">
        <v>312</v>
      </c>
      <c r="C80" s="127" t="s">
        <v>1196</v>
      </c>
      <c r="D80" s="127" t="s">
        <v>1196</v>
      </c>
      <c r="E80" s="127"/>
      <c r="F80" s="127" t="s">
        <v>1196</v>
      </c>
      <c r="G80" s="51"/>
    </row>
    <row r="81" spans="1:7" x14ac:dyDescent="0.35">
      <c r="A81" s="51" t="s">
        <v>554</v>
      </c>
      <c r="B81" s="68" t="s">
        <v>11</v>
      </c>
      <c r="C81" s="127" t="s">
        <v>1196</v>
      </c>
      <c r="D81" s="127" t="s">
        <v>1196</v>
      </c>
      <c r="E81" s="127"/>
      <c r="F81" s="127" t="s">
        <v>1196</v>
      </c>
      <c r="G81" s="51"/>
    </row>
    <row r="82" spans="1:7" x14ac:dyDescent="0.35">
      <c r="A82" s="51" t="s">
        <v>555</v>
      </c>
      <c r="B82" s="68" t="s">
        <v>315</v>
      </c>
      <c r="C82" s="127" t="s">
        <v>1196</v>
      </c>
      <c r="D82" s="127" t="s">
        <v>1196</v>
      </c>
      <c r="E82" s="127"/>
      <c r="F82" s="127" t="s">
        <v>1196</v>
      </c>
      <c r="G82" s="51"/>
    </row>
    <row r="83" spans="1:7" x14ac:dyDescent="0.35">
      <c r="A83" s="51" t="s">
        <v>556</v>
      </c>
      <c r="B83" s="68" t="s">
        <v>317</v>
      </c>
      <c r="C83" s="127" t="s">
        <v>1196</v>
      </c>
      <c r="D83" s="127" t="s">
        <v>1196</v>
      </c>
      <c r="E83" s="127"/>
      <c r="F83" s="127" t="s">
        <v>1196</v>
      </c>
      <c r="G83" s="51"/>
    </row>
    <row r="84" spans="1:7" x14ac:dyDescent="0.35">
      <c r="A84" s="51" t="s">
        <v>557</v>
      </c>
      <c r="B84" s="68" t="s">
        <v>319</v>
      </c>
      <c r="C84" s="127" t="s">
        <v>1196</v>
      </c>
      <c r="D84" s="127" t="s">
        <v>1196</v>
      </c>
      <c r="E84" s="127"/>
      <c r="F84" s="127" t="s">
        <v>1196</v>
      </c>
      <c r="G84" s="51"/>
    </row>
    <row r="85" spans="1:7" x14ac:dyDescent="0.35">
      <c r="A85" s="51" t="s">
        <v>558</v>
      </c>
      <c r="B85" s="68" t="s">
        <v>321</v>
      </c>
      <c r="C85" s="127" t="s">
        <v>1196</v>
      </c>
      <c r="D85" s="127" t="s">
        <v>1196</v>
      </c>
      <c r="E85" s="127"/>
      <c r="F85" s="127" t="s">
        <v>1196</v>
      </c>
      <c r="G85" s="51"/>
    </row>
    <row r="86" spans="1:7" x14ac:dyDescent="0.35">
      <c r="A86" s="51" t="s">
        <v>559</v>
      </c>
      <c r="B86" s="68" t="s">
        <v>323</v>
      </c>
      <c r="C86" s="127" t="s">
        <v>1196</v>
      </c>
      <c r="D86" s="127" t="s">
        <v>1196</v>
      </c>
      <c r="E86" s="127"/>
      <c r="F86" s="127" t="s">
        <v>1196</v>
      </c>
      <c r="G86" s="51"/>
    </row>
    <row r="87" spans="1:7" x14ac:dyDescent="0.35">
      <c r="A87" s="51" t="s">
        <v>560</v>
      </c>
      <c r="B87" s="68" t="s">
        <v>136</v>
      </c>
      <c r="C87" s="127" t="s">
        <v>1196</v>
      </c>
      <c r="D87" s="127" t="s">
        <v>1196</v>
      </c>
      <c r="E87" s="127"/>
      <c r="F87" s="127" t="s">
        <v>1196</v>
      </c>
      <c r="G87" s="51"/>
    </row>
    <row r="88" spans="1:7" outlineLevel="1" x14ac:dyDescent="0.35">
      <c r="A88" s="51" t="s">
        <v>561</v>
      </c>
      <c r="B88" s="80" t="s">
        <v>140</v>
      </c>
      <c r="C88" s="127"/>
      <c r="D88" s="127"/>
      <c r="E88" s="127"/>
      <c r="F88" s="127"/>
      <c r="G88" s="51"/>
    </row>
    <row r="89" spans="1:7" outlineLevel="1" x14ac:dyDescent="0.35">
      <c r="A89" s="51" t="s">
        <v>562</v>
      </c>
      <c r="B89" s="80" t="s">
        <v>140</v>
      </c>
      <c r="C89" s="127"/>
      <c r="D89" s="127"/>
      <c r="E89" s="127"/>
      <c r="F89" s="127"/>
      <c r="G89" s="51"/>
    </row>
    <row r="90" spans="1:7" outlineLevel="1" x14ac:dyDescent="0.35">
      <c r="A90" s="51" t="s">
        <v>563</v>
      </c>
      <c r="B90" s="80" t="s">
        <v>140</v>
      </c>
      <c r="C90" s="127"/>
      <c r="D90" s="127"/>
      <c r="E90" s="127"/>
      <c r="F90" s="127"/>
      <c r="G90" s="51"/>
    </row>
    <row r="91" spans="1:7" outlineLevel="1" x14ac:dyDescent="0.35">
      <c r="A91" s="51" t="s">
        <v>564</v>
      </c>
      <c r="B91" s="80" t="s">
        <v>140</v>
      </c>
      <c r="C91" s="127"/>
      <c r="D91" s="127"/>
      <c r="E91" s="127"/>
      <c r="F91" s="127"/>
      <c r="G91" s="51"/>
    </row>
    <row r="92" spans="1:7" outlineLevel="1" x14ac:dyDescent="0.35">
      <c r="A92" s="51" t="s">
        <v>565</v>
      </c>
      <c r="B92" s="80" t="s">
        <v>140</v>
      </c>
      <c r="C92" s="127"/>
      <c r="D92" s="127"/>
      <c r="E92" s="127"/>
      <c r="F92" s="127"/>
      <c r="G92" s="51"/>
    </row>
    <row r="93" spans="1:7" outlineLevel="1" x14ac:dyDescent="0.35">
      <c r="A93" s="51" t="s">
        <v>566</v>
      </c>
      <c r="B93" s="80" t="s">
        <v>140</v>
      </c>
      <c r="C93" s="127"/>
      <c r="D93" s="127"/>
      <c r="E93" s="127"/>
      <c r="F93" s="127"/>
      <c r="G93" s="51"/>
    </row>
    <row r="94" spans="1:7" outlineLevel="1" x14ac:dyDescent="0.35">
      <c r="A94" s="51" t="s">
        <v>567</v>
      </c>
      <c r="B94" s="80" t="s">
        <v>140</v>
      </c>
      <c r="C94" s="127"/>
      <c r="D94" s="127"/>
      <c r="E94" s="127"/>
      <c r="F94" s="127"/>
      <c r="G94" s="51"/>
    </row>
    <row r="95" spans="1:7" outlineLevel="1" x14ac:dyDescent="0.35">
      <c r="A95" s="51" t="s">
        <v>568</v>
      </c>
      <c r="B95" s="80" t="s">
        <v>140</v>
      </c>
      <c r="C95" s="127"/>
      <c r="D95" s="127"/>
      <c r="E95" s="127"/>
      <c r="F95" s="127"/>
      <c r="G95" s="51"/>
    </row>
    <row r="96" spans="1:7" outlineLevel="1" x14ac:dyDescent="0.35">
      <c r="A96" s="51" t="s">
        <v>569</v>
      </c>
      <c r="B96" s="80" t="s">
        <v>140</v>
      </c>
      <c r="C96" s="127"/>
      <c r="D96" s="127"/>
      <c r="E96" s="127"/>
      <c r="F96" s="127"/>
      <c r="G96" s="51"/>
    </row>
    <row r="97" spans="1:7" outlineLevel="1" x14ac:dyDescent="0.35">
      <c r="A97" s="51" t="s">
        <v>570</v>
      </c>
      <c r="B97" s="80" t="s">
        <v>140</v>
      </c>
      <c r="C97" s="127"/>
      <c r="D97" s="127"/>
      <c r="E97" s="127"/>
      <c r="F97" s="127"/>
      <c r="G97" s="51"/>
    </row>
    <row r="98" spans="1:7" ht="15" customHeight="1" x14ac:dyDescent="0.35">
      <c r="A98" s="70"/>
      <c r="B98" s="137" t="s">
        <v>3064</v>
      </c>
      <c r="C98" s="70" t="s">
        <v>479</v>
      </c>
      <c r="D98" s="70" t="s">
        <v>480</v>
      </c>
      <c r="E98" s="72"/>
      <c r="F98" s="73" t="s">
        <v>447</v>
      </c>
      <c r="G98" s="73"/>
    </row>
    <row r="99" spans="1:7" x14ac:dyDescent="0.35">
      <c r="A99" s="93" t="s">
        <v>571</v>
      </c>
      <c r="B99" s="226" t="s">
        <v>504</v>
      </c>
      <c r="C99" s="227">
        <f>SUM(C100:C148)</f>
        <v>1.00000000000004</v>
      </c>
      <c r="D99" s="227">
        <f>SUM(D100:D148)</f>
        <v>1.0000000000000231</v>
      </c>
      <c r="E99" s="227"/>
      <c r="F99" s="227">
        <f>SUM(F100:F148)</f>
        <v>1.000000000000034</v>
      </c>
      <c r="G99" s="51"/>
    </row>
    <row r="100" spans="1:7" x14ac:dyDescent="0.35">
      <c r="A100" s="51" t="s">
        <v>573</v>
      </c>
      <c r="B100" s="68" t="s">
        <v>3101</v>
      </c>
      <c r="C100" s="127">
        <f>faneB1!C100</f>
        <v>0.49266907378089336</v>
      </c>
      <c r="D100" s="127">
        <f>faneB1!D100</f>
        <v>0.31908755027408542</v>
      </c>
      <c r="E100" s="127"/>
      <c r="F100" s="127">
        <f>faneB1!F100</f>
        <v>0.46174011128006343</v>
      </c>
      <c r="G100" s="51"/>
    </row>
    <row r="101" spans="1:7" x14ac:dyDescent="0.35">
      <c r="A101" s="51" t="s">
        <v>574</v>
      </c>
      <c r="B101" s="68" t="s">
        <v>3102</v>
      </c>
      <c r="C101" s="127">
        <f>faneB1!C101</f>
        <v>0.16818754576352937</v>
      </c>
      <c r="D101" s="127">
        <f>faneB1!D101</f>
        <v>0.17457373864083417</v>
      </c>
      <c r="E101" s="127"/>
      <c r="F101" s="127">
        <f>faneB1!F101</f>
        <v>0.16932544521293411</v>
      </c>
      <c r="G101" s="51"/>
    </row>
    <row r="102" spans="1:7" x14ac:dyDescent="0.35">
      <c r="A102" s="51" t="s">
        <v>575</v>
      </c>
      <c r="B102" s="68" t="s">
        <v>3103</v>
      </c>
      <c r="C102" s="127">
        <f>faneB1!C102</f>
        <v>2.9498690628158224E-2</v>
      </c>
      <c r="D102" s="127">
        <f>faneB1!D102</f>
        <v>5.7598610714764471E-2</v>
      </c>
      <c r="E102" s="127"/>
      <c r="F102" s="127">
        <f>faneB1!F102</f>
        <v>3.4505567841105499E-2</v>
      </c>
      <c r="G102" s="51"/>
    </row>
    <row r="103" spans="1:7" x14ac:dyDescent="0.35">
      <c r="A103" s="51" t="s">
        <v>576</v>
      </c>
      <c r="B103" s="68" t="s">
        <v>3104</v>
      </c>
      <c r="C103" s="127">
        <f>faneB1!C103</f>
        <v>0.19385255746952121</v>
      </c>
      <c r="D103" s="127">
        <f>faneB1!D103</f>
        <v>0.26933650798404646</v>
      </c>
      <c r="E103" s="127"/>
      <c r="F103" s="127">
        <f>faneB1!F103</f>
        <v>0.20730237763304976</v>
      </c>
      <c r="G103" s="51"/>
    </row>
    <row r="104" spans="1:7" x14ac:dyDescent="0.35">
      <c r="A104" s="51" t="s">
        <v>577</v>
      </c>
      <c r="B104" s="68" t="s">
        <v>3105</v>
      </c>
      <c r="C104" s="127">
        <f>faneB1!C104</f>
        <v>0.11579213235793763</v>
      </c>
      <c r="D104" s="127">
        <f>faneB1!D104</f>
        <v>0.17940359238629264</v>
      </c>
      <c r="E104" s="127"/>
      <c r="F104" s="127">
        <f>faneB1!F104</f>
        <v>0.12712649803288131</v>
      </c>
      <c r="G104" s="51"/>
    </row>
    <row r="105" spans="1:7" x14ac:dyDescent="0.35">
      <c r="A105" s="51" t="s">
        <v>578</v>
      </c>
      <c r="B105" s="68"/>
      <c r="C105" s="127"/>
      <c r="D105" s="127"/>
      <c r="E105" s="127"/>
      <c r="F105" s="127"/>
      <c r="G105" s="51"/>
    </row>
    <row r="106" spans="1:7" x14ac:dyDescent="0.35">
      <c r="A106" s="51" t="s">
        <v>579</v>
      </c>
      <c r="B106" s="68"/>
      <c r="C106" s="127"/>
      <c r="D106" s="127"/>
      <c r="E106" s="127"/>
      <c r="F106" s="127"/>
      <c r="G106" s="51"/>
    </row>
    <row r="107" spans="1:7" x14ac:dyDescent="0.35">
      <c r="A107" s="51" t="s">
        <v>580</v>
      </c>
      <c r="B107" s="68"/>
      <c r="C107" s="127"/>
      <c r="D107" s="127"/>
      <c r="E107" s="127"/>
      <c r="F107" s="127"/>
      <c r="G107" s="51"/>
    </row>
    <row r="108" spans="1:7" x14ac:dyDescent="0.35">
      <c r="A108" s="51" t="s">
        <v>581</v>
      </c>
      <c r="B108" s="68"/>
      <c r="C108" s="127"/>
      <c r="D108" s="127"/>
      <c r="E108" s="127"/>
      <c r="F108" s="127"/>
      <c r="G108" s="51"/>
    </row>
    <row r="109" spans="1:7" x14ac:dyDescent="0.35">
      <c r="A109" s="51" t="s">
        <v>582</v>
      </c>
      <c r="B109" s="68"/>
      <c r="C109" s="127"/>
      <c r="D109" s="127"/>
      <c r="E109" s="127"/>
      <c r="F109" s="127"/>
      <c r="G109" s="51"/>
    </row>
    <row r="110" spans="1:7" x14ac:dyDescent="0.35">
      <c r="A110" s="51" t="s">
        <v>583</v>
      </c>
      <c r="B110" s="68"/>
      <c r="C110" s="127"/>
      <c r="D110" s="127"/>
      <c r="E110" s="127"/>
      <c r="F110" s="127"/>
      <c r="G110" s="51"/>
    </row>
    <row r="111" spans="1:7" x14ac:dyDescent="0.35">
      <c r="A111" s="51" t="s">
        <v>584</v>
      </c>
      <c r="B111" s="68"/>
      <c r="C111" s="127"/>
      <c r="D111" s="127"/>
      <c r="E111" s="127"/>
      <c r="F111" s="127"/>
      <c r="G111" s="51"/>
    </row>
    <row r="112" spans="1:7" x14ac:dyDescent="0.35">
      <c r="A112" s="51" t="s">
        <v>585</v>
      </c>
      <c r="B112" s="68"/>
      <c r="C112" s="127"/>
      <c r="D112" s="127"/>
      <c r="E112" s="127"/>
      <c r="F112" s="127"/>
      <c r="G112" s="51"/>
    </row>
    <row r="113" spans="1:7" x14ac:dyDescent="0.35">
      <c r="A113" s="51" t="s">
        <v>586</v>
      </c>
      <c r="B113" s="68"/>
      <c r="C113" s="127"/>
      <c r="D113" s="127"/>
      <c r="E113" s="127"/>
      <c r="F113" s="127"/>
      <c r="G113" s="51"/>
    </row>
    <row r="114" spans="1:7" x14ac:dyDescent="0.35">
      <c r="A114" s="51" t="s">
        <v>587</v>
      </c>
      <c r="B114" s="68"/>
      <c r="C114" s="127"/>
      <c r="D114" s="127"/>
      <c r="E114" s="127"/>
      <c r="F114" s="127"/>
      <c r="G114" s="51"/>
    </row>
    <row r="115" spans="1:7" x14ac:dyDescent="0.35">
      <c r="A115" s="51" t="s">
        <v>588</v>
      </c>
      <c r="B115" s="68"/>
      <c r="C115" s="127"/>
      <c r="D115" s="127"/>
      <c r="E115" s="127"/>
      <c r="F115" s="127"/>
      <c r="G115" s="51"/>
    </row>
    <row r="116" spans="1:7" x14ac:dyDescent="0.35">
      <c r="A116" s="51" t="s">
        <v>589</v>
      </c>
      <c r="B116" s="68"/>
      <c r="C116" s="127"/>
      <c r="D116" s="127"/>
      <c r="E116" s="127"/>
      <c r="F116" s="127"/>
      <c r="G116" s="51"/>
    </row>
    <row r="117" spans="1:7" x14ac:dyDescent="0.35">
      <c r="A117" s="51" t="s">
        <v>590</v>
      </c>
      <c r="B117" s="68"/>
      <c r="C117" s="127"/>
      <c r="D117" s="127"/>
      <c r="E117" s="127"/>
      <c r="F117" s="127"/>
      <c r="G117" s="51"/>
    </row>
    <row r="118" spans="1:7" x14ac:dyDescent="0.35">
      <c r="A118" s="51" t="s">
        <v>591</v>
      </c>
      <c r="B118" s="68"/>
      <c r="C118" s="127"/>
      <c r="D118" s="127"/>
      <c r="E118" s="127"/>
      <c r="F118" s="127"/>
      <c r="G118" s="51"/>
    </row>
    <row r="119" spans="1:7" x14ac:dyDescent="0.35">
      <c r="A119" s="51" t="s">
        <v>592</v>
      </c>
      <c r="B119" s="68"/>
      <c r="C119" s="127"/>
      <c r="D119" s="127"/>
      <c r="E119" s="127"/>
      <c r="F119" s="127"/>
      <c r="G119" s="51"/>
    </row>
    <row r="120" spans="1:7" x14ac:dyDescent="0.35">
      <c r="A120" s="51" t="s">
        <v>593</v>
      </c>
      <c r="B120" s="68"/>
      <c r="C120" s="127"/>
      <c r="D120" s="127"/>
      <c r="E120" s="127"/>
      <c r="F120" s="127"/>
      <c r="G120" s="51"/>
    </row>
    <row r="121" spans="1:7" x14ac:dyDescent="0.35">
      <c r="A121" s="51" t="s">
        <v>594</v>
      </c>
      <c r="B121" s="68"/>
      <c r="C121" s="127"/>
      <c r="D121" s="127"/>
      <c r="E121" s="127"/>
      <c r="F121" s="127"/>
      <c r="G121" s="51"/>
    </row>
    <row r="122" spans="1:7" x14ac:dyDescent="0.35">
      <c r="A122" s="51" t="s">
        <v>595</v>
      </c>
      <c r="B122" s="68"/>
      <c r="C122" s="127"/>
      <c r="D122" s="127"/>
      <c r="E122" s="127"/>
      <c r="F122" s="127"/>
      <c r="G122" s="51"/>
    </row>
    <row r="123" spans="1:7" x14ac:dyDescent="0.35">
      <c r="A123" s="51" t="s">
        <v>596</v>
      </c>
      <c r="B123" s="68"/>
      <c r="C123" s="127"/>
      <c r="D123" s="127"/>
      <c r="E123" s="127"/>
      <c r="F123" s="127"/>
      <c r="G123" s="51"/>
    </row>
    <row r="124" spans="1:7" x14ac:dyDescent="0.35">
      <c r="A124" s="51" t="s">
        <v>597</v>
      </c>
      <c r="B124" s="68"/>
      <c r="C124" s="127"/>
      <c r="D124" s="127"/>
      <c r="E124" s="127"/>
      <c r="F124" s="127"/>
      <c r="G124" s="51"/>
    </row>
    <row r="125" spans="1:7" x14ac:dyDescent="0.35">
      <c r="A125" s="51" t="s">
        <v>598</v>
      </c>
      <c r="B125" s="68"/>
      <c r="C125" s="127"/>
      <c r="D125" s="127"/>
      <c r="E125" s="127"/>
      <c r="F125" s="127"/>
      <c r="G125" s="51"/>
    </row>
    <row r="126" spans="1:7" x14ac:dyDescent="0.35">
      <c r="A126" s="51" t="s">
        <v>599</v>
      </c>
      <c r="B126" s="68"/>
      <c r="C126" s="127"/>
      <c r="D126" s="127"/>
      <c r="E126" s="127"/>
      <c r="F126" s="127"/>
      <c r="G126" s="51"/>
    </row>
    <row r="127" spans="1:7" x14ac:dyDescent="0.35">
      <c r="A127" s="51" t="s">
        <v>600</v>
      </c>
      <c r="B127" s="68"/>
      <c r="C127" s="127"/>
      <c r="D127" s="127"/>
      <c r="E127" s="127"/>
      <c r="F127" s="127"/>
      <c r="G127" s="51"/>
    </row>
    <row r="128" spans="1:7" x14ac:dyDescent="0.35">
      <c r="A128" s="51" t="s">
        <v>601</v>
      </c>
      <c r="B128" s="68"/>
      <c r="C128" s="127"/>
      <c r="D128" s="127"/>
      <c r="E128" s="127"/>
      <c r="F128" s="127"/>
      <c r="G128" s="51"/>
    </row>
    <row r="129" spans="1:7" x14ac:dyDescent="0.35">
      <c r="A129" s="51" t="s">
        <v>602</v>
      </c>
      <c r="B129" s="68"/>
      <c r="C129" s="127"/>
      <c r="D129" s="127"/>
      <c r="E129" s="127"/>
      <c r="F129" s="127"/>
      <c r="G129" s="51"/>
    </row>
    <row r="130" spans="1:7" x14ac:dyDescent="0.35">
      <c r="A130" s="51" t="s">
        <v>1519</v>
      </c>
      <c r="B130" s="68"/>
      <c r="C130" s="127"/>
      <c r="D130" s="127"/>
      <c r="E130" s="127"/>
      <c r="F130" s="127"/>
      <c r="G130" s="51"/>
    </row>
    <row r="131" spans="1:7" x14ac:dyDescent="0.35">
      <c r="A131" s="51" t="s">
        <v>1520</v>
      </c>
      <c r="B131" s="68"/>
      <c r="C131" s="127"/>
      <c r="D131" s="127"/>
      <c r="E131" s="127"/>
      <c r="F131" s="127"/>
      <c r="G131" s="51"/>
    </row>
    <row r="132" spans="1:7" x14ac:dyDescent="0.35">
      <c r="A132" s="51" t="s">
        <v>1521</v>
      </c>
      <c r="B132" s="68"/>
      <c r="C132" s="127"/>
      <c r="D132" s="127"/>
      <c r="E132" s="127"/>
      <c r="F132" s="127"/>
      <c r="G132" s="51"/>
    </row>
    <row r="133" spans="1:7" x14ac:dyDescent="0.35">
      <c r="A133" s="51" t="s">
        <v>1522</v>
      </c>
      <c r="B133" s="68"/>
      <c r="C133" s="127"/>
      <c r="D133" s="127"/>
      <c r="E133" s="127"/>
      <c r="F133" s="127"/>
      <c r="G133" s="51"/>
    </row>
    <row r="134" spans="1:7" x14ac:dyDescent="0.35">
      <c r="A134" s="51" t="s">
        <v>1523</v>
      </c>
      <c r="B134" s="68"/>
      <c r="C134" s="127"/>
      <c r="D134" s="127"/>
      <c r="E134" s="127"/>
      <c r="F134" s="127"/>
      <c r="G134" s="51"/>
    </row>
    <row r="135" spans="1:7" x14ac:dyDescent="0.35">
      <c r="A135" s="51" t="s">
        <v>1524</v>
      </c>
      <c r="B135" s="68"/>
      <c r="C135" s="127"/>
      <c r="D135" s="127"/>
      <c r="E135" s="127"/>
      <c r="F135" s="127"/>
      <c r="G135" s="51"/>
    </row>
    <row r="136" spans="1:7" x14ac:dyDescent="0.35">
      <c r="A136" s="51" t="s">
        <v>1525</v>
      </c>
      <c r="B136" s="68"/>
      <c r="C136" s="127"/>
      <c r="D136" s="127"/>
      <c r="E136" s="127"/>
      <c r="F136" s="127"/>
      <c r="G136" s="51"/>
    </row>
    <row r="137" spans="1:7" x14ac:dyDescent="0.35">
      <c r="A137" s="51" t="s">
        <v>1526</v>
      </c>
      <c r="B137" s="68"/>
      <c r="C137" s="127"/>
      <c r="D137" s="127"/>
      <c r="E137" s="127"/>
      <c r="F137" s="127"/>
      <c r="G137" s="51"/>
    </row>
    <row r="138" spans="1:7" x14ac:dyDescent="0.35">
      <c r="A138" s="51" t="s">
        <v>1527</v>
      </c>
      <c r="B138" s="68"/>
      <c r="C138" s="127"/>
      <c r="D138" s="127"/>
      <c r="E138" s="127"/>
      <c r="F138" s="127"/>
      <c r="G138" s="51"/>
    </row>
    <row r="139" spans="1:7" x14ac:dyDescent="0.35">
      <c r="A139" s="51" t="s">
        <v>1528</v>
      </c>
      <c r="B139" s="68"/>
      <c r="C139" s="127"/>
      <c r="D139" s="127"/>
      <c r="E139" s="127"/>
      <c r="F139" s="127"/>
      <c r="G139" s="51"/>
    </row>
    <row r="140" spans="1:7" x14ac:dyDescent="0.35">
      <c r="A140" s="51" t="s">
        <v>1529</v>
      </c>
      <c r="B140" s="68"/>
      <c r="C140" s="127"/>
      <c r="D140" s="127"/>
      <c r="E140" s="127"/>
      <c r="F140" s="127"/>
      <c r="G140" s="51"/>
    </row>
    <row r="141" spans="1:7" x14ac:dyDescent="0.35">
      <c r="A141" s="51" t="s">
        <v>1530</v>
      </c>
      <c r="B141" s="68"/>
      <c r="C141" s="127"/>
      <c r="D141" s="127"/>
      <c r="E141" s="127"/>
      <c r="F141" s="127"/>
      <c r="G141" s="51"/>
    </row>
    <row r="142" spans="1:7" x14ac:dyDescent="0.35">
      <c r="A142" s="51" t="s">
        <v>1531</v>
      </c>
      <c r="B142" s="68"/>
      <c r="C142" s="127"/>
      <c r="D142" s="127"/>
      <c r="E142" s="127"/>
      <c r="F142" s="127"/>
      <c r="G142" s="51"/>
    </row>
    <row r="143" spans="1:7" x14ac:dyDescent="0.35">
      <c r="A143" s="51" t="s">
        <v>1532</v>
      </c>
      <c r="B143" s="68"/>
      <c r="C143" s="127"/>
      <c r="D143" s="127"/>
      <c r="E143" s="127"/>
      <c r="F143" s="127"/>
      <c r="G143" s="51"/>
    </row>
    <row r="144" spans="1:7" x14ac:dyDescent="0.35">
      <c r="A144" s="51" t="s">
        <v>1533</v>
      </c>
      <c r="B144" s="68"/>
      <c r="C144" s="127"/>
      <c r="D144" s="127"/>
      <c r="E144" s="127"/>
      <c r="F144" s="127"/>
      <c r="G144" s="51"/>
    </row>
    <row r="145" spans="1:7" x14ac:dyDescent="0.35">
      <c r="A145" s="51" t="s">
        <v>1534</v>
      </c>
      <c r="B145" s="68"/>
      <c r="C145" s="127"/>
      <c r="D145" s="127"/>
      <c r="E145" s="127"/>
      <c r="F145" s="127"/>
      <c r="G145" s="51"/>
    </row>
    <row r="146" spans="1:7" x14ac:dyDescent="0.35">
      <c r="A146" s="51" t="s">
        <v>1535</v>
      </c>
      <c r="B146" s="68"/>
      <c r="C146" s="127"/>
      <c r="D146" s="127"/>
      <c r="E146" s="127"/>
      <c r="F146" s="127"/>
      <c r="G146" s="51"/>
    </row>
    <row r="147" spans="1:7" x14ac:dyDescent="0.35">
      <c r="A147" s="51" t="s">
        <v>1536</v>
      </c>
      <c r="B147" s="68"/>
      <c r="C147" s="127"/>
      <c r="D147" s="127"/>
      <c r="E147" s="127"/>
      <c r="F147" s="127"/>
      <c r="G147" s="51"/>
    </row>
    <row r="148" spans="1:7" x14ac:dyDescent="0.35">
      <c r="A148" s="51" t="s">
        <v>1537</v>
      </c>
      <c r="B148" s="68"/>
      <c r="C148" s="127"/>
      <c r="D148" s="127"/>
      <c r="E148" s="127"/>
      <c r="F148" s="127"/>
      <c r="G148" s="51"/>
    </row>
    <row r="149" spans="1:7" ht="15" customHeight="1" x14ac:dyDescent="0.35">
      <c r="A149" s="70"/>
      <c r="B149" s="71" t="s">
        <v>603</v>
      </c>
      <c r="C149" s="70" t="s">
        <v>479</v>
      </c>
      <c r="D149" s="70" t="s">
        <v>480</v>
      </c>
      <c r="E149" s="72"/>
      <c r="F149" s="73" t="s">
        <v>447</v>
      </c>
      <c r="G149" s="73"/>
    </row>
    <row r="150" spans="1:7" x14ac:dyDescent="0.35">
      <c r="A150" s="51" t="s">
        <v>604</v>
      </c>
      <c r="B150" s="51" t="s">
        <v>605</v>
      </c>
      <c r="C150" s="127">
        <f>faneB1!C150</f>
        <v>0.81727793583289754</v>
      </c>
      <c r="D150" s="127">
        <f>faneB1!D150</f>
        <v>0.36351848136587406</v>
      </c>
      <c r="E150" s="128"/>
      <c r="F150" s="127">
        <f>faneB1!F150</f>
        <v>0.73642653605211683</v>
      </c>
    </row>
    <row r="151" spans="1:7" x14ac:dyDescent="0.35">
      <c r="A151" s="51" t="s">
        <v>606</v>
      </c>
      <c r="B151" s="51" t="s">
        <v>607</v>
      </c>
      <c r="C151" s="127">
        <f>faneB1!C151</f>
        <v>0.18272206416714346</v>
      </c>
      <c r="D151" s="127">
        <f>faneB1!D151</f>
        <v>0.63648151863415037</v>
      </c>
      <c r="E151" s="128"/>
      <c r="F151" s="127">
        <f>faneB1!F151</f>
        <v>0.2635734639479238</v>
      </c>
    </row>
    <row r="152" spans="1:7" x14ac:dyDescent="0.35">
      <c r="A152" s="51" t="s">
        <v>608</v>
      </c>
      <c r="B152" s="51" t="s">
        <v>136</v>
      </c>
      <c r="C152" s="127" t="s">
        <v>1196</v>
      </c>
      <c r="D152" s="127" t="s">
        <v>1196</v>
      </c>
      <c r="E152" s="128"/>
      <c r="F152" s="127" t="s">
        <v>1196</v>
      </c>
    </row>
    <row r="153" spans="1:7" outlineLevel="1" x14ac:dyDescent="0.35">
      <c r="A153" s="51" t="s">
        <v>609</v>
      </c>
      <c r="C153" s="127"/>
      <c r="D153" s="127"/>
      <c r="E153" s="128"/>
      <c r="F153" s="127"/>
    </row>
    <row r="154" spans="1:7" outlineLevel="1" x14ac:dyDescent="0.35">
      <c r="A154" s="51" t="s">
        <v>610</v>
      </c>
      <c r="C154" s="127"/>
      <c r="D154" s="127"/>
      <c r="E154" s="128"/>
      <c r="F154" s="127"/>
    </row>
    <row r="155" spans="1:7" outlineLevel="1" x14ac:dyDescent="0.35">
      <c r="A155" s="51" t="s">
        <v>611</v>
      </c>
      <c r="C155" s="127"/>
      <c r="D155" s="127"/>
      <c r="E155" s="128"/>
      <c r="F155" s="127"/>
    </row>
    <row r="156" spans="1:7" outlineLevel="1" x14ac:dyDescent="0.35">
      <c r="A156" s="51" t="s">
        <v>612</v>
      </c>
      <c r="C156" s="127"/>
      <c r="D156" s="127"/>
      <c r="E156" s="128"/>
      <c r="F156" s="127"/>
    </row>
    <row r="157" spans="1:7" outlineLevel="1" x14ac:dyDescent="0.35">
      <c r="A157" s="51" t="s">
        <v>613</v>
      </c>
      <c r="C157" s="127"/>
      <c r="D157" s="127"/>
      <c r="E157" s="128"/>
      <c r="F157" s="127"/>
    </row>
    <row r="158" spans="1:7" outlineLevel="1" x14ac:dyDescent="0.35">
      <c r="A158" s="51" t="s">
        <v>614</v>
      </c>
      <c r="C158" s="127"/>
      <c r="D158" s="127"/>
      <c r="E158" s="128"/>
      <c r="F158" s="127"/>
    </row>
    <row r="159" spans="1:7" ht="15" customHeight="1" x14ac:dyDescent="0.35">
      <c r="A159" s="70"/>
      <c r="B159" s="71" t="s">
        <v>615</v>
      </c>
      <c r="C159" s="70" t="s">
        <v>479</v>
      </c>
      <c r="D159" s="70" t="s">
        <v>480</v>
      </c>
      <c r="E159" s="72"/>
      <c r="F159" s="73" t="s">
        <v>447</v>
      </c>
      <c r="G159" s="73"/>
    </row>
    <row r="160" spans="1:7" x14ac:dyDescent="0.35">
      <c r="A160" s="51" t="s">
        <v>616</v>
      </c>
      <c r="B160" s="51" t="s">
        <v>617</v>
      </c>
      <c r="C160" s="127">
        <f>faneB1!C160</f>
        <v>0.55203609381957142</v>
      </c>
      <c r="D160" s="127">
        <f>faneB1!D160</f>
        <v>0.46662257258553907</v>
      </c>
      <c r="E160" s="128"/>
      <c r="F160" s="127">
        <f>faneB1!F160</f>
        <v>0.53681701092445022</v>
      </c>
    </row>
    <row r="161" spans="1:7" x14ac:dyDescent="0.35">
      <c r="A161" s="51" t="s">
        <v>618</v>
      </c>
      <c r="B161" s="51" t="s">
        <v>619</v>
      </c>
      <c r="C161" s="127">
        <f>faneB1!C161</f>
        <v>0.44796390618045961</v>
      </c>
      <c r="D161" s="127">
        <f>faneB1!D161</f>
        <v>0.53337742741448269</v>
      </c>
      <c r="E161" s="128"/>
      <c r="F161" s="127">
        <f>faneB1!F161</f>
        <v>0.46318298907557415</v>
      </c>
    </row>
    <row r="162" spans="1:7" x14ac:dyDescent="0.35">
      <c r="A162" s="51" t="s">
        <v>620</v>
      </c>
      <c r="B162" s="51" t="s">
        <v>136</v>
      </c>
      <c r="C162" s="127" t="s">
        <v>1196</v>
      </c>
      <c r="D162" s="127" t="s">
        <v>1196</v>
      </c>
      <c r="E162" s="128"/>
      <c r="F162" s="127" t="s">
        <v>1196</v>
      </c>
    </row>
    <row r="163" spans="1:7" outlineLevel="1" x14ac:dyDescent="0.35">
      <c r="A163" s="51" t="s">
        <v>621</v>
      </c>
      <c r="E163" s="49"/>
    </row>
    <row r="164" spans="1:7" outlineLevel="1" x14ac:dyDescent="0.35">
      <c r="A164" s="51" t="s">
        <v>622</v>
      </c>
      <c r="E164" s="49"/>
    </row>
    <row r="165" spans="1:7" outlineLevel="1" x14ac:dyDescent="0.35">
      <c r="A165" s="51" t="s">
        <v>623</v>
      </c>
      <c r="E165" s="49"/>
    </row>
    <row r="166" spans="1:7" outlineLevel="1" x14ac:dyDescent="0.35">
      <c r="A166" s="51" t="s">
        <v>624</v>
      </c>
      <c r="E166" s="49"/>
    </row>
    <row r="167" spans="1:7" outlineLevel="1" x14ac:dyDescent="0.35">
      <c r="A167" s="51" t="s">
        <v>625</v>
      </c>
      <c r="E167" s="49"/>
    </row>
    <row r="168" spans="1:7" outlineLevel="1" x14ac:dyDescent="0.35">
      <c r="A168" s="51" t="s">
        <v>626</v>
      </c>
      <c r="E168" s="49"/>
    </row>
    <row r="169" spans="1:7" ht="15" customHeight="1" x14ac:dyDescent="0.35">
      <c r="A169" s="70"/>
      <c r="B169" s="71" t="s">
        <v>627</v>
      </c>
      <c r="C169" s="70" t="s">
        <v>479</v>
      </c>
      <c r="D169" s="70" t="s">
        <v>480</v>
      </c>
      <c r="E169" s="72"/>
      <c r="F169" s="73" t="s">
        <v>447</v>
      </c>
      <c r="G169" s="73"/>
    </row>
    <row r="170" spans="1:7" x14ac:dyDescent="0.35">
      <c r="A170" s="51" t="s">
        <v>628</v>
      </c>
      <c r="B170" s="47" t="s">
        <v>629</v>
      </c>
      <c r="C170" s="127">
        <f>faneB1!C170</f>
        <v>3.7770229739030811E-2</v>
      </c>
      <c r="D170" s="127">
        <f>faneB1!D170</f>
        <v>4.0837748582439416E-2</v>
      </c>
      <c r="E170" s="128"/>
      <c r="F170" s="127">
        <f>faneB1!F170</f>
        <v>3.8316803898317139E-2</v>
      </c>
    </row>
    <row r="171" spans="1:7" x14ac:dyDescent="0.35">
      <c r="A171" s="51" t="s">
        <v>630</v>
      </c>
      <c r="B171" s="47" t="s">
        <v>3043</v>
      </c>
      <c r="C171" s="127">
        <f>faneB1!C171</f>
        <v>3.638139117909428E-2</v>
      </c>
      <c r="D171" s="127">
        <f>faneB1!D171</f>
        <v>2.6801302827330065E-2</v>
      </c>
      <c r="E171" s="128"/>
      <c r="F171" s="127">
        <f>faneB1!F171</f>
        <v>3.4674399631835946E-2</v>
      </c>
    </row>
    <row r="172" spans="1:7" x14ac:dyDescent="0.35">
      <c r="A172" s="51" t="s">
        <v>631</v>
      </c>
      <c r="B172" s="47" t="s">
        <v>3044</v>
      </c>
      <c r="C172" s="127">
        <f>faneB1!C172</f>
        <v>5.6928532718599413E-2</v>
      </c>
      <c r="D172" s="127">
        <f>faneB1!D172</f>
        <v>3.3703944579439413E-2</v>
      </c>
      <c r="E172" s="127"/>
      <c r="F172" s="127">
        <f>faneB1!F172</f>
        <v>5.2790347955950487E-2</v>
      </c>
    </row>
    <row r="173" spans="1:7" x14ac:dyDescent="0.35">
      <c r="A173" s="51" t="s">
        <v>632</v>
      </c>
      <c r="B173" s="47" t="s">
        <v>3045</v>
      </c>
      <c r="C173" s="127">
        <f>faneB1!C173</f>
        <v>0.13667581050830127</v>
      </c>
      <c r="D173" s="127">
        <f>faneB1!D173</f>
        <v>9.8082979473717372E-2</v>
      </c>
      <c r="E173" s="127"/>
      <c r="F173" s="127">
        <f>faneB1!F173</f>
        <v>0.12979929393122064</v>
      </c>
    </row>
    <row r="174" spans="1:7" x14ac:dyDescent="0.35">
      <c r="A174" s="51" t="s">
        <v>633</v>
      </c>
      <c r="B174" s="47" t="s">
        <v>3046</v>
      </c>
      <c r="C174" s="127">
        <f>faneB1!C174</f>
        <v>0.73224403585500553</v>
      </c>
      <c r="D174" s="127">
        <f>faneB1!D174</f>
        <v>0.80057402453709503</v>
      </c>
      <c r="E174" s="127"/>
      <c r="F174" s="127">
        <f>faneB1!F174</f>
        <v>0.74441915458272545</v>
      </c>
    </row>
    <row r="175" spans="1:7" outlineLevel="1" x14ac:dyDescent="0.35">
      <c r="A175" s="51" t="s">
        <v>634</v>
      </c>
      <c r="B175" s="66"/>
      <c r="C175" s="127"/>
      <c r="D175" s="127"/>
      <c r="E175" s="127"/>
      <c r="F175" s="127"/>
    </row>
    <row r="176" spans="1:7" outlineLevel="1" x14ac:dyDescent="0.35">
      <c r="A176" s="51" t="s">
        <v>635</v>
      </c>
      <c r="B176" s="66"/>
      <c r="C176" s="127"/>
      <c r="D176" s="127"/>
      <c r="E176" s="127"/>
      <c r="F176" s="127"/>
    </row>
    <row r="177" spans="1:7" outlineLevel="1" x14ac:dyDescent="0.35">
      <c r="A177" s="51" t="s">
        <v>636</v>
      </c>
      <c r="B177" s="47"/>
      <c r="C177" s="127"/>
      <c r="D177" s="127"/>
      <c r="E177" s="127"/>
      <c r="F177" s="127"/>
    </row>
    <row r="178" spans="1:7" outlineLevel="1" x14ac:dyDescent="0.35">
      <c r="A178" s="51" t="s">
        <v>637</v>
      </c>
      <c r="B178" s="47"/>
      <c r="C178" s="127"/>
      <c r="D178" s="127"/>
      <c r="E178" s="127"/>
      <c r="F178" s="127"/>
    </row>
    <row r="179" spans="1:7" ht="15" customHeight="1" x14ac:dyDescent="0.35">
      <c r="A179" s="70"/>
      <c r="B179" s="137" t="s">
        <v>638</v>
      </c>
      <c r="C179" s="70" t="s">
        <v>479</v>
      </c>
      <c r="D179" s="70" t="s">
        <v>480</v>
      </c>
      <c r="E179" s="70"/>
      <c r="F179" s="70" t="s">
        <v>447</v>
      </c>
      <c r="G179" s="73"/>
    </row>
    <row r="180" spans="1:7" x14ac:dyDescent="0.35">
      <c r="A180" s="51" t="s">
        <v>639</v>
      </c>
      <c r="B180" s="51" t="s">
        <v>640</v>
      </c>
      <c r="C180" s="184">
        <f>faneB1!C180</f>
        <v>1.4756047891262944E-3</v>
      </c>
      <c r="D180" s="184">
        <f>faneB1!D180</f>
        <v>7.681472051554245E-4</v>
      </c>
      <c r="E180" s="128"/>
      <c r="F180" s="184">
        <f>faneB1!F180</f>
        <v>1.3495491546122811E-3</v>
      </c>
    </row>
    <row r="181" spans="1:7" outlineLevel="1" x14ac:dyDescent="0.35">
      <c r="A181" s="51" t="s">
        <v>2662</v>
      </c>
      <c r="B181" s="121" t="s">
        <v>2661</v>
      </c>
      <c r="C181" s="184">
        <v>3.0000000000000001E-3</v>
      </c>
      <c r="D181" s="184">
        <v>4.0000000000000001E-3</v>
      </c>
      <c r="E181" s="128"/>
      <c r="F181" s="184">
        <v>3.0000000000000001E-3</v>
      </c>
    </row>
    <row r="182" spans="1:7" outlineLevel="1" x14ac:dyDescent="0.35">
      <c r="A182" s="51" t="s">
        <v>641</v>
      </c>
      <c r="B182" s="122"/>
      <c r="C182" s="127"/>
      <c r="D182" s="127"/>
      <c r="E182" s="128"/>
      <c r="F182" s="127"/>
    </row>
    <row r="183" spans="1:7" outlineLevel="1" x14ac:dyDescent="0.35">
      <c r="A183" s="51" t="s">
        <v>642</v>
      </c>
      <c r="B183" s="122"/>
      <c r="C183" s="127"/>
      <c r="D183" s="127"/>
      <c r="E183" s="128"/>
      <c r="F183" s="127"/>
    </row>
    <row r="184" spans="1:7" outlineLevel="1" x14ac:dyDescent="0.35">
      <c r="A184" s="51" t="s">
        <v>643</v>
      </c>
      <c r="B184" s="122"/>
      <c r="C184" s="127"/>
      <c r="D184" s="127"/>
      <c r="E184" s="128"/>
      <c r="F184" s="127"/>
    </row>
    <row r="185" spans="1:7" ht="18.5" x14ac:dyDescent="0.35">
      <c r="A185" s="123"/>
      <c r="B185" s="124" t="s">
        <v>444</v>
      </c>
      <c r="C185" s="123"/>
      <c r="D185" s="123"/>
      <c r="E185" s="123"/>
      <c r="F185" s="125"/>
      <c r="G185" s="125"/>
    </row>
    <row r="186" spans="1:7" ht="15" customHeight="1" x14ac:dyDescent="0.35">
      <c r="A186" s="70"/>
      <c r="B186" s="71" t="s">
        <v>644</v>
      </c>
      <c r="C186" s="70" t="s">
        <v>645</v>
      </c>
      <c r="D186" s="70" t="s">
        <v>646</v>
      </c>
      <c r="E186" s="72"/>
      <c r="F186" s="70" t="s">
        <v>479</v>
      </c>
      <c r="G186" s="70" t="s">
        <v>647</v>
      </c>
    </row>
    <row r="187" spans="1:7" x14ac:dyDescent="0.35">
      <c r="A187" s="51" t="s">
        <v>648</v>
      </c>
      <c r="B187" s="68" t="s">
        <v>649</v>
      </c>
      <c r="C187" s="132">
        <f>C214/D214*1000</f>
        <v>1575.2990686198227</v>
      </c>
      <c r="E187" s="65"/>
      <c r="F187" s="83"/>
      <c r="G187" s="83"/>
    </row>
    <row r="188" spans="1:7" x14ac:dyDescent="0.35">
      <c r="A188" s="65"/>
      <c r="B188" s="94"/>
      <c r="C188" s="65"/>
      <c r="D188" s="65"/>
      <c r="E188" s="65"/>
      <c r="F188" s="83"/>
      <c r="G188" s="83"/>
    </row>
    <row r="189" spans="1:7" x14ac:dyDescent="0.35">
      <c r="B189" s="68" t="s">
        <v>650</v>
      </c>
      <c r="C189" s="65"/>
      <c r="D189" s="65"/>
      <c r="E189" s="65"/>
      <c r="F189" s="83"/>
      <c r="G189" s="83"/>
    </row>
    <row r="190" spans="1:7" x14ac:dyDescent="0.35">
      <c r="A190" s="51" t="s">
        <v>651</v>
      </c>
      <c r="B190" s="68" t="s">
        <v>3107</v>
      </c>
      <c r="C190" s="132">
        <f>faneB1!C190</f>
        <v>154703.37920522195</v>
      </c>
      <c r="D190" s="133">
        <f>faneB1!D190</f>
        <v>166767</v>
      </c>
      <c r="E190" s="65"/>
      <c r="F190" s="139">
        <f>IF($C$214=0,"",IF(C190="[for completion]","",IF(C190="","",C190/$C$214)))</f>
        <v>0.45943336719837474</v>
      </c>
      <c r="G190" s="139">
        <f>IF($D$214=0,"",IF(D190="[for completion]","",IF(D190="","",D190/$D$214)))</f>
        <v>0.78018189133302773</v>
      </c>
    </row>
    <row r="191" spans="1:7" x14ac:dyDescent="0.35">
      <c r="A191" s="51" t="s">
        <v>652</v>
      </c>
      <c r="B191" s="68" t="s">
        <v>3108</v>
      </c>
      <c r="C191" s="132">
        <f>faneB1!C191</f>
        <v>119046.06309438874</v>
      </c>
      <c r="D191" s="133">
        <f>faneB1!D191</f>
        <v>41655</v>
      </c>
      <c r="E191" s="65"/>
      <c r="F191" s="139">
        <f t="shared" ref="F191:F213" si="1">IF($C$214=0,"",IF(C191="[for completion]","",IF(C191="","",C191/$C$214)))</f>
        <v>0.35353935964521593</v>
      </c>
      <c r="G191" s="139">
        <f t="shared" ref="G191:G213" si="2">IF($D$214=0,"",IF(D191="[for completion]","",IF(D191="","",D191/$D$214)))</f>
        <v>0.19487354622603553</v>
      </c>
    </row>
    <row r="192" spans="1:7" x14ac:dyDescent="0.35">
      <c r="A192" s="51" t="s">
        <v>653</v>
      </c>
      <c r="B192" s="68" t="s">
        <v>3109</v>
      </c>
      <c r="C192" s="132">
        <f>faneB1!C192</f>
        <v>37519.195024574998</v>
      </c>
      <c r="D192" s="133">
        <f>faneB1!D192</f>
        <v>4804</v>
      </c>
      <c r="E192" s="65"/>
      <c r="F192" s="139">
        <f t="shared" si="1"/>
        <v>0.11142335864458706</v>
      </c>
      <c r="G192" s="139">
        <f t="shared" si="2"/>
        <v>2.2474433226980547E-2</v>
      </c>
    </row>
    <row r="193" spans="1:7" x14ac:dyDescent="0.35">
      <c r="A193" s="51" t="s">
        <v>654</v>
      </c>
      <c r="B193" s="68" t="s">
        <v>3110</v>
      </c>
      <c r="C193" s="132">
        <f>faneB1!C193</f>
        <v>11806.424543057681</v>
      </c>
      <c r="D193" s="133">
        <f>faneB1!D193</f>
        <v>396</v>
      </c>
      <c r="E193" s="65"/>
      <c r="F193" s="139">
        <f t="shared" si="1"/>
        <v>3.5062358755557355E-2</v>
      </c>
      <c r="G193" s="139">
        <f t="shared" si="2"/>
        <v>1.8525969104671725E-3</v>
      </c>
    </row>
    <row r="194" spans="1:7" x14ac:dyDescent="0.35">
      <c r="A194" s="51" t="s">
        <v>655</v>
      </c>
      <c r="B194" s="68" t="s">
        <v>3367</v>
      </c>
      <c r="C194" s="132">
        <f>faneB1!C194</f>
        <v>6143.9648381042198</v>
      </c>
      <c r="D194" s="133">
        <f>faneB1!D194</f>
        <v>87</v>
      </c>
      <c r="E194" s="65"/>
      <c r="F194" s="139">
        <f t="shared" si="1"/>
        <v>1.8246158991615344E-2</v>
      </c>
      <c r="G194" s="139">
        <f t="shared" si="2"/>
        <v>4.0700992729960609E-4</v>
      </c>
    </row>
    <row r="195" spans="1:7" x14ac:dyDescent="0.35">
      <c r="A195" s="51" t="s">
        <v>656</v>
      </c>
      <c r="B195" s="68" t="s">
        <v>3111</v>
      </c>
      <c r="C195" s="132">
        <f>faneB1!C195</f>
        <v>7507.4504084140326</v>
      </c>
      <c r="D195" s="133">
        <f>faneB1!D195</f>
        <v>45</v>
      </c>
      <c r="E195" s="65"/>
      <c r="F195" s="139">
        <f t="shared" si="1"/>
        <v>2.2295396764649644E-2</v>
      </c>
      <c r="G195" s="139">
        <f t="shared" si="2"/>
        <v>2.1052237618945143E-4</v>
      </c>
    </row>
    <row r="196" spans="1:7" x14ac:dyDescent="0.35">
      <c r="A196" s="51" t="s">
        <v>657</v>
      </c>
      <c r="B196" s="68"/>
      <c r="C196" s="132"/>
      <c r="D196" s="133"/>
      <c r="E196" s="65"/>
      <c r="F196" s="139" t="str">
        <f t="shared" si="1"/>
        <v/>
      </c>
      <c r="G196" s="139" t="str">
        <f t="shared" si="2"/>
        <v/>
      </c>
    </row>
    <row r="197" spans="1:7" x14ac:dyDescent="0.35">
      <c r="A197" s="51" t="s">
        <v>658</v>
      </c>
      <c r="B197" s="68"/>
      <c r="C197" s="132"/>
      <c r="D197" s="133"/>
      <c r="E197" s="65"/>
      <c r="F197" s="139" t="str">
        <f t="shared" si="1"/>
        <v/>
      </c>
      <c r="G197" s="139" t="str">
        <f t="shared" si="2"/>
        <v/>
      </c>
    </row>
    <row r="198" spans="1:7" x14ac:dyDescent="0.35">
      <c r="A198" s="51" t="s">
        <v>659</v>
      </c>
      <c r="B198" s="68"/>
      <c r="C198" s="132"/>
      <c r="D198" s="133"/>
      <c r="E198" s="65"/>
      <c r="F198" s="139" t="str">
        <f t="shared" si="1"/>
        <v/>
      </c>
      <c r="G198" s="139" t="str">
        <f t="shared" si="2"/>
        <v/>
      </c>
    </row>
    <row r="199" spans="1:7" x14ac:dyDescent="0.35">
      <c r="A199" s="51" t="s">
        <v>660</v>
      </c>
      <c r="B199" s="68"/>
      <c r="C199" s="132"/>
      <c r="D199" s="133"/>
      <c r="E199" s="68"/>
      <c r="F199" s="139" t="str">
        <f t="shared" si="1"/>
        <v/>
      </c>
      <c r="G199" s="139" t="str">
        <f t="shared" si="2"/>
        <v/>
      </c>
    </row>
    <row r="200" spans="1:7" x14ac:dyDescent="0.35">
      <c r="A200" s="51" t="s">
        <v>661</v>
      </c>
      <c r="B200" s="68"/>
      <c r="C200" s="132"/>
      <c r="D200" s="133"/>
      <c r="E200" s="68"/>
      <c r="F200" s="139" t="str">
        <f t="shared" si="1"/>
        <v/>
      </c>
      <c r="G200" s="139" t="str">
        <f t="shared" si="2"/>
        <v/>
      </c>
    </row>
    <row r="201" spans="1:7" x14ac:dyDescent="0.35">
      <c r="A201" s="51" t="s">
        <v>662</v>
      </c>
      <c r="B201" s="68"/>
      <c r="C201" s="132"/>
      <c r="D201" s="133"/>
      <c r="E201" s="68"/>
      <c r="F201" s="139" t="str">
        <f t="shared" si="1"/>
        <v/>
      </c>
      <c r="G201" s="139" t="str">
        <f t="shared" si="2"/>
        <v/>
      </c>
    </row>
    <row r="202" spans="1:7" x14ac:dyDescent="0.35">
      <c r="A202" s="51" t="s">
        <v>663</v>
      </c>
      <c r="B202" s="68"/>
      <c r="C202" s="132"/>
      <c r="D202" s="133"/>
      <c r="E202" s="68"/>
      <c r="F202" s="139" t="str">
        <f t="shared" si="1"/>
        <v/>
      </c>
      <c r="G202" s="139" t="str">
        <f t="shared" si="2"/>
        <v/>
      </c>
    </row>
    <row r="203" spans="1:7" x14ac:dyDescent="0.35">
      <c r="A203" s="51" t="s">
        <v>664</v>
      </c>
      <c r="B203" s="68"/>
      <c r="C203" s="132"/>
      <c r="D203" s="133"/>
      <c r="E203" s="68"/>
      <c r="F203" s="139" t="str">
        <f t="shared" si="1"/>
        <v/>
      </c>
      <c r="G203" s="139" t="str">
        <f t="shared" si="2"/>
        <v/>
      </c>
    </row>
    <row r="204" spans="1:7" x14ac:dyDescent="0.35">
      <c r="A204" s="51" t="s">
        <v>665</v>
      </c>
      <c r="B204" s="68"/>
      <c r="C204" s="132"/>
      <c r="D204" s="133"/>
      <c r="E204" s="68"/>
      <c r="F204" s="139" t="str">
        <f t="shared" si="1"/>
        <v/>
      </c>
      <c r="G204" s="139" t="str">
        <f t="shared" si="2"/>
        <v/>
      </c>
    </row>
    <row r="205" spans="1:7" x14ac:dyDescent="0.35">
      <c r="A205" s="51" t="s">
        <v>666</v>
      </c>
      <c r="B205" s="68"/>
      <c r="C205" s="132"/>
      <c r="D205" s="133"/>
      <c r="F205" s="139" t="str">
        <f t="shared" si="1"/>
        <v/>
      </c>
      <c r="G205" s="139" t="str">
        <f t="shared" si="2"/>
        <v/>
      </c>
    </row>
    <row r="206" spans="1:7" x14ac:dyDescent="0.35">
      <c r="A206" s="51" t="s">
        <v>667</v>
      </c>
      <c r="B206" s="68"/>
      <c r="C206" s="132"/>
      <c r="D206" s="133"/>
      <c r="E206" s="121"/>
      <c r="F206" s="139" t="str">
        <f t="shared" si="1"/>
        <v/>
      </c>
      <c r="G206" s="139" t="str">
        <f t="shared" si="2"/>
        <v/>
      </c>
    </row>
    <row r="207" spans="1:7" x14ac:dyDescent="0.35">
      <c r="A207" s="51" t="s">
        <v>668</v>
      </c>
      <c r="B207" s="68"/>
      <c r="C207" s="132"/>
      <c r="D207" s="133"/>
      <c r="E207" s="121"/>
      <c r="F207" s="139" t="str">
        <f t="shared" si="1"/>
        <v/>
      </c>
      <c r="G207" s="139" t="str">
        <f t="shared" si="2"/>
        <v/>
      </c>
    </row>
    <row r="208" spans="1:7" x14ac:dyDescent="0.35">
      <c r="A208" s="51" t="s">
        <v>669</v>
      </c>
      <c r="B208" s="68"/>
      <c r="C208" s="132"/>
      <c r="D208" s="133"/>
      <c r="E208" s="121"/>
      <c r="F208" s="139" t="str">
        <f t="shared" si="1"/>
        <v/>
      </c>
      <c r="G208" s="139" t="str">
        <f t="shared" si="2"/>
        <v/>
      </c>
    </row>
    <row r="209" spans="1:7" x14ac:dyDescent="0.35">
      <c r="A209" s="51" t="s">
        <v>670</v>
      </c>
      <c r="B209" s="68"/>
      <c r="C209" s="132"/>
      <c r="D209" s="133"/>
      <c r="E209" s="121"/>
      <c r="F209" s="139" t="str">
        <f t="shared" si="1"/>
        <v/>
      </c>
      <c r="G209" s="139" t="str">
        <f t="shared" si="2"/>
        <v/>
      </c>
    </row>
    <row r="210" spans="1:7" x14ac:dyDescent="0.35">
      <c r="A210" s="51" t="s">
        <v>671</v>
      </c>
      <c r="B210" s="68"/>
      <c r="C210" s="132"/>
      <c r="D210" s="133"/>
      <c r="E210" s="121"/>
      <c r="F210" s="139" t="str">
        <f t="shared" si="1"/>
        <v/>
      </c>
      <c r="G210" s="139" t="str">
        <f t="shared" si="2"/>
        <v/>
      </c>
    </row>
    <row r="211" spans="1:7" x14ac:dyDescent="0.35">
      <c r="A211" s="51" t="s">
        <v>672</v>
      </c>
      <c r="B211" s="68"/>
      <c r="C211" s="132"/>
      <c r="D211" s="133"/>
      <c r="E211" s="121"/>
      <c r="F211" s="139" t="str">
        <f t="shared" si="1"/>
        <v/>
      </c>
      <c r="G211" s="139" t="str">
        <f t="shared" si="2"/>
        <v/>
      </c>
    </row>
    <row r="212" spans="1:7" x14ac:dyDescent="0.35">
      <c r="A212" s="51" t="s">
        <v>673</v>
      </c>
      <c r="B212" s="68"/>
      <c r="C212" s="132"/>
      <c r="D212" s="133"/>
      <c r="E212" s="121"/>
      <c r="F212" s="139" t="str">
        <f t="shared" si="1"/>
        <v/>
      </c>
      <c r="G212" s="139" t="str">
        <f t="shared" si="2"/>
        <v/>
      </c>
    </row>
    <row r="213" spans="1:7" x14ac:dyDescent="0.35">
      <c r="A213" s="51" t="s">
        <v>674</v>
      </c>
      <c r="B213" s="68"/>
      <c r="C213" s="132"/>
      <c r="D213" s="133"/>
      <c r="E213" s="121"/>
      <c r="F213" s="139" t="str">
        <f t="shared" si="1"/>
        <v/>
      </c>
      <c r="G213" s="139" t="str">
        <f t="shared" si="2"/>
        <v/>
      </c>
    </row>
    <row r="214" spans="1:7" x14ac:dyDescent="0.35">
      <c r="A214" s="51" t="s">
        <v>675</v>
      </c>
      <c r="B214" s="78" t="s">
        <v>138</v>
      </c>
      <c r="C214" s="134">
        <f>SUM(C190:C213)</f>
        <v>336726.47711376159</v>
      </c>
      <c r="D214" s="76">
        <f>SUM(D190:D213)</f>
        <v>213754</v>
      </c>
      <c r="E214" s="121"/>
      <c r="F214" s="148">
        <f>SUM(F190:F213)</f>
        <v>1</v>
      </c>
      <c r="G214" s="148">
        <f>SUM(G190:G213)</f>
        <v>0.99999999999999989</v>
      </c>
    </row>
    <row r="215" spans="1:7" ht="15" customHeight="1" x14ac:dyDescent="0.35">
      <c r="A215" s="70"/>
      <c r="B215" s="70" t="s">
        <v>676</v>
      </c>
      <c r="C215" s="70" t="s">
        <v>645</v>
      </c>
      <c r="D215" s="70" t="s">
        <v>646</v>
      </c>
      <c r="E215" s="72"/>
      <c r="F215" s="70" t="s">
        <v>479</v>
      </c>
      <c r="G215" s="70" t="s">
        <v>647</v>
      </c>
    </row>
    <row r="216" spans="1:7" x14ac:dyDescent="0.35">
      <c r="A216" s="51" t="s">
        <v>677</v>
      </c>
      <c r="B216" s="51" t="s">
        <v>678</v>
      </c>
      <c r="C216" s="127" t="s">
        <v>1196</v>
      </c>
      <c r="F216" s="147"/>
      <c r="G216" s="147"/>
    </row>
    <row r="217" spans="1:7" x14ac:dyDescent="0.35">
      <c r="F217" s="147"/>
      <c r="G217" s="147"/>
    </row>
    <row r="218" spans="1:7" x14ac:dyDescent="0.35">
      <c r="B218" s="68" t="s">
        <v>679</v>
      </c>
      <c r="F218" s="147"/>
      <c r="G218" s="147"/>
    </row>
    <row r="219" spans="1:7" x14ac:dyDescent="0.35">
      <c r="A219" s="51" t="s">
        <v>680</v>
      </c>
      <c r="B219" s="51" t="s">
        <v>681</v>
      </c>
      <c r="C219" s="132" t="s">
        <v>1196</v>
      </c>
      <c r="D219" s="133" t="s">
        <v>1196</v>
      </c>
      <c r="F219" s="139" t="str">
        <f t="shared" ref="F219:F233" si="3">IF($C$227=0,"",IF(C219="[for completion]","",C219/$C$227))</f>
        <v/>
      </c>
      <c r="G219" s="139" t="str">
        <f t="shared" ref="G219:G233" si="4">IF($D$227=0,"",IF(D219="[for completion]","",D219/$D$227))</f>
        <v/>
      </c>
    </row>
    <row r="220" spans="1:7" x14ac:dyDescent="0.35">
      <c r="A220" s="51" t="s">
        <v>682</v>
      </c>
      <c r="B220" s="51" t="s">
        <v>683</v>
      </c>
      <c r="C220" s="132" t="s">
        <v>1196</v>
      </c>
      <c r="D220" s="133" t="s">
        <v>1196</v>
      </c>
      <c r="F220" s="139" t="str">
        <f t="shared" si="3"/>
        <v/>
      </c>
      <c r="G220" s="139" t="str">
        <f t="shared" si="4"/>
        <v/>
      </c>
    </row>
    <row r="221" spans="1:7" x14ac:dyDescent="0.35">
      <c r="A221" s="51" t="s">
        <v>684</v>
      </c>
      <c r="B221" s="51" t="s">
        <v>685</v>
      </c>
      <c r="C221" s="132" t="s">
        <v>1196</v>
      </c>
      <c r="D221" s="133" t="s">
        <v>1196</v>
      </c>
      <c r="F221" s="139" t="str">
        <f t="shared" si="3"/>
        <v/>
      </c>
      <c r="G221" s="139" t="str">
        <f t="shared" si="4"/>
        <v/>
      </c>
    </row>
    <row r="222" spans="1:7" x14ac:dyDescent="0.35">
      <c r="A222" s="51" t="s">
        <v>686</v>
      </c>
      <c r="B222" s="51" t="s">
        <v>687</v>
      </c>
      <c r="C222" s="132" t="s">
        <v>1196</v>
      </c>
      <c r="D222" s="133" t="s">
        <v>1196</v>
      </c>
      <c r="F222" s="139" t="str">
        <f t="shared" si="3"/>
        <v/>
      </c>
      <c r="G222" s="139" t="str">
        <f t="shared" si="4"/>
        <v/>
      </c>
    </row>
    <row r="223" spans="1:7" x14ac:dyDescent="0.35">
      <c r="A223" s="51" t="s">
        <v>688</v>
      </c>
      <c r="B223" s="51" t="s">
        <v>689</v>
      </c>
      <c r="C223" s="132" t="s">
        <v>1196</v>
      </c>
      <c r="D223" s="133" t="s">
        <v>1196</v>
      </c>
      <c r="F223" s="139" t="str">
        <f t="shared" si="3"/>
        <v/>
      </c>
      <c r="G223" s="139" t="str">
        <f t="shared" si="4"/>
        <v/>
      </c>
    </row>
    <row r="224" spans="1:7" x14ac:dyDescent="0.35">
      <c r="A224" s="51" t="s">
        <v>690</v>
      </c>
      <c r="B224" s="51" t="s">
        <v>691</v>
      </c>
      <c r="C224" s="132" t="s">
        <v>1196</v>
      </c>
      <c r="D224" s="133" t="s">
        <v>1196</v>
      </c>
      <c r="F224" s="139" t="str">
        <f t="shared" si="3"/>
        <v/>
      </c>
      <c r="G224" s="139" t="str">
        <f t="shared" si="4"/>
        <v/>
      </c>
    </row>
    <row r="225" spans="1:7" x14ac:dyDescent="0.35">
      <c r="A225" s="51" t="s">
        <v>692</v>
      </c>
      <c r="B225" s="51" t="s">
        <v>693</v>
      </c>
      <c r="C225" s="132" t="s">
        <v>1196</v>
      </c>
      <c r="D225" s="133" t="s">
        <v>1196</v>
      </c>
      <c r="F225" s="139" t="str">
        <f t="shared" si="3"/>
        <v/>
      </c>
      <c r="G225" s="139" t="str">
        <f t="shared" si="4"/>
        <v/>
      </c>
    </row>
    <row r="226" spans="1:7" x14ac:dyDescent="0.35">
      <c r="A226" s="51" t="s">
        <v>694</v>
      </c>
      <c r="B226" s="51" t="s">
        <v>695</v>
      </c>
      <c r="C226" s="132" t="s">
        <v>1196</v>
      </c>
      <c r="D226" s="133" t="s">
        <v>1196</v>
      </c>
      <c r="F226" s="139" t="str">
        <f t="shared" si="3"/>
        <v/>
      </c>
      <c r="G226" s="139" t="str">
        <f t="shared" si="4"/>
        <v/>
      </c>
    </row>
    <row r="227" spans="1:7" x14ac:dyDescent="0.35">
      <c r="A227" s="51" t="s">
        <v>696</v>
      </c>
      <c r="B227" s="78" t="s">
        <v>138</v>
      </c>
      <c r="C227" s="132">
        <f>SUM(C219:C226)</f>
        <v>0</v>
      </c>
      <c r="D227" s="133">
        <f>SUM(D219:D226)</f>
        <v>0</v>
      </c>
      <c r="F227" s="127">
        <f>SUM(F219:F226)</f>
        <v>0</v>
      </c>
      <c r="G227" s="127">
        <f>SUM(G219:G226)</f>
        <v>0</v>
      </c>
    </row>
    <row r="228" spans="1:7" outlineLevel="1" x14ac:dyDescent="0.35">
      <c r="A228" s="51" t="s">
        <v>697</v>
      </c>
      <c r="B228" s="80" t="s">
        <v>698</v>
      </c>
      <c r="C228" s="132"/>
      <c r="D228" s="133"/>
      <c r="F228" s="139" t="str">
        <f t="shared" si="3"/>
        <v/>
      </c>
      <c r="G228" s="139" t="str">
        <f t="shared" si="4"/>
        <v/>
      </c>
    </row>
    <row r="229" spans="1:7" outlineLevel="1" x14ac:dyDescent="0.35">
      <c r="A229" s="51" t="s">
        <v>699</v>
      </c>
      <c r="B229" s="80" t="s">
        <v>700</v>
      </c>
      <c r="C229" s="132"/>
      <c r="D229" s="133"/>
      <c r="F229" s="139" t="str">
        <f t="shared" si="3"/>
        <v/>
      </c>
      <c r="G229" s="139" t="str">
        <f t="shared" si="4"/>
        <v/>
      </c>
    </row>
    <row r="230" spans="1:7" outlineLevel="1" x14ac:dyDescent="0.35">
      <c r="A230" s="51" t="s">
        <v>701</v>
      </c>
      <c r="B230" s="80" t="s">
        <v>702</v>
      </c>
      <c r="C230" s="132"/>
      <c r="D230" s="133"/>
      <c r="F230" s="139" t="str">
        <f t="shared" si="3"/>
        <v/>
      </c>
      <c r="G230" s="139" t="str">
        <f t="shared" si="4"/>
        <v/>
      </c>
    </row>
    <row r="231" spans="1:7" outlineLevel="1" x14ac:dyDescent="0.35">
      <c r="A231" s="51" t="s">
        <v>703</v>
      </c>
      <c r="B231" s="80" t="s">
        <v>704</v>
      </c>
      <c r="C231" s="132"/>
      <c r="D231" s="133"/>
      <c r="F231" s="139" t="str">
        <f t="shared" si="3"/>
        <v/>
      </c>
      <c r="G231" s="139" t="str">
        <f t="shared" si="4"/>
        <v/>
      </c>
    </row>
    <row r="232" spans="1:7" outlineLevel="1" x14ac:dyDescent="0.35">
      <c r="A232" s="51" t="s">
        <v>705</v>
      </c>
      <c r="B232" s="80" t="s">
        <v>706</v>
      </c>
      <c r="C232" s="132"/>
      <c r="D232" s="133"/>
      <c r="F232" s="139" t="str">
        <f t="shared" si="3"/>
        <v/>
      </c>
      <c r="G232" s="139" t="str">
        <f t="shared" si="4"/>
        <v/>
      </c>
    </row>
    <row r="233" spans="1:7" outlineLevel="1" x14ac:dyDescent="0.35">
      <c r="A233" s="51" t="s">
        <v>707</v>
      </c>
      <c r="B233" s="80" t="s">
        <v>708</v>
      </c>
      <c r="C233" s="132"/>
      <c r="D233" s="133"/>
      <c r="F233" s="139" t="str">
        <f t="shared" si="3"/>
        <v/>
      </c>
      <c r="G233" s="139" t="str">
        <f t="shared" si="4"/>
        <v/>
      </c>
    </row>
    <row r="234" spans="1:7" outlineLevel="1" x14ac:dyDescent="0.35">
      <c r="A234" s="51" t="s">
        <v>709</v>
      </c>
      <c r="B234" s="80"/>
      <c r="F234" s="139"/>
      <c r="G234" s="139"/>
    </row>
    <row r="235" spans="1:7" outlineLevel="1" x14ac:dyDescent="0.35">
      <c r="A235" s="51" t="s">
        <v>710</v>
      </c>
      <c r="B235" s="80"/>
      <c r="F235" s="139"/>
      <c r="G235" s="139"/>
    </row>
    <row r="236" spans="1:7" outlineLevel="1" x14ac:dyDescent="0.35">
      <c r="A236" s="51" t="s">
        <v>711</v>
      </c>
      <c r="B236" s="80"/>
      <c r="F236" s="139"/>
      <c r="G236" s="139"/>
    </row>
    <row r="237" spans="1:7" ht="15" customHeight="1" x14ac:dyDescent="0.35">
      <c r="A237" s="70"/>
      <c r="B237" s="70" t="s">
        <v>712</v>
      </c>
      <c r="C237" s="70" t="s">
        <v>645</v>
      </c>
      <c r="D237" s="70" t="s">
        <v>646</v>
      </c>
      <c r="E237" s="72"/>
      <c r="F237" s="70" t="s">
        <v>479</v>
      </c>
      <c r="G237" s="70" t="s">
        <v>647</v>
      </c>
    </row>
    <row r="238" spans="1:7" x14ac:dyDescent="0.35">
      <c r="A238" s="51" t="s">
        <v>713</v>
      </c>
      <c r="B238" s="51" t="s">
        <v>678</v>
      </c>
      <c r="C238" s="127">
        <f>faneB1!C238</f>
        <v>0.52537611767593129</v>
      </c>
      <c r="F238" s="147"/>
      <c r="G238" s="147"/>
    </row>
    <row r="239" spans="1:7" x14ac:dyDescent="0.35">
      <c r="F239" s="147"/>
      <c r="G239" s="147"/>
    </row>
    <row r="240" spans="1:7" x14ac:dyDescent="0.35">
      <c r="B240" s="68" t="s">
        <v>679</v>
      </c>
      <c r="F240" s="147"/>
      <c r="G240" s="147"/>
    </row>
    <row r="241" spans="1:7" x14ac:dyDescent="0.35">
      <c r="A241" s="51" t="s">
        <v>714</v>
      </c>
      <c r="B241" s="51" t="s">
        <v>681</v>
      </c>
      <c r="C241" s="132">
        <f>faneB1!C241</f>
        <v>247205.33326701238</v>
      </c>
      <c r="D241" s="133">
        <f>faneB1!D241</f>
        <v>0</v>
      </c>
      <c r="F241" s="139">
        <f>IF($C$249=0,"",IF(C241="[Mark as ND1 if not relevant]","",C241/$C$249))</f>
        <v>0.73414284313465372</v>
      </c>
      <c r="G241" s="139" t="str">
        <f>IF($D$249=0,"",IF(D241="[Mark as ND1 if not relevant]","",D241/$D$249))</f>
        <v/>
      </c>
    </row>
    <row r="242" spans="1:7" x14ac:dyDescent="0.35">
      <c r="A242" s="51" t="s">
        <v>715</v>
      </c>
      <c r="B242" s="51" t="s">
        <v>683</v>
      </c>
      <c r="C242" s="132">
        <f>faneB1!C242</f>
        <v>41129.685685816636</v>
      </c>
      <c r="D242" s="133">
        <f>faneB1!D242</f>
        <v>0</v>
      </c>
      <c r="F242" s="139">
        <f t="shared" ref="F242:F248" si="5">IF($C$249=0,"",IF(C242="[Mark as ND1 if not relevant]","",C242/$C$249))</f>
        <v>0.1221456834590445</v>
      </c>
      <c r="G242" s="139" t="str">
        <f t="shared" ref="G242:G248" si="6">IF($D$249=0,"",IF(D242="[Mark as ND1 if not relevant]","",D242/$D$249))</f>
        <v/>
      </c>
    </row>
    <row r="243" spans="1:7" x14ac:dyDescent="0.35">
      <c r="A243" s="51" t="s">
        <v>716</v>
      </c>
      <c r="B243" s="51" t="s">
        <v>685</v>
      </c>
      <c r="C243" s="132">
        <f>faneB1!C243</f>
        <v>27136.394175356254</v>
      </c>
      <c r="D243" s="133">
        <f>faneB1!D243</f>
        <v>0</v>
      </c>
      <c r="F243" s="139">
        <f t="shared" si="5"/>
        <v>8.0588834023254993E-2</v>
      </c>
      <c r="G243" s="139" t="str">
        <f t="shared" si="6"/>
        <v/>
      </c>
    </row>
    <row r="244" spans="1:7" x14ac:dyDescent="0.35">
      <c r="A244" s="51" t="s">
        <v>717</v>
      </c>
      <c r="B244" s="51" t="s">
        <v>687</v>
      </c>
      <c r="C244" s="132">
        <f>faneB1!C244</f>
        <v>14361.366483371785</v>
      </c>
      <c r="D244" s="133">
        <f>faneB1!D244</f>
        <v>0</v>
      </c>
      <c r="F244" s="139">
        <f t="shared" si="5"/>
        <v>4.2649947240471636E-2</v>
      </c>
      <c r="G244" s="139" t="str">
        <f t="shared" si="6"/>
        <v/>
      </c>
    </row>
    <row r="245" spans="1:7" x14ac:dyDescent="0.35">
      <c r="A245" s="51" t="s">
        <v>718</v>
      </c>
      <c r="B245" s="51" t="s">
        <v>689</v>
      </c>
      <c r="C245" s="132">
        <f>faneB1!C245</f>
        <v>5903.9041277263959</v>
      </c>
      <c r="D245" s="133">
        <f>faneB1!D245</f>
        <v>0</v>
      </c>
      <c r="F245" s="139">
        <f t="shared" si="5"/>
        <v>1.7533234031168268E-2</v>
      </c>
      <c r="G245" s="139" t="str">
        <f t="shared" si="6"/>
        <v/>
      </c>
    </row>
    <row r="246" spans="1:7" x14ac:dyDescent="0.35">
      <c r="A246" s="51" t="s">
        <v>719</v>
      </c>
      <c r="B246" s="51" t="s">
        <v>691</v>
      </c>
      <c r="C246" s="132">
        <f>faneB1!C246</f>
        <v>842.00688608790267</v>
      </c>
      <c r="D246" s="133">
        <f>faneB1!D246</f>
        <v>0</v>
      </c>
      <c r="F246" s="139">
        <f t="shared" si="5"/>
        <v>2.5005663151443712E-3</v>
      </c>
      <c r="G246" s="139" t="str">
        <f t="shared" si="6"/>
        <v/>
      </c>
    </row>
    <row r="247" spans="1:7" x14ac:dyDescent="0.35">
      <c r="A247" s="51" t="s">
        <v>720</v>
      </c>
      <c r="B247" s="51" t="s">
        <v>693</v>
      </c>
      <c r="C247" s="132">
        <f>faneB1!C247</f>
        <v>94.602371549083784</v>
      </c>
      <c r="D247" s="133">
        <f>faneB1!D247</f>
        <v>0</v>
      </c>
      <c r="F247" s="139">
        <f t="shared" si="5"/>
        <v>2.8094723159272967E-4</v>
      </c>
      <c r="G247" s="139" t="str">
        <f t="shared" si="6"/>
        <v/>
      </c>
    </row>
    <row r="248" spans="1:7" x14ac:dyDescent="0.35">
      <c r="A248" s="51" t="s">
        <v>721</v>
      </c>
      <c r="B248" s="51" t="s">
        <v>695</v>
      </c>
      <c r="C248" s="132">
        <f>faneB1!C248</f>
        <v>53.18411684057633</v>
      </c>
      <c r="D248" s="133">
        <f>faneB1!D248</f>
        <v>0</v>
      </c>
      <c r="F248" s="139">
        <f t="shared" si="5"/>
        <v>1.5794456466994251E-4</v>
      </c>
      <c r="G248" s="139" t="str">
        <f t="shared" si="6"/>
        <v/>
      </c>
    </row>
    <row r="249" spans="1:7" x14ac:dyDescent="0.35">
      <c r="A249" s="51" t="s">
        <v>722</v>
      </c>
      <c r="B249" s="78" t="s">
        <v>138</v>
      </c>
      <c r="C249" s="132">
        <f>SUM(C241:C248)</f>
        <v>336726.47711376095</v>
      </c>
      <c r="D249" s="133">
        <f>SUM(D241:D248)</f>
        <v>0</v>
      </c>
      <c r="F249" s="127">
        <f>SUM(F241:F248)</f>
        <v>1.0000000000000002</v>
      </c>
      <c r="G249" s="127">
        <f>SUM(G241:G248)</f>
        <v>0</v>
      </c>
    </row>
    <row r="250" spans="1:7" outlineLevel="1" x14ac:dyDescent="0.35">
      <c r="A250" s="51" t="s">
        <v>723</v>
      </c>
      <c r="B250" s="80" t="s">
        <v>698</v>
      </c>
      <c r="C250" s="132">
        <f>faneB1!C250</f>
        <v>26.769078136411856</v>
      </c>
      <c r="D250" s="133"/>
      <c r="F250" s="139">
        <f t="shared" ref="F250:F255" si="7">IF($C$249=0,"",IF(C250="[for completion]","",C250/$C$249))</f>
        <v>7.9497990077471954E-5</v>
      </c>
      <c r="G250" s="139" t="str">
        <f t="shared" ref="G250:G255" si="8">IF($D$249=0,"",IF(D250="[for completion]","",D250/$D$249))</f>
        <v/>
      </c>
    </row>
    <row r="251" spans="1:7" outlineLevel="1" x14ac:dyDescent="0.35">
      <c r="A251" s="51" t="s">
        <v>724</v>
      </c>
      <c r="B251" s="80" t="s">
        <v>700</v>
      </c>
      <c r="C251" s="132">
        <f>faneB1!C251</f>
        <v>9.3573814258751682</v>
      </c>
      <c r="D251" s="133"/>
      <c r="F251" s="139">
        <f t="shared" si="7"/>
        <v>2.7789265358880093E-5</v>
      </c>
      <c r="G251" s="139" t="str">
        <f t="shared" si="8"/>
        <v/>
      </c>
    </row>
    <row r="252" spans="1:7" outlineLevel="1" x14ac:dyDescent="0.35">
      <c r="A252" s="51" t="s">
        <v>725</v>
      </c>
      <c r="B252" s="80" t="s">
        <v>702</v>
      </c>
      <c r="C252" s="132">
        <f>faneB1!C252</f>
        <v>4.7312847497723176</v>
      </c>
      <c r="D252" s="133"/>
      <c r="F252" s="139">
        <f t="shared" si="7"/>
        <v>1.4050824842543886E-5</v>
      </c>
      <c r="G252" s="139" t="str">
        <f t="shared" si="8"/>
        <v/>
      </c>
    </row>
    <row r="253" spans="1:7" outlineLevel="1" x14ac:dyDescent="0.35">
      <c r="A253" s="51" t="s">
        <v>726</v>
      </c>
      <c r="B253" s="80" t="s">
        <v>704</v>
      </c>
      <c r="C253" s="132">
        <f>faneB1!C253</f>
        <v>2.690446198593567</v>
      </c>
      <c r="D253" s="133"/>
      <c r="F253" s="139">
        <f t="shared" si="7"/>
        <v>7.9900048895905988E-6</v>
      </c>
      <c r="G253" s="139" t="str">
        <f t="shared" si="8"/>
        <v/>
      </c>
    </row>
    <row r="254" spans="1:7" outlineLevel="1" x14ac:dyDescent="0.35">
      <c r="A254" s="51" t="s">
        <v>727</v>
      </c>
      <c r="B254" s="80" t="s">
        <v>706</v>
      </c>
      <c r="C254" s="132">
        <f>faneB1!C254</f>
        <v>1.3994400329896823</v>
      </c>
      <c r="D254" s="133"/>
      <c r="F254" s="139">
        <f t="shared" si="7"/>
        <v>4.1560142373861805E-6</v>
      </c>
      <c r="G254" s="139" t="str">
        <f t="shared" si="8"/>
        <v/>
      </c>
    </row>
    <row r="255" spans="1:7" outlineLevel="1" x14ac:dyDescent="0.35">
      <c r="A255" s="51" t="s">
        <v>728</v>
      </c>
      <c r="B255" s="80" t="s">
        <v>708</v>
      </c>
      <c r="C255" s="132">
        <f>faneB1!C255</f>
        <v>8.2364862969337498</v>
      </c>
      <c r="D255" s="133"/>
      <c r="F255" s="139">
        <f t="shared" si="7"/>
        <v>2.4460465264069818E-5</v>
      </c>
      <c r="G255" s="139" t="str">
        <f t="shared" si="8"/>
        <v/>
      </c>
    </row>
    <row r="256" spans="1:7" outlineLevel="1" x14ac:dyDescent="0.35">
      <c r="A256" s="51" t="s">
        <v>729</v>
      </c>
      <c r="B256" s="80"/>
      <c r="F256" s="77"/>
      <c r="G256" s="77"/>
    </row>
    <row r="257" spans="1:14" outlineLevel="1" x14ac:dyDescent="0.35">
      <c r="A257" s="51" t="s">
        <v>730</v>
      </c>
      <c r="B257" s="80"/>
      <c r="F257" s="77"/>
      <c r="G257" s="77"/>
    </row>
    <row r="258" spans="1:14" outlineLevel="1" x14ac:dyDescent="0.35">
      <c r="A258" s="51" t="s">
        <v>731</v>
      </c>
      <c r="B258" s="80"/>
      <c r="F258" s="77"/>
      <c r="G258" s="77"/>
    </row>
    <row r="259" spans="1:14" ht="15" customHeight="1" x14ac:dyDescent="0.35">
      <c r="A259" s="70"/>
      <c r="B259" s="115" t="s">
        <v>732</v>
      </c>
      <c r="C259" s="70" t="s">
        <v>479</v>
      </c>
      <c r="D259" s="70"/>
      <c r="E259" s="72"/>
      <c r="F259" s="70"/>
      <c r="G259" s="70"/>
    </row>
    <row r="260" spans="1:14" x14ac:dyDescent="0.35">
      <c r="A260" s="51" t="s">
        <v>733</v>
      </c>
      <c r="B260" s="51" t="s">
        <v>734</v>
      </c>
      <c r="C260" s="127">
        <f>faneB1!C260</f>
        <v>0.7958451022291575</v>
      </c>
      <c r="E260" s="121"/>
      <c r="F260" s="121"/>
      <c r="G260" s="121"/>
    </row>
    <row r="261" spans="1:14" x14ac:dyDescent="0.35">
      <c r="A261" s="51" t="s">
        <v>735</v>
      </c>
      <c r="B261" s="51" t="s">
        <v>736</v>
      </c>
      <c r="C261" s="127">
        <f>faneB1!C261</f>
        <v>4.7068125888224475E-2</v>
      </c>
      <c r="E261" s="121"/>
      <c r="F261" s="121"/>
    </row>
    <row r="262" spans="1:14" x14ac:dyDescent="0.35">
      <c r="A262" s="51" t="s">
        <v>737</v>
      </c>
      <c r="B262" s="51" t="s">
        <v>738</v>
      </c>
      <c r="C262" s="127" t="s">
        <v>1196</v>
      </c>
      <c r="E262" s="121"/>
      <c r="F262" s="121"/>
    </row>
    <row r="263" spans="1:14" x14ac:dyDescent="0.35">
      <c r="A263" s="51" t="s">
        <v>739</v>
      </c>
      <c r="B263" s="51" t="s">
        <v>2205</v>
      </c>
      <c r="C263" s="127" t="s">
        <v>1196</v>
      </c>
      <c r="E263" s="121"/>
      <c r="F263" s="121"/>
    </row>
    <row r="264" spans="1:14" x14ac:dyDescent="0.35">
      <c r="A264" s="51" t="s">
        <v>1379</v>
      </c>
      <c r="B264" s="68" t="s">
        <v>1371</v>
      </c>
      <c r="C264" s="127" t="s">
        <v>1196</v>
      </c>
      <c r="D264" s="65"/>
      <c r="E264" s="65"/>
      <c r="F264" s="83"/>
      <c r="G264" s="83"/>
      <c r="H264" s="49"/>
      <c r="I264" s="51"/>
      <c r="J264" s="51"/>
      <c r="K264" s="51"/>
      <c r="L264" s="49"/>
      <c r="M264" s="49"/>
      <c r="N264" s="49"/>
    </row>
    <row r="265" spans="1:14" x14ac:dyDescent="0.35">
      <c r="A265" s="51" t="s">
        <v>2206</v>
      </c>
      <c r="B265" s="51" t="s">
        <v>136</v>
      </c>
      <c r="C265" s="127">
        <f>faneB1!C265</f>
        <v>0.15708677188260317</v>
      </c>
      <c r="E265" s="121"/>
      <c r="F265" s="121"/>
    </row>
    <row r="266" spans="1:14" outlineLevel="1" x14ac:dyDescent="0.35">
      <c r="A266" s="51" t="s">
        <v>740</v>
      </c>
      <c r="B266" s="80" t="s">
        <v>742</v>
      </c>
      <c r="C266" s="149">
        <f>faneB1!C266</f>
        <v>9.0319111516636574E-2</v>
      </c>
      <c r="E266" s="121"/>
      <c r="F266" s="121"/>
    </row>
    <row r="267" spans="1:14" outlineLevel="1" x14ac:dyDescent="0.35">
      <c r="A267" s="51" t="s">
        <v>741</v>
      </c>
      <c r="B267" s="80" t="s">
        <v>744</v>
      </c>
      <c r="C267" s="127">
        <f>faneB1!C267</f>
        <v>3.120730571766445E-4</v>
      </c>
      <c r="E267" s="121"/>
      <c r="F267" s="121"/>
    </row>
    <row r="268" spans="1:14" outlineLevel="1" x14ac:dyDescent="0.35">
      <c r="A268" s="51" t="s">
        <v>743</v>
      </c>
      <c r="B268" s="80" t="s">
        <v>746</v>
      </c>
      <c r="C268" s="127" t="s">
        <v>1196</v>
      </c>
      <c r="E268" s="121"/>
      <c r="F268" s="121"/>
    </row>
    <row r="269" spans="1:14" outlineLevel="1" x14ac:dyDescent="0.35">
      <c r="A269" s="51" t="s">
        <v>745</v>
      </c>
      <c r="B269" s="80" t="s">
        <v>748</v>
      </c>
      <c r="C269" s="127" t="s">
        <v>1196</v>
      </c>
      <c r="E269" s="121"/>
      <c r="F269" s="121"/>
    </row>
    <row r="270" spans="1:14" outlineLevel="1" x14ac:dyDescent="0.35">
      <c r="A270" s="51" t="s">
        <v>747</v>
      </c>
      <c r="B270" s="80" t="s">
        <v>3149</v>
      </c>
      <c r="C270" s="127">
        <f>faneB1!C270</f>
        <v>6.6455587308789935E-2</v>
      </c>
      <c r="E270" s="121"/>
      <c r="F270" s="121"/>
    </row>
    <row r="271" spans="1:14" outlineLevel="1" x14ac:dyDescent="0.35">
      <c r="A271" s="51" t="s">
        <v>749</v>
      </c>
      <c r="B271" s="80"/>
      <c r="C271" s="127"/>
      <c r="E271" s="121"/>
      <c r="F271" s="121"/>
    </row>
    <row r="272" spans="1:14" outlineLevel="1" x14ac:dyDescent="0.35">
      <c r="A272" s="51" t="s">
        <v>750</v>
      </c>
      <c r="B272" s="80"/>
      <c r="C272" s="127"/>
      <c r="E272" s="121"/>
      <c r="F272" s="121"/>
    </row>
    <row r="273" spans="1:7" outlineLevel="1" x14ac:dyDescent="0.35">
      <c r="A273" s="51" t="s">
        <v>751</v>
      </c>
      <c r="B273" s="80"/>
      <c r="C273" s="127"/>
      <c r="E273" s="121"/>
      <c r="F273" s="121"/>
    </row>
    <row r="274" spans="1:7" outlineLevel="1" x14ac:dyDescent="0.35">
      <c r="A274" s="51" t="s">
        <v>752</v>
      </c>
      <c r="B274" s="80"/>
      <c r="C274" s="127"/>
      <c r="E274" s="121"/>
      <c r="F274" s="121"/>
    </row>
    <row r="275" spans="1:7" outlineLevel="1" x14ac:dyDescent="0.35">
      <c r="A275" s="51" t="s">
        <v>753</v>
      </c>
      <c r="B275" s="80"/>
      <c r="C275" s="127"/>
      <c r="E275" s="121"/>
      <c r="F275" s="121"/>
    </row>
    <row r="276" spans="1:7" ht="15" customHeight="1" x14ac:dyDescent="0.35">
      <c r="A276" s="70"/>
      <c r="B276" s="115" t="s">
        <v>754</v>
      </c>
      <c r="C276" s="70" t="s">
        <v>479</v>
      </c>
      <c r="D276" s="70"/>
      <c r="E276" s="72"/>
      <c r="F276" s="70"/>
      <c r="G276" s="73"/>
    </row>
    <row r="277" spans="1:7" x14ac:dyDescent="0.35">
      <c r="A277" s="51" t="s">
        <v>6</v>
      </c>
      <c r="B277" s="51" t="s">
        <v>1372</v>
      </c>
      <c r="C277" s="127">
        <v>1</v>
      </c>
      <c r="E277" s="49"/>
      <c r="F277" s="49"/>
    </row>
    <row r="278" spans="1:7" x14ac:dyDescent="0.35">
      <c r="A278" s="51" t="s">
        <v>755</v>
      </c>
      <c r="B278" s="51" t="s">
        <v>756</v>
      </c>
      <c r="C278" s="127">
        <v>0</v>
      </c>
      <c r="E278" s="49"/>
      <c r="F278" s="49"/>
    </row>
    <row r="279" spans="1:7" x14ac:dyDescent="0.35">
      <c r="A279" s="51" t="s">
        <v>757</v>
      </c>
      <c r="B279" s="51" t="s">
        <v>136</v>
      </c>
      <c r="C279" s="127">
        <v>0</v>
      </c>
      <c r="E279" s="49"/>
      <c r="F279" s="49"/>
    </row>
    <row r="280" spans="1:7" outlineLevel="1" x14ac:dyDescent="0.35">
      <c r="A280" s="51" t="s">
        <v>758</v>
      </c>
      <c r="C280" s="127"/>
      <c r="E280" s="49"/>
      <c r="F280" s="49"/>
    </row>
    <row r="281" spans="1:7" outlineLevel="1" x14ac:dyDescent="0.35">
      <c r="A281" s="51" t="s">
        <v>759</v>
      </c>
      <c r="C281" s="127"/>
      <c r="E281" s="49"/>
      <c r="F281" s="49"/>
    </row>
    <row r="282" spans="1:7" outlineLevel="1" x14ac:dyDescent="0.35">
      <c r="A282" s="51" t="s">
        <v>760</v>
      </c>
      <c r="C282" s="127"/>
      <c r="E282" s="49"/>
      <c r="F282" s="49"/>
    </row>
    <row r="283" spans="1:7" outlineLevel="1" x14ac:dyDescent="0.35">
      <c r="A283" s="51" t="s">
        <v>761</v>
      </c>
      <c r="C283" s="127"/>
      <c r="E283" s="49"/>
      <c r="F283" s="49"/>
    </row>
    <row r="284" spans="1:7" outlineLevel="1" x14ac:dyDescent="0.35">
      <c r="A284" s="51" t="s">
        <v>762</v>
      </c>
      <c r="C284" s="127"/>
      <c r="E284" s="49"/>
      <c r="F284" s="49"/>
    </row>
    <row r="285" spans="1:7" outlineLevel="1" x14ac:dyDescent="0.35">
      <c r="A285" s="51" t="s">
        <v>763</v>
      </c>
      <c r="C285" s="127"/>
      <c r="E285" s="49"/>
      <c r="F285" s="49"/>
    </row>
    <row r="286" spans="1:7" customFormat="1" x14ac:dyDescent="0.35">
      <c r="A286" s="71"/>
      <c r="B286" s="71" t="s">
        <v>2291</v>
      </c>
      <c r="C286" s="71" t="s">
        <v>107</v>
      </c>
      <c r="D286" s="71" t="s">
        <v>1639</v>
      </c>
      <c r="E286" s="71"/>
      <c r="F286" s="71" t="s">
        <v>479</v>
      </c>
      <c r="G286" s="71" t="s">
        <v>1898</v>
      </c>
    </row>
    <row r="287" spans="1:7" customFormat="1" x14ac:dyDescent="0.35">
      <c r="A287" s="51" t="s">
        <v>1977</v>
      </c>
      <c r="B287" s="68" t="s">
        <v>3113</v>
      </c>
      <c r="C287" s="132">
        <f>faneB1!C287</f>
        <v>42632.036139435484</v>
      </c>
      <c r="D287" s="51">
        <f>faneB1!D287</f>
        <v>12020</v>
      </c>
      <c r="E287" s="57"/>
      <c r="F287" s="139">
        <f>IF($C$305=0,"",IF(C287="[For completion]","",C287/$C$305))</f>
        <v>0.12660731791825219</v>
      </c>
      <c r="G287" s="139">
        <f>IF($D$305=0,"",IF(D287="[For completion]","",D287/$D$305))</f>
        <v>6.3149820585159902E-2</v>
      </c>
    </row>
    <row r="288" spans="1:7" customFormat="1" x14ac:dyDescent="0.35">
      <c r="A288" s="51" t="s">
        <v>1978</v>
      </c>
      <c r="B288" s="68" t="s">
        <v>3114</v>
      </c>
      <c r="C288" s="132">
        <f>faneB1!C288</f>
        <v>18141.307387177396</v>
      </c>
      <c r="D288" s="51">
        <f>faneB1!D288</f>
        <v>6900</v>
      </c>
      <c r="E288" s="57"/>
      <c r="F288" s="139">
        <f t="shared" ref="F288:F304" si="9">IF($C$305=0,"",IF(C288="[For completion]","",C288/$C$305))</f>
        <v>5.387550020620524E-2</v>
      </c>
      <c r="G288" s="139">
        <f t="shared" ref="G288:G304" si="10">IF($D$305=0,"",IF(D288="[For completion]","",D288/$D$305))</f>
        <v>3.6250728954875487E-2</v>
      </c>
    </row>
    <row r="289" spans="1:7" customFormat="1" x14ac:dyDescent="0.35">
      <c r="A289" s="51" t="s">
        <v>1979</v>
      </c>
      <c r="B289" s="68" t="s">
        <v>3115</v>
      </c>
      <c r="C289" s="132">
        <f>faneB1!C289</f>
        <v>70997.03519822254</v>
      </c>
      <c r="D289" s="51">
        <f>faneB1!D289</f>
        <v>30569</v>
      </c>
      <c r="E289" s="57"/>
      <c r="F289" s="139">
        <f t="shared" si="9"/>
        <v>0.21084482517315037</v>
      </c>
      <c r="G289" s="139">
        <f t="shared" si="10"/>
        <v>0.16060123672776647</v>
      </c>
    </row>
    <row r="290" spans="1:7" customFormat="1" x14ac:dyDescent="0.35">
      <c r="A290" s="51" t="s">
        <v>1980</v>
      </c>
      <c r="B290" s="68" t="s">
        <v>3116</v>
      </c>
      <c r="C290" s="132">
        <f>faneB1!C290</f>
        <v>53449.931551839618</v>
      </c>
      <c r="D290" s="51">
        <f>faneB1!D290</f>
        <v>27774</v>
      </c>
      <c r="E290" s="57"/>
      <c r="F290" s="139">
        <f t="shared" si="9"/>
        <v>0.15873397307507034</v>
      </c>
      <c r="G290" s="139">
        <f t="shared" si="10"/>
        <v>0.14591706463662488</v>
      </c>
    </row>
    <row r="291" spans="1:7" customFormat="1" x14ac:dyDescent="0.35">
      <c r="A291" s="51" t="s">
        <v>1981</v>
      </c>
      <c r="B291" s="68" t="s">
        <v>3117</v>
      </c>
      <c r="C291" s="132">
        <f>faneB1!C291</f>
        <v>18293.239271950635</v>
      </c>
      <c r="D291" s="51">
        <f>faneB1!D291</f>
        <v>10626</v>
      </c>
      <c r="E291" s="57"/>
      <c r="F291" s="139">
        <f t="shared" si="9"/>
        <v>5.4326702873947662E-2</v>
      </c>
      <c r="G291" s="139">
        <f t="shared" si="10"/>
        <v>5.5826122590508245E-2</v>
      </c>
    </row>
    <row r="292" spans="1:7" customFormat="1" x14ac:dyDescent="0.35">
      <c r="A292" s="51" t="s">
        <v>1982</v>
      </c>
      <c r="B292" s="68" t="s">
        <v>3118</v>
      </c>
      <c r="C292" s="132">
        <f>faneB1!C292</f>
        <v>6940.5457441442441</v>
      </c>
      <c r="D292" s="51">
        <f>faneB1!D292</f>
        <v>4559</v>
      </c>
      <c r="E292" s="57"/>
      <c r="F292" s="139">
        <f t="shared" si="9"/>
        <v>2.0611820619616278E-2</v>
      </c>
      <c r="G292" s="139">
        <f t="shared" si="10"/>
        <v>2.3951749754388019E-2</v>
      </c>
    </row>
    <row r="293" spans="1:7" customFormat="1" x14ac:dyDescent="0.35">
      <c r="A293" s="51" t="s">
        <v>1983</v>
      </c>
      <c r="B293" s="68" t="s">
        <v>3119</v>
      </c>
      <c r="C293" s="132">
        <f>faneB1!C293</f>
        <v>3572.2169001814996</v>
      </c>
      <c r="D293" s="51">
        <f>faneB1!D293</f>
        <v>2616</v>
      </c>
      <c r="E293" s="57"/>
      <c r="F293" s="139">
        <f t="shared" si="9"/>
        <v>1.0608660568662701E-2</v>
      </c>
      <c r="G293" s="139">
        <f t="shared" si="10"/>
        <v>1.3743754629848445E-2</v>
      </c>
    </row>
    <row r="294" spans="1:7" customFormat="1" x14ac:dyDescent="0.35">
      <c r="A294" s="51" t="s">
        <v>1984</v>
      </c>
      <c r="B294" s="68" t="s">
        <v>3120</v>
      </c>
      <c r="C294" s="132">
        <f>faneB1!C294</f>
        <v>11320.214701756291</v>
      </c>
      <c r="D294" s="51">
        <f>faneB1!D294</f>
        <v>5142.4809811846017</v>
      </c>
      <c r="E294" s="57"/>
      <c r="F294" s="139">
        <f t="shared" si="9"/>
        <v>3.3618427629412993E-2</v>
      </c>
      <c r="G294" s="139">
        <f t="shared" si="10"/>
        <v>2.7017200609351467E-2</v>
      </c>
    </row>
    <row r="295" spans="1:7" customFormat="1" x14ac:dyDescent="0.35">
      <c r="A295" s="51" t="s">
        <v>1985</v>
      </c>
      <c r="B295" s="68" t="s">
        <v>3121</v>
      </c>
      <c r="C295" s="132">
        <f>faneB1!C295</f>
        <v>8253.3666458367006</v>
      </c>
      <c r="D295" s="51">
        <f>faneB1!D295</f>
        <v>5617.6563018660108</v>
      </c>
      <c r="E295" s="57"/>
      <c r="F295" s="139">
        <f t="shared" si="9"/>
        <v>2.4510596008309318E-2</v>
      </c>
      <c r="G295" s="139">
        <f t="shared" si="10"/>
        <v>2.9513642892839555E-2</v>
      </c>
    </row>
    <row r="296" spans="1:7" customFormat="1" x14ac:dyDescent="0.35">
      <c r="A296" s="51" t="s">
        <v>1986</v>
      </c>
      <c r="B296" s="68" t="s">
        <v>3122</v>
      </c>
      <c r="C296" s="132">
        <f>faneB1!C296</f>
        <v>34489.846458547938</v>
      </c>
      <c r="D296" s="51">
        <f>faneB1!D296</f>
        <v>26304.147892055502</v>
      </c>
      <c r="E296" s="57"/>
      <c r="F296" s="139">
        <f t="shared" si="9"/>
        <v>0.10242689186242807</v>
      </c>
      <c r="G296" s="139">
        <f t="shared" si="10"/>
        <v>0.1381948602353425</v>
      </c>
    </row>
    <row r="297" spans="1:7" customFormat="1" x14ac:dyDescent="0.35">
      <c r="A297" s="51" t="s">
        <v>1987</v>
      </c>
      <c r="B297" s="68" t="s">
        <v>3123</v>
      </c>
      <c r="C297" s="132">
        <f>faneB1!C297</f>
        <v>33468.670841107036</v>
      </c>
      <c r="D297" s="51">
        <f>faneB1!D297</f>
        <v>26801.089694772298</v>
      </c>
      <c r="E297" s="57"/>
      <c r="F297" s="139">
        <f t="shared" si="9"/>
        <v>9.939423572503768E-2</v>
      </c>
      <c r="G297" s="139">
        <f t="shared" si="10"/>
        <v>0.14080565771311551</v>
      </c>
    </row>
    <row r="298" spans="1:7" customFormat="1" x14ac:dyDescent="0.35">
      <c r="A298" s="51" t="s">
        <v>1988</v>
      </c>
      <c r="B298" s="68" t="s">
        <v>3124</v>
      </c>
      <c r="C298" s="132">
        <f>faneB1!C298</f>
        <v>16801.196851272882</v>
      </c>
      <c r="D298" s="51">
        <f>faneB1!D298</f>
        <v>14628.71281697946</v>
      </c>
      <c r="E298" s="57"/>
      <c r="F298" s="139">
        <f t="shared" si="9"/>
        <v>4.9895680895911586E-2</v>
      </c>
      <c r="G298" s="139">
        <f t="shared" si="10"/>
        <v>7.6855290331454412E-2</v>
      </c>
    </row>
    <row r="299" spans="1:7" customFormat="1" x14ac:dyDescent="0.35">
      <c r="A299" s="51" t="s">
        <v>1989</v>
      </c>
      <c r="B299" s="68" t="s">
        <v>3125</v>
      </c>
      <c r="C299" s="132">
        <f>faneB1!C299</f>
        <v>7955.3615392347992</v>
      </c>
      <c r="D299" s="51">
        <f>faneB1!D299</f>
        <v>7291.2087112766403</v>
      </c>
      <c r="E299" s="57"/>
      <c r="F299" s="139">
        <f t="shared" si="9"/>
        <v>2.3625589550972673E-2</v>
      </c>
      <c r="G299" s="139">
        <f t="shared" si="10"/>
        <v>3.8306033441437168E-2</v>
      </c>
    </row>
    <row r="300" spans="1:7" customFormat="1" x14ac:dyDescent="0.35">
      <c r="A300" s="51" t="s">
        <v>1990</v>
      </c>
      <c r="B300" s="68" t="s">
        <v>3126</v>
      </c>
      <c r="C300" s="132">
        <f>faneB1!C300</f>
        <v>6616.2578380894302</v>
      </c>
      <c r="D300" s="51">
        <f>faneB1!D300</f>
        <v>6269.7036018667495</v>
      </c>
      <c r="E300" s="57"/>
      <c r="F300" s="139">
        <f t="shared" si="9"/>
        <v>1.9648760307773759E-2</v>
      </c>
      <c r="G300" s="139">
        <f t="shared" si="10"/>
        <v>3.2939322594011319E-2</v>
      </c>
    </row>
    <row r="301" spans="1:7" customFormat="1" x14ac:dyDescent="0.35">
      <c r="A301" s="51" t="s">
        <v>1991</v>
      </c>
      <c r="B301" s="68"/>
      <c r="C301" s="132"/>
      <c r="D301" s="51"/>
      <c r="E301" s="57"/>
      <c r="F301" s="139">
        <f t="shared" si="9"/>
        <v>0</v>
      </c>
      <c r="G301" s="139">
        <f t="shared" si="10"/>
        <v>0</v>
      </c>
    </row>
    <row r="302" spans="1:7" customFormat="1" x14ac:dyDescent="0.35">
      <c r="A302" s="51" t="s">
        <v>1992</v>
      </c>
      <c r="B302" s="68"/>
      <c r="C302" s="132"/>
      <c r="D302" s="51"/>
      <c r="E302" s="57"/>
      <c r="F302" s="139">
        <f t="shared" si="9"/>
        <v>0</v>
      </c>
      <c r="G302" s="139">
        <f t="shared" si="10"/>
        <v>0</v>
      </c>
    </row>
    <row r="303" spans="1:7" customFormat="1" x14ac:dyDescent="0.35">
      <c r="A303" s="51" t="s">
        <v>1993</v>
      </c>
      <c r="B303" s="68"/>
      <c r="C303" s="132"/>
      <c r="D303" s="51"/>
      <c r="E303" s="57"/>
      <c r="F303" s="139">
        <f t="shared" si="9"/>
        <v>0</v>
      </c>
      <c r="G303" s="139">
        <f t="shared" si="10"/>
        <v>0</v>
      </c>
    </row>
    <row r="304" spans="1:7" customFormat="1" x14ac:dyDescent="0.35">
      <c r="A304" s="51" t="s">
        <v>1994</v>
      </c>
      <c r="B304" s="68" t="s">
        <v>2032</v>
      </c>
      <c r="C304" s="132">
        <f>faneB1!C304</f>
        <v>3795.2500449682097</v>
      </c>
      <c r="D304" s="51">
        <f>faneB1!D304</f>
        <v>3222</v>
      </c>
      <c r="E304" s="57"/>
      <c r="F304" s="139">
        <f t="shared" si="9"/>
        <v>1.1271017585249067E-2</v>
      </c>
      <c r="G304" s="139">
        <f t="shared" si="10"/>
        <v>1.6927514303276641E-2</v>
      </c>
    </row>
    <row r="305" spans="1:7" customFormat="1" x14ac:dyDescent="0.35">
      <c r="A305" s="51" t="s">
        <v>1995</v>
      </c>
      <c r="B305" s="68" t="s">
        <v>138</v>
      </c>
      <c r="C305" s="132">
        <f>SUM(C287:C304)</f>
        <v>336726.47711376473</v>
      </c>
      <c r="D305" s="51">
        <f>SUM(D287:D304)</f>
        <v>190341.00000000125</v>
      </c>
      <c r="E305" s="57"/>
      <c r="F305" s="147">
        <f>SUM(F287:F304)</f>
        <v>1</v>
      </c>
      <c r="G305" s="147">
        <f>SUM(G287:G304)</f>
        <v>0.99999999999999989</v>
      </c>
    </row>
    <row r="306" spans="1:7" customFormat="1" x14ac:dyDescent="0.35">
      <c r="A306" s="51" t="s">
        <v>1996</v>
      </c>
      <c r="B306" s="68"/>
      <c r="C306" s="51"/>
      <c r="D306" s="51"/>
      <c r="E306" s="57"/>
      <c r="F306" s="57"/>
      <c r="G306" s="57"/>
    </row>
    <row r="307" spans="1:7" customFormat="1" x14ac:dyDescent="0.35">
      <c r="A307" s="51" t="s">
        <v>1997</v>
      </c>
      <c r="B307" s="68"/>
      <c r="C307" s="51"/>
      <c r="D307" s="51"/>
      <c r="E307" s="57"/>
      <c r="F307" s="57"/>
      <c r="G307" s="57"/>
    </row>
    <row r="308" spans="1:7" customFormat="1" x14ac:dyDescent="0.35">
      <c r="A308" s="51" t="s">
        <v>1998</v>
      </c>
      <c r="B308" s="68"/>
      <c r="C308" s="51"/>
      <c r="D308" s="51"/>
      <c r="E308" s="57"/>
      <c r="F308" s="57"/>
      <c r="G308" s="57"/>
    </row>
    <row r="309" spans="1:7" customFormat="1" x14ac:dyDescent="0.35">
      <c r="A309" s="71"/>
      <c r="B309" s="71" t="s">
        <v>2329</v>
      </c>
      <c r="C309" s="71" t="s">
        <v>107</v>
      </c>
      <c r="D309" s="71" t="s">
        <v>1639</v>
      </c>
      <c r="E309" s="71"/>
      <c r="F309" s="71" t="s">
        <v>479</v>
      </c>
      <c r="G309" s="71" t="s">
        <v>1898</v>
      </c>
    </row>
    <row r="310" spans="1:7" customFormat="1" x14ac:dyDescent="0.35">
      <c r="A310" s="51" t="s">
        <v>1999</v>
      </c>
      <c r="B310" s="68" t="s">
        <v>3127</v>
      </c>
      <c r="C310" s="132">
        <f>faneB1!C310</f>
        <v>42632.036139435484</v>
      </c>
      <c r="D310" s="51">
        <f>faneB1!D310</f>
        <v>12020</v>
      </c>
      <c r="E310" s="57"/>
      <c r="F310" s="139">
        <f>IF($C$328=0,"",IF(C310="[For completion]","",C310/$C$328))</f>
        <v>0.12660731791825219</v>
      </c>
      <c r="G310" s="139">
        <f>IF($D$328=0,"",IF(D310="[For completion]","",D310/$D$328))</f>
        <v>6.3149820585159902E-2</v>
      </c>
    </row>
    <row r="311" spans="1:7" customFormat="1" x14ac:dyDescent="0.35">
      <c r="A311" s="51" t="s">
        <v>2000</v>
      </c>
      <c r="B311" s="68" t="s">
        <v>3128</v>
      </c>
      <c r="C311" s="132">
        <f>faneB1!C311</f>
        <v>18141.307387177396</v>
      </c>
      <c r="D311" s="51">
        <f>faneB1!D311</f>
        <v>6900</v>
      </c>
      <c r="E311" s="57"/>
      <c r="F311" s="139">
        <f t="shared" ref="F311:F327" si="11">IF($C$328=0,"",IF(C311="[For completion]","",C311/$C$328))</f>
        <v>5.387550020620524E-2</v>
      </c>
      <c r="G311" s="139">
        <f t="shared" ref="G311:G327" si="12">IF($D$328=0,"",IF(D311="[For completion]","",D311/$D$328))</f>
        <v>3.6250728954875487E-2</v>
      </c>
    </row>
    <row r="312" spans="1:7" customFormat="1" x14ac:dyDescent="0.35">
      <c r="A312" s="51" t="s">
        <v>2001</v>
      </c>
      <c r="B312" s="68" t="s">
        <v>3129</v>
      </c>
      <c r="C312" s="132">
        <f>faneB1!C312</f>
        <v>70997.03519822254</v>
      </c>
      <c r="D312" s="51">
        <f>faneB1!D312</f>
        <v>30569</v>
      </c>
      <c r="E312" s="57"/>
      <c r="F312" s="139">
        <f t="shared" si="11"/>
        <v>0.21084482517315037</v>
      </c>
      <c r="G312" s="139">
        <f t="shared" si="12"/>
        <v>0.16060123672776647</v>
      </c>
    </row>
    <row r="313" spans="1:7" customFormat="1" x14ac:dyDescent="0.35">
      <c r="A313" s="51" t="s">
        <v>2002</v>
      </c>
      <c r="B313" s="68" t="s">
        <v>3130</v>
      </c>
      <c r="C313" s="132">
        <f>faneB1!C313</f>
        <v>53449.931551839618</v>
      </c>
      <c r="D313" s="51">
        <f>faneB1!D313</f>
        <v>27774</v>
      </c>
      <c r="E313" s="57"/>
      <c r="F313" s="139">
        <f t="shared" si="11"/>
        <v>0.15873397307507034</v>
      </c>
      <c r="G313" s="139">
        <f t="shared" si="12"/>
        <v>0.14591706463662488</v>
      </c>
    </row>
    <row r="314" spans="1:7" customFormat="1" x14ac:dyDescent="0.35">
      <c r="A314" s="51" t="s">
        <v>2003</v>
      </c>
      <c r="B314" s="68" t="s">
        <v>3131</v>
      </c>
      <c r="C314" s="132">
        <f>faneB1!C314</f>
        <v>18293.239271950635</v>
      </c>
      <c r="D314" s="51">
        <f>faneB1!D314</f>
        <v>10626</v>
      </c>
      <c r="E314" s="57"/>
      <c r="F314" s="139">
        <f t="shared" si="11"/>
        <v>5.4326702873947662E-2</v>
      </c>
      <c r="G314" s="139">
        <f t="shared" si="12"/>
        <v>5.5826122590508245E-2</v>
      </c>
    </row>
    <row r="315" spans="1:7" customFormat="1" x14ac:dyDescent="0.35">
      <c r="A315" s="51" t="s">
        <v>2004</v>
      </c>
      <c r="B315" s="68" t="s">
        <v>3132</v>
      </c>
      <c r="C315" s="132">
        <f>faneB1!C315</f>
        <v>6940.5457441442441</v>
      </c>
      <c r="D315" s="51">
        <f>faneB1!D315</f>
        <v>4559</v>
      </c>
      <c r="E315" s="57"/>
      <c r="F315" s="139">
        <f t="shared" si="11"/>
        <v>2.0611820619616278E-2</v>
      </c>
      <c r="G315" s="139">
        <f t="shared" si="12"/>
        <v>2.3951749754388019E-2</v>
      </c>
    </row>
    <row r="316" spans="1:7" customFormat="1" x14ac:dyDescent="0.35">
      <c r="A316" s="51" t="s">
        <v>2005</v>
      </c>
      <c r="B316" s="68" t="s">
        <v>3133</v>
      </c>
      <c r="C316" s="132">
        <f>faneB1!C316</f>
        <v>3572.2169001814996</v>
      </c>
      <c r="D316" s="51">
        <f>faneB1!D316</f>
        <v>2616</v>
      </c>
      <c r="E316" s="57"/>
      <c r="F316" s="139">
        <f t="shared" si="11"/>
        <v>1.0608660568662701E-2</v>
      </c>
      <c r="G316" s="139">
        <f t="shared" si="12"/>
        <v>1.3743754629848445E-2</v>
      </c>
    </row>
    <row r="317" spans="1:7" customFormat="1" x14ac:dyDescent="0.35">
      <c r="A317" s="51" t="s">
        <v>2006</v>
      </c>
      <c r="B317" s="68" t="s">
        <v>3134</v>
      </c>
      <c r="C317" s="132">
        <f>faneB1!C317</f>
        <v>11320.214701756291</v>
      </c>
      <c r="D317" s="51">
        <f>faneB1!D317</f>
        <v>5142.4809811846017</v>
      </c>
      <c r="E317" s="57"/>
      <c r="F317" s="139">
        <f t="shared" si="11"/>
        <v>3.3618427629412993E-2</v>
      </c>
      <c r="G317" s="139">
        <f t="shared" si="12"/>
        <v>2.7017200609351467E-2</v>
      </c>
    </row>
    <row r="318" spans="1:7" customFormat="1" x14ac:dyDescent="0.35">
      <c r="A318" s="51" t="s">
        <v>2007</v>
      </c>
      <c r="B318" s="68" t="s">
        <v>3135</v>
      </c>
      <c r="C318" s="132">
        <f>faneB1!C318</f>
        <v>8253.3666458367006</v>
      </c>
      <c r="D318" s="51">
        <f>faneB1!D318</f>
        <v>5617.6563018660108</v>
      </c>
      <c r="E318" s="57"/>
      <c r="F318" s="139">
        <f t="shared" si="11"/>
        <v>2.4510596008309318E-2</v>
      </c>
      <c r="G318" s="139">
        <f t="shared" si="12"/>
        <v>2.9513642892839555E-2</v>
      </c>
    </row>
    <row r="319" spans="1:7" customFormat="1" x14ac:dyDescent="0.35">
      <c r="A319" s="51" t="s">
        <v>2008</v>
      </c>
      <c r="B319" s="68" t="s">
        <v>3136</v>
      </c>
      <c r="C319" s="132">
        <f>faneB1!C319</f>
        <v>34489.846458547938</v>
      </c>
      <c r="D319" s="51">
        <f>faneB1!D319</f>
        <v>26304.147892055502</v>
      </c>
      <c r="E319" s="57"/>
      <c r="F319" s="139">
        <f t="shared" si="11"/>
        <v>0.10242689186242807</v>
      </c>
      <c r="G319" s="139">
        <f t="shared" si="12"/>
        <v>0.1381948602353425</v>
      </c>
    </row>
    <row r="320" spans="1:7" customFormat="1" x14ac:dyDescent="0.35">
      <c r="A320" s="51" t="s">
        <v>2109</v>
      </c>
      <c r="B320" s="68" t="s">
        <v>3137</v>
      </c>
      <c r="C320" s="132">
        <f>faneB1!C320</f>
        <v>33468.670841107036</v>
      </c>
      <c r="D320" s="51">
        <f>faneB1!D320</f>
        <v>26801.089694772298</v>
      </c>
      <c r="E320" s="57"/>
      <c r="F320" s="139">
        <f t="shared" si="11"/>
        <v>9.939423572503768E-2</v>
      </c>
      <c r="G320" s="139">
        <f t="shared" si="12"/>
        <v>0.14080565771311551</v>
      </c>
    </row>
    <row r="321" spans="1:7" customFormat="1" x14ac:dyDescent="0.35">
      <c r="A321" s="51" t="s">
        <v>2151</v>
      </c>
      <c r="B321" s="68" t="s">
        <v>3138</v>
      </c>
      <c r="C321" s="132">
        <f>faneB1!C321</f>
        <v>16801.196851272882</v>
      </c>
      <c r="D321" s="51">
        <f>faneB1!D321</f>
        <v>14628.71281697946</v>
      </c>
      <c r="E321" s="57"/>
      <c r="F321" s="139">
        <f>IF($C$328=0,"",IF(C321="[For completion]","",C321/$C$328))</f>
        <v>4.9895680895911586E-2</v>
      </c>
      <c r="G321" s="139">
        <f t="shared" si="12"/>
        <v>7.6855290331454412E-2</v>
      </c>
    </row>
    <row r="322" spans="1:7" customFormat="1" x14ac:dyDescent="0.35">
      <c r="A322" s="51" t="s">
        <v>2152</v>
      </c>
      <c r="B322" s="68" t="s">
        <v>3139</v>
      </c>
      <c r="C322" s="132">
        <f>faneB1!C322</f>
        <v>7955.3615392347992</v>
      </c>
      <c r="D322" s="51">
        <f>faneB1!D322</f>
        <v>7291.2087112766403</v>
      </c>
      <c r="E322" s="57"/>
      <c r="F322" s="139">
        <f t="shared" si="11"/>
        <v>2.3625589550972673E-2</v>
      </c>
      <c r="G322" s="139">
        <f t="shared" si="12"/>
        <v>3.8306033441437168E-2</v>
      </c>
    </row>
    <row r="323" spans="1:7" customFormat="1" x14ac:dyDescent="0.35">
      <c r="A323" s="51" t="s">
        <v>2153</v>
      </c>
      <c r="B323" s="68" t="s">
        <v>3140</v>
      </c>
      <c r="C323" s="132">
        <f>faneB1!C323</f>
        <v>6616.2578380894302</v>
      </c>
      <c r="D323" s="51">
        <f>faneB1!D323</f>
        <v>6269.7036018667495</v>
      </c>
      <c r="E323" s="57"/>
      <c r="F323" s="139">
        <f t="shared" si="11"/>
        <v>1.9648760307773759E-2</v>
      </c>
      <c r="G323" s="139">
        <f t="shared" si="12"/>
        <v>3.2939322594011319E-2</v>
      </c>
    </row>
    <row r="324" spans="1:7" customFormat="1" x14ac:dyDescent="0.35">
      <c r="A324" s="51" t="s">
        <v>2154</v>
      </c>
      <c r="B324" s="68"/>
      <c r="C324" s="132"/>
      <c r="D324" s="51"/>
      <c r="E324" s="57"/>
      <c r="F324" s="139">
        <f t="shared" si="11"/>
        <v>0</v>
      </c>
      <c r="G324" s="139">
        <f t="shared" si="12"/>
        <v>0</v>
      </c>
    </row>
    <row r="325" spans="1:7" customFormat="1" x14ac:dyDescent="0.35">
      <c r="A325" s="51" t="s">
        <v>2155</v>
      </c>
      <c r="B325" s="68"/>
      <c r="C325" s="132"/>
      <c r="D325" s="51"/>
      <c r="E325" s="57"/>
      <c r="F325" s="139">
        <f t="shared" si="11"/>
        <v>0</v>
      </c>
      <c r="G325" s="139">
        <f t="shared" si="12"/>
        <v>0</v>
      </c>
    </row>
    <row r="326" spans="1:7" customFormat="1" x14ac:dyDescent="0.35">
      <c r="A326" s="51" t="s">
        <v>2156</v>
      </c>
      <c r="B326" s="68"/>
      <c r="C326" s="132"/>
      <c r="D326" s="51"/>
      <c r="E326" s="57"/>
      <c r="F326" s="139">
        <f t="shared" si="11"/>
        <v>0</v>
      </c>
      <c r="G326" s="139">
        <f t="shared" si="12"/>
        <v>0</v>
      </c>
    </row>
    <row r="327" spans="1:7" customFormat="1" x14ac:dyDescent="0.35">
      <c r="A327" s="51" t="s">
        <v>2157</v>
      </c>
      <c r="B327" s="68" t="s">
        <v>2032</v>
      </c>
      <c r="C327" s="132">
        <f>faneB1!C327</f>
        <v>3795.2500449682097</v>
      </c>
      <c r="D327" s="51">
        <f>faneB1!D327</f>
        <v>3222</v>
      </c>
      <c r="E327" s="57"/>
      <c r="F327" s="139">
        <f t="shared" si="11"/>
        <v>1.1271017585249067E-2</v>
      </c>
      <c r="G327" s="139">
        <f t="shared" si="12"/>
        <v>1.6927514303276641E-2</v>
      </c>
    </row>
    <row r="328" spans="1:7" customFormat="1" x14ac:dyDescent="0.35">
      <c r="A328" s="51" t="s">
        <v>2158</v>
      </c>
      <c r="B328" s="68" t="s">
        <v>138</v>
      </c>
      <c r="C328" s="132">
        <f>SUM(C310:C327)</f>
        <v>336726.47711376473</v>
      </c>
      <c r="D328" s="51">
        <f>SUM(D310:D327)</f>
        <v>190341.00000000125</v>
      </c>
      <c r="E328" s="57"/>
      <c r="F328" s="147">
        <f>SUM(F310:F327)</f>
        <v>1</v>
      </c>
      <c r="G328" s="147">
        <f>SUM(G310:G327)</f>
        <v>0.99999999999999989</v>
      </c>
    </row>
    <row r="329" spans="1:7" customFormat="1" x14ac:dyDescent="0.35">
      <c r="A329" s="51" t="s">
        <v>2009</v>
      </c>
      <c r="B329" s="68"/>
      <c r="C329" s="51"/>
      <c r="D329" s="51"/>
      <c r="E329" s="57"/>
      <c r="F329" s="57"/>
      <c r="G329" s="57"/>
    </row>
    <row r="330" spans="1:7" customFormat="1" x14ac:dyDescent="0.35">
      <c r="A330" s="51" t="s">
        <v>2159</v>
      </c>
      <c r="B330" s="68"/>
      <c r="C330" s="51"/>
      <c r="D330" s="51"/>
      <c r="E330" s="57"/>
      <c r="F330" s="57"/>
      <c r="G330" s="57"/>
    </row>
    <row r="331" spans="1:7" customFormat="1" x14ac:dyDescent="0.35">
      <c r="A331" s="51" t="s">
        <v>2160</v>
      </c>
      <c r="B331" s="68"/>
      <c r="C331" s="51"/>
      <c r="D331" s="51"/>
      <c r="E331" s="57"/>
      <c r="F331" s="57"/>
      <c r="G331" s="57"/>
    </row>
    <row r="332" spans="1:7" customFormat="1" x14ac:dyDescent="0.35">
      <c r="A332" s="71"/>
      <c r="B332" s="71" t="s">
        <v>2292</v>
      </c>
      <c r="C332" s="71" t="s">
        <v>107</v>
      </c>
      <c r="D332" s="71" t="s">
        <v>1639</v>
      </c>
      <c r="E332" s="71"/>
      <c r="F332" s="71" t="s">
        <v>479</v>
      </c>
      <c r="G332" s="71" t="s">
        <v>1898</v>
      </c>
    </row>
    <row r="333" spans="1:7" customFormat="1" x14ac:dyDescent="0.35">
      <c r="A333" s="51" t="s">
        <v>2161</v>
      </c>
      <c r="B333" s="68" t="s">
        <v>1632</v>
      </c>
      <c r="C333" s="132">
        <f>faneB1!C333</f>
        <v>56200.303783077034</v>
      </c>
      <c r="D333" s="51">
        <f>faneB1!D333</f>
        <v>29427</v>
      </c>
      <c r="E333" s="57"/>
      <c r="F333" s="139">
        <f>IF($C$346=0,"",IF(C333="[For completion]","",C333/$C$346))</f>
        <v>0.16690194446482212</v>
      </c>
      <c r="G333" s="139">
        <f>IF($D$346=0,"",IF(D333="[For completion]","",D333/$D$346))</f>
        <v>0.15525155109103955</v>
      </c>
    </row>
    <row r="334" spans="1:7" customFormat="1" x14ac:dyDescent="0.35">
      <c r="A334" s="51" t="s">
        <v>2162</v>
      </c>
      <c r="B334" s="68" t="s">
        <v>1633</v>
      </c>
      <c r="C334" s="132">
        <f>faneB1!C334</f>
        <v>48353.599691553427</v>
      </c>
      <c r="D334" s="51">
        <f>faneB1!D334</f>
        <v>24450</v>
      </c>
      <c r="E334" s="57"/>
      <c r="F334" s="139">
        <f t="shared" ref="F334:F345" si="13">IF($C$346=0,"",IF(C334="[For completion]","",C334/$C$346))</f>
        <v>0.14359904248104816</v>
      </c>
      <c r="G334" s="139">
        <f t="shared" ref="G334:G345" si="14">IF($D$346=0,"",IF(D334="[For completion]","",D334/$D$346))</f>
        <v>0.12899379563584182</v>
      </c>
    </row>
    <row r="335" spans="1:7" customFormat="1" x14ac:dyDescent="0.35">
      <c r="A335" s="51" t="s">
        <v>2163</v>
      </c>
      <c r="B335" s="68" t="s">
        <v>2310</v>
      </c>
      <c r="C335" s="132">
        <f>faneB1!C335</f>
        <v>29716.142871509044</v>
      </c>
      <c r="D335" s="51">
        <f>faneB1!D335</f>
        <v>18946</v>
      </c>
      <c r="E335" s="57"/>
      <c r="F335" s="139">
        <f t="shared" si="13"/>
        <v>8.8250092853462053E-2</v>
      </c>
      <c r="G335" s="139">
        <f t="shared" si="14"/>
        <v>9.995568311315578E-2</v>
      </c>
    </row>
    <row r="336" spans="1:7" customFormat="1" x14ac:dyDescent="0.35">
      <c r="A336" s="51" t="s">
        <v>2164</v>
      </c>
      <c r="B336" s="68" t="s">
        <v>1634</v>
      </c>
      <c r="C336" s="132">
        <f>faneB1!C336</f>
        <v>45771.517358801131</v>
      </c>
      <c r="D336" s="51">
        <f>faneB1!D336</f>
        <v>33003</v>
      </c>
      <c r="E336" s="57"/>
      <c r="F336" s="139">
        <f t="shared" si="13"/>
        <v>0.13593085328819204</v>
      </c>
      <c r="G336" s="139">
        <f t="shared" si="14"/>
        <v>0.17411788291900562</v>
      </c>
    </row>
    <row r="337" spans="1:7" customFormat="1" x14ac:dyDescent="0.35">
      <c r="A337" s="51" t="s">
        <v>2165</v>
      </c>
      <c r="B337" s="68" t="s">
        <v>1635</v>
      </c>
      <c r="C337" s="132">
        <f>faneB1!C337</f>
        <v>46247.903460776164</v>
      </c>
      <c r="D337" s="51">
        <f>faneB1!D337</f>
        <v>36507</v>
      </c>
      <c r="E337" s="57"/>
      <c r="F337" s="139">
        <f t="shared" si="13"/>
        <v>0.13734561017353814</v>
      </c>
      <c r="G337" s="139">
        <f t="shared" si="14"/>
        <v>0.19260435571687839</v>
      </c>
    </row>
    <row r="338" spans="1:7" customFormat="1" x14ac:dyDescent="0.35">
      <c r="A338" s="51" t="s">
        <v>2166</v>
      </c>
      <c r="B338" s="68" t="s">
        <v>1636</v>
      </c>
      <c r="C338" s="132">
        <f>faneB1!C338</f>
        <v>17069.148221628813</v>
      </c>
      <c r="D338" s="51">
        <f>faneB1!D338</f>
        <v>12033</v>
      </c>
      <c r="E338" s="57"/>
      <c r="F338" s="139">
        <f t="shared" si="13"/>
        <v>5.0691434685909281E-2</v>
      </c>
      <c r="G338" s="139">
        <f t="shared" si="14"/>
        <v>6.3483940404338829E-2</v>
      </c>
    </row>
    <row r="339" spans="1:7" customFormat="1" x14ac:dyDescent="0.35">
      <c r="A339" s="51" t="s">
        <v>2167</v>
      </c>
      <c r="B339" s="68" t="s">
        <v>1637</v>
      </c>
      <c r="C339" s="132">
        <f>faneB1!C339</f>
        <v>11081.18103117737</v>
      </c>
      <c r="D339" s="51">
        <f>faneB1!D339</f>
        <v>6118</v>
      </c>
      <c r="E339" s="57"/>
      <c r="F339" s="139">
        <f t="shared" si="13"/>
        <v>3.2908552740369995E-2</v>
      </c>
      <c r="G339" s="139">
        <f t="shared" si="14"/>
        <v>3.2277465918203692E-2</v>
      </c>
    </row>
    <row r="340" spans="1:7" customFormat="1" x14ac:dyDescent="0.35">
      <c r="A340" s="51" t="s">
        <v>2168</v>
      </c>
      <c r="B340" s="68" t="s">
        <v>1638</v>
      </c>
      <c r="C340" s="132">
        <f>faneB1!C340</f>
        <v>13145.947753817329</v>
      </c>
      <c r="D340" s="51">
        <f>faneB1!D340</f>
        <v>5693</v>
      </c>
      <c r="E340" s="57"/>
      <c r="F340" s="139">
        <f t="shared" si="13"/>
        <v>3.9040433845586309E-2</v>
      </c>
      <c r="G340" s="139">
        <f t="shared" si="14"/>
        <v>3.0035242476680876E-2</v>
      </c>
    </row>
    <row r="341" spans="1:7" customFormat="1" x14ac:dyDescent="0.35">
      <c r="A341" s="51" t="s">
        <v>2169</v>
      </c>
      <c r="B341" s="68" t="s">
        <v>2682</v>
      </c>
      <c r="C341" s="132">
        <f>faneB1!C341</f>
        <v>18388.791594647853</v>
      </c>
      <c r="D341" s="51">
        <f>faneB1!D341</f>
        <v>8238</v>
      </c>
      <c r="E341" s="57"/>
      <c r="F341" s="139">
        <f t="shared" si="13"/>
        <v>5.4610471241425478E-2</v>
      </c>
      <c r="G341" s="139">
        <f t="shared" si="14"/>
        <v>4.3462204026505719E-2</v>
      </c>
    </row>
    <row r="342" spans="1:7" customFormat="1" x14ac:dyDescent="0.35">
      <c r="A342" s="51" t="s">
        <v>2170</v>
      </c>
      <c r="B342" s="51" t="s">
        <v>2685</v>
      </c>
      <c r="C342" s="132">
        <f>faneB1!C342</f>
        <v>8880.6987710979502</v>
      </c>
      <c r="D342" s="51">
        <f>faneB1!D342</f>
        <v>3805</v>
      </c>
      <c r="F342" s="139">
        <f t="shared" si="13"/>
        <v>2.6373627780085493E-2</v>
      </c>
      <c r="G342" s="139">
        <f t="shared" si="14"/>
        <v>2.0074494576457182E-2</v>
      </c>
    </row>
    <row r="343" spans="1:7" customFormat="1" x14ac:dyDescent="0.35">
      <c r="A343" s="51" t="s">
        <v>2171</v>
      </c>
      <c r="B343" s="51" t="s">
        <v>2683</v>
      </c>
      <c r="C343" s="132">
        <f>faneB1!C343</f>
        <v>19202.417020696092</v>
      </c>
      <c r="D343" s="51">
        <f>faneB1!D343</f>
        <v>6075</v>
      </c>
      <c r="F343" s="139">
        <f t="shared" si="13"/>
        <v>5.7026751163997018E-2</v>
      </c>
      <c r="G343" s="139">
        <f t="shared" si="14"/>
        <v>3.2050605664120206E-2</v>
      </c>
    </row>
    <row r="344" spans="1:7" customFormat="1" x14ac:dyDescent="0.35">
      <c r="A344" s="51" t="s">
        <v>2679</v>
      </c>
      <c r="B344" s="68" t="s">
        <v>2684</v>
      </c>
      <c r="C344" s="132">
        <f>faneB1!C344</f>
        <v>22273.87643317445</v>
      </c>
      <c r="D344" s="51">
        <f>faneB1!D344</f>
        <v>5216</v>
      </c>
      <c r="E344" s="57"/>
      <c r="F344" s="139">
        <f t="shared" si="13"/>
        <v>6.6148277450867043E-2</v>
      </c>
      <c r="G344" s="139">
        <f t="shared" si="14"/>
        <v>2.7518676402312918E-2</v>
      </c>
    </row>
    <row r="345" spans="1:7" customFormat="1" x14ac:dyDescent="0.35">
      <c r="A345" s="51" t="s">
        <v>2680</v>
      </c>
      <c r="B345" s="51" t="s">
        <v>2032</v>
      </c>
      <c r="C345" s="132">
        <f>faneB1!C345</f>
        <v>394.94912180965497</v>
      </c>
      <c r="D345" s="51">
        <f>faneB1!D345</f>
        <v>33</v>
      </c>
      <c r="F345" s="139">
        <f t="shared" si="13"/>
        <v>1.1729078306967156E-3</v>
      </c>
      <c r="G345" s="139">
        <f t="shared" si="14"/>
        <v>1.741020554594184E-4</v>
      </c>
    </row>
    <row r="346" spans="1:7" customFormat="1" x14ac:dyDescent="0.35">
      <c r="A346" s="51" t="s">
        <v>2681</v>
      </c>
      <c r="B346" s="68" t="s">
        <v>138</v>
      </c>
      <c r="C346" s="132">
        <f>SUM(C333:C345)</f>
        <v>336726.47711376636</v>
      </c>
      <c r="D346" s="51">
        <f>SUM(D333:D345)</f>
        <v>189544</v>
      </c>
      <c r="E346" s="57"/>
      <c r="F346" s="147">
        <f>SUM(F333:F345)</f>
        <v>0.99999999999999978</v>
      </c>
      <c r="G346" s="147">
        <f>SUM(G333:G345)</f>
        <v>0.99999999999999989</v>
      </c>
    </row>
    <row r="347" spans="1:7" customFormat="1" x14ac:dyDescent="0.35">
      <c r="A347" s="51" t="s">
        <v>2172</v>
      </c>
      <c r="B347" s="68"/>
      <c r="C347" s="132"/>
      <c r="D347" s="51"/>
      <c r="E347" s="57"/>
      <c r="F347" s="147"/>
      <c r="G347" s="147"/>
    </row>
    <row r="348" spans="1:7" customFormat="1" x14ac:dyDescent="0.35">
      <c r="A348" s="51" t="s">
        <v>2686</v>
      </c>
      <c r="B348" s="68"/>
      <c r="C348" s="132"/>
      <c r="D348" s="51"/>
      <c r="E348" s="57"/>
      <c r="F348" s="147"/>
      <c r="G348" s="147"/>
    </row>
    <row r="349" spans="1:7" customFormat="1" x14ac:dyDescent="0.35">
      <c r="A349" s="51" t="s">
        <v>2687</v>
      </c>
    </row>
    <row r="350" spans="1:7" customFormat="1" x14ac:dyDescent="0.35">
      <c r="A350" s="51" t="s">
        <v>2688</v>
      </c>
    </row>
    <row r="351" spans="1:7" customFormat="1" x14ac:dyDescent="0.35">
      <c r="A351" s="51" t="s">
        <v>2689</v>
      </c>
      <c r="B351" s="68"/>
      <c r="C351" s="132"/>
      <c r="D351" s="51"/>
      <c r="E351" s="57"/>
      <c r="F351" s="147"/>
      <c r="G351" s="147"/>
    </row>
    <row r="352" spans="1:7" customFormat="1" x14ac:dyDescent="0.35">
      <c r="A352" s="51" t="s">
        <v>2690</v>
      </c>
      <c r="B352" s="68"/>
      <c r="C352" s="132"/>
      <c r="D352" s="51"/>
      <c r="E352" s="57"/>
      <c r="F352" s="147"/>
      <c r="G352" s="147"/>
    </row>
    <row r="353" spans="1:7" customFormat="1" x14ac:dyDescent="0.35">
      <c r="A353" s="51" t="s">
        <v>2691</v>
      </c>
      <c r="B353" s="68"/>
      <c r="C353" s="132"/>
      <c r="D353" s="51"/>
      <c r="E353" s="57"/>
      <c r="F353" s="147"/>
      <c r="G353" s="147"/>
    </row>
    <row r="354" spans="1:7" customFormat="1" x14ac:dyDescent="0.35">
      <c r="A354" s="51" t="s">
        <v>2692</v>
      </c>
      <c r="B354" s="68"/>
      <c r="C354" s="132"/>
      <c r="D354" s="51"/>
      <c r="E354" s="57"/>
      <c r="F354" s="147"/>
      <c r="G354" s="147"/>
    </row>
    <row r="355" spans="1:7" customFormat="1" x14ac:dyDescent="0.35">
      <c r="A355" s="51" t="s">
        <v>2693</v>
      </c>
      <c r="B355" s="68"/>
      <c r="C355" s="51"/>
      <c r="D355" s="51"/>
      <c r="E355" s="57"/>
      <c r="F355" s="57"/>
      <c r="G355" s="57"/>
    </row>
    <row r="356" spans="1:7" customFormat="1" x14ac:dyDescent="0.35">
      <c r="A356" s="51" t="s">
        <v>2709</v>
      </c>
      <c r="B356" s="68"/>
      <c r="C356" s="51"/>
      <c r="D356" s="51"/>
      <c r="E356" s="57"/>
      <c r="F356" s="57"/>
      <c r="G356" s="57"/>
    </row>
    <row r="357" spans="1:7" customFormat="1" x14ac:dyDescent="0.35">
      <c r="A357" s="71"/>
      <c r="B357" s="71" t="s">
        <v>2293</v>
      </c>
      <c r="C357" s="71" t="s">
        <v>107</v>
      </c>
      <c r="D357" s="71" t="s">
        <v>1639</v>
      </c>
      <c r="E357" s="71"/>
      <c r="F357" s="71" t="s">
        <v>479</v>
      </c>
      <c r="G357" s="71" t="s">
        <v>1898</v>
      </c>
    </row>
    <row r="358" spans="1:7" customFormat="1" x14ac:dyDescent="0.35">
      <c r="A358" s="51" t="s">
        <v>2486</v>
      </c>
      <c r="B358" s="68" t="s">
        <v>2020</v>
      </c>
      <c r="C358" s="132">
        <f>faneB1!C358</f>
        <v>268807.30493327009</v>
      </c>
      <c r="D358" s="51">
        <f>faneB1!D358</f>
        <v>161361</v>
      </c>
      <c r="E358" s="57"/>
      <c r="F358" s="139">
        <f>IF($C$365=0,"",IF(C358="[For completion]","",C358/$C$365))</f>
        <v>0.79829571834487245</v>
      </c>
      <c r="G358" s="139">
        <f>IF($D$365=0,"",IF(D358="[For completion]","",D358/$D$365))</f>
        <v>0.85131156881779424</v>
      </c>
    </row>
    <row r="359" spans="1:7" customFormat="1" x14ac:dyDescent="0.35">
      <c r="A359" s="51" t="s">
        <v>2487</v>
      </c>
      <c r="B359" s="153" t="s">
        <v>2021</v>
      </c>
      <c r="C359" s="132">
        <f>faneB1!C359</f>
        <v>45436.733120332756</v>
      </c>
      <c r="D359" s="51">
        <f>faneB1!D359</f>
        <v>26390</v>
      </c>
      <c r="E359" s="57"/>
      <c r="F359" s="139">
        <f t="shared" ref="F359:F364" si="15">IF($C$365=0,"",IF(C359="[For completion]","",C359/$C$365))</f>
        <v>0.13493662128915954</v>
      </c>
      <c r="G359" s="139">
        <f t="shared" ref="G359:G364" si="16">IF($D$365=0,"",IF(D359="[For completion]","",D359/$D$365))</f>
        <v>0.13922888616891066</v>
      </c>
    </row>
    <row r="360" spans="1:7" customFormat="1" x14ac:dyDescent="0.35">
      <c r="A360" s="51" t="s">
        <v>2488</v>
      </c>
      <c r="B360" s="68" t="s">
        <v>2022</v>
      </c>
      <c r="C360" s="132"/>
      <c r="D360" s="51"/>
      <c r="E360" s="57"/>
      <c r="F360" s="139">
        <f t="shared" si="15"/>
        <v>0</v>
      </c>
      <c r="G360" s="139">
        <f t="shared" si="16"/>
        <v>0</v>
      </c>
    </row>
    <row r="361" spans="1:7" customFormat="1" x14ac:dyDescent="0.35">
      <c r="A361" s="51" t="s">
        <v>2489</v>
      </c>
      <c r="B361" s="68" t="s">
        <v>2023</v>
      </c>
      <c r="C361" s="132"/>
      <c r="D361" s="51"/>
      <c r="E361" s="57"/>
      <c r="F361" s="139">
        <f t="shared" si="15"/>
        <v>0</v>
      </c>
      <c r="G361" s="139">
        <f t="shared" si="16"/>
        <v>0</v>
      </c>
    </row>
    <row r="362" spans="1:7" customFormat="1" x14ac:dyDescent="0.35">
      <c r="A362" s="51" t="s">
        <v>2490</v>
      </c>
      <c r="B362" s="68" t="s">
        <v>2024</v>
      </c>
      <c r="C362" s="132">
        <f>faneB1!C362</f>
        <v>22482.439060160665</v>
      </c>
      <c r="D362" s="51">
        <f>faneB1!D362</f>
        <v>1793</v>
      </c>
      <c r="E362" s="57"/>
      <c r="F362" s="139">
        <f t="shared" si="15"/>
        <v>6.6767660365968012E-2</v>
      </c>
      <c r="G362" s="139">
        <f t="shared" si="16"/>
        <v>9.4595450132950662E-3</v>
      </c>
    </row>
    <row r="363" spans="1:7" customFormat="1" x14ac:dyDescent="0.35">
      <c r="A363" s="51" t="s">
        <v>2491</v>
      </c>
      <c r="B363" s="68" t="s">
        <v>2025</v>
      </c>
      <c r="C363" s="132"/>
      <c r="D363" s="51"/>
      <c r="E363" s="57"/>
      <c r="F363" s="139">
        <f t="shared" si="15"/>
        <v>0</v>
      </c>
      <c r="G363" s="139">
        <f t="shared" si="16"/>
        <v>0</v>
      </c>
    </row>
    <row r="364" spans="1:7" customFormat="1" x14ac:dyDescent="0.35">
      <c r="A364" s="51" t="s">
        <v>2492</v>
      </c>
      <c r="B364" s="68" t="s">
        <v>1640</v>
      </c>
      <c r="C364" s="132"/>
      <c r="D364" s="51"/>
      <c r="E364" s="57"/>
      <c r="F364" s="139">
        <f t="shared" si="15"/>
        <v>0</v>
      </c>
      <c r="G364" s="139">
        <f t="shared" si="16"/>
        <v>0</v>
      </c>
    </row>
    <row r="365" spans="1:7" customFormat="1" x14ac:dyDescent="0.35">
      <c r="A365" s="51" t="s">
        <v>2493</v>
      </c>
      <c r="B365" s="68" t="s">
        <v>138</v>
      </c>
      <c r="C365" s="132">
        <f>SUM(C358:C364)</f>
        <v>336726.47711376351</v>
      </c>
      <c r="D365" s="51">
        <f>SUM(D358:D364)</f>
        <v>189544</v>
      </c>
      <c r="E365" s="57"/>
      <c r="F365" s="147">
        <f>SUM(F358:F364)</f>
        <v>1</v>
      </c>
      <c r="G365" s="147">
        <f>SUM(G358:G364)</f>
        <v>1</v>
      </c>
    </row>
    <row r="366" spans="1:7" customFormat="1" x14ac:dyDescent="0.35">
      <c r="A366" s="51" t="s">
        <v>2173</v>
      </c>
      <c r="B366" s="68"/>
      <c r="C366" s="51"/>
      <c r="D366" s="51"/>
      <c r="E366" s="57"/>
      <c r="F366" s="57"/>
      <c r="G366" s="57"/>
    </row>
    <row r="367" spans="1:7" customFormat="1" x14ac:dyDescent="0.35">
      <c r="A367" s="71"/>
      <c r="B367" s="71" t="s">
        <v>2294</v>
      </c>
      <c r="C367" s="71" t="s">
        <v>107</v>
      </c>
      <c r="D367" s="71" t="s">
        <v>1639</v>
      </c>
      <c r="E367" s="71"/>
      <c r="F367" s="71" t="s">
        <v>479</v>
      </c>
      <c r="G367" s="71" t="s">
        <v>1898</v>
      </c>
    </row>
    <row r="368" spans="1:7" customFormat="1" x14ac:dyDescent="0.35">
      <c r="A368" s="51" t="s">
        <v>2494</v>
      </c>
      <c r="B368" s="68" t="s">
        <v>2214</v>
      </c>
      <c r="C368" s="132">
        <f>faneB1!C368</f>
        <v>41476.293453870756</v>
      </c>
      <c r="D368" s="51">
        <f>faneB1!D368</f>
        <v>11291</v>
      </c>
      <c r="E368" s="57"/>
      <c r="F368" s="139">
        <f>IF($C$372=0,"",IF(C368="[For completion]","",C368/$C$372))</f>
        <v>0.12317502861486489</v>
      </c>
      <c r="G368" s="139">
        <f>IF($D$372=0,"",IF(D368="[For completion]","",D368/$D$372))</f>
        <v>5.9569282066433124E-2</v>
      </c>
    </row>
    <row r="369" spans="1:7" customFormat="1" x14ac:dyDescent="0.35">
      <c r="A369" s="51" t="s">
        <v>2495</v>
      </c>
      <c r="B369" s="153" t="s">
        <v>2259</v>
      </c>
      <c r="C369" s="132">
        <f>faneB1!C369</f>
        <v>294854.85738412372</v>
      </c>
      <c r="D369" s="51">
        <f>faneB1!D369</f>
        <v>178219</v>
      </c>
      <c r="E369" s="57"/>
      <c r="F369" s="139">
        <f>IF($C$372=0,"",IF(C369="[For completion]","",C369/$C$372))</f>
        <v>0.87565094349413031</v>
      </c>
      <c r="G369" s="139">
        <f>IF($D$372=0,"",IF(D369="[For completion]","",D369/$D$372))</f>
        <v>0.94025134005824507</v>
      </c>
    </row>
    <row r="370" spans="1:7" customFormat="1" x14ac:dyDescent="0.35">
      <c r="A370" s="51" t="s">
        <v>2496</v>
      </c>
      <c r="B370" s="68" t="s">
        <v>1640</v>
      </c>
      <c r="C370" s="132">
        <f>faneB1!C370</f>
        <v>0</v>
      </c>
      <c r="D370" s="51">
        <f>faneB1!D370</f>
        <v>0</v>
      </c>
      <c r="E370" s="57"/>
      <c r="F370" s="139">
        <f>IF($C$372=0,"",IF(C370="[For completion]","",C370/$C$372))</f>
        <v>0</v>
      </c>
      <c r="G370" s="139">
        <f>IF($D$372=0,"",IF(D370="[For completion]","",D370/$D$372))</f>
        <v>0</v>
      </c>
    </row>
    <row r="371" spans="1:7" customFormat="1" x14ac:dyDescent="0.35">
      <c r="A371" s="51" t="s">
        <v>2497</v>
      </c>
      <c r="B371" s="51" t="s">
        <v>2032</v>
      </c>
      <c r="C371" s="132">
        <f>faneB1!C371</f>
        <v>395.32627577138493</v>
      </c>
      <c r="D371" s="51">
        <f>faneB1!D371</f>
        <v>34</v>
      </c>
      <c r="E371" s="57"/>
      <c r="F371" s="139">
        <f>IF($C$372=0,"",IF(C371="[For completion]","",C371/$C$372))</f>
        <v>1.174027891004902E-3</v>
      </c>
      <c r="G371" s="139">
        <f>IF($D$372=0,"",IF(D371="[For completion]","",D371/$D$372))</f>
        <v>1.7937787532182502E-4</v>
      </c>
    </row>
    <row r="372" spans="1:7" customFormat="1" x14ac:dyDescent="0.35">
      <c r="A372" s="51" t="s">
        <v>2498</v>
      </c>
      <c r="B372" s="68" t="s">
        <v>138</v>
      </c>
      <c r="C372" s="132">
        <f>SUM(C368:C371)</f>
        <v>336726.47711376584</v>
      </c>
      <c r="D372" s="51">
        <f>SUM(D368:D371)</f>
        <v>189544</v>
      </c>
      <c r="E372" s="57"/>
      <c r="F372" s="147">
        <f>SUM(F368:F371)</f>
        <v>1</v>
      </c>
      <c r="G372" s="147">
        <f>SUM(G368:G371)</f>
        <v>1</v>
      </c>
    </row>
    <row r="373" spans="1:7" customFormat="1" x14ac:dyDescent="0.35">
      <c r="A373" s="51" t="s">
        <v>2499</v>
      </c>
      <c r="B373" s="68"/>
      <c r="C373" s="51"/>
      <c r="D373" s="51"/>
      <c r="E373" s="57"/>
      <c r="F373" s="57"/>
      <c r="G373" s="57"/>
    </row>
    <row r="374" spans="1:7" customFormat="1" ht="15" customHeight="1" x14ac:dyDescent="0.35">
      <c r="A374" s="71"/>
      <c r="B374" s="71" t="s">
        <v>3037</v>
      </c>
      <c r="C374" s="71" t="s">
        <v>2672</v>
      </c>
      <c r="D374" s="71" t="s">
        <v>2673</v>
      </c>
      <c r="E374" s="71"/>
      <c r="F374" s="71" t="s">
        <v>2674</v>
      </c>
      <c r="G374" s="71" t="s">
        <v>3062</v>
      </c>
    </row>
    <row r="375" spans="1:7" customFormat="1" x14ac:dyDescent="0.35">
      <c r="A375" s="51" t="s">
        <v>2500</v>
      </c>
      <c r="B375" s="68" t="s">
        <v>2020</v>
      </c>
      <c r="C375" s="132">
        <f>faneB1!C375</f>
        <v>438730.08568121551</v>
      </c>
      <c r="D375" s="132">
        <f>faneB1!D375</f>
        <v>206576.22630441637</v>
      </c>
      <c r="E375" s="49"/>
      <c r="F375" s="167">
        <f>faneB1!F375</f>
        <v>17.592968794222418</v>
      </c>
      <c r="G375" s="167">
        <f>faneB1!G375</f>
        <v>2.0599773179392789</v>
      </c>
    </row>
    <row r="376" spans="1:7" customFormat="1" x14ac:dyDescent="0.35">
      <c r="A376" s="51" t="s">
        <v>2501</v>
      </c>
      <c r="B376" s="68" t="s">
        <v>2021</v>
      </c>
      <c r="C376" s="132">
        <f>faneB1!C376</f>
        <v>28878.846981682138</v>
      </c>
      <c r="D376" s="132">
        <f>faneB1!D376</f>
        <v>13795.634469740777</v>
      </c>
      <c r="E376" s="49"/>
      <c r="F376" s="167">
        <f>faneB1!F376</f>
        <v>12.177572243108894</v>
      </c>
      <c r="G376" s="167">
        <f>faneB1!G376</f>
        <v>0.1856763925729443</v>
      </c>
    </row>
    <row r="377" spans="1:7" customFormat="1" x14ac:dyDescent="0.35">
      <c r="A377" s="51" t="s">
        <v>2502</v>
      </c>
      <c r="B377" s="68" t="s">
        <v>2022</v>
      </c>
      <c r="C377" s="132">
        <f>faneB1!C377</f>
        <v>0</v>
      </c>
      <c r="D377" s="132">
        <f>faneB1!D377</f>
        <v>0</v>
      </c>
      <c r="E377" s="49"/>
      <c r="F377" s="167">
        <f>faneB1!F377</f>
        <v>0</v>
      </c>
      <c r="G377" s="167">
        <f>faneB1!G377</f>
        <v>0</v>
      </c>
    </row>
    <row r="378" spans="1:7" customFormat="1" x14ac:dyDescent="0.35">
      <c r="A378" s="51" t="s">
        <v>2503</v>
      </c>
      <c r="B378" s="68" t="s">
        <v>2023</v>
      </c>
      <c r="C378" s="132">
        <f>faneB1!C378</f>
        <v>0</v>
      </c>
      <c r="D378" s="132">
        <f>faneB1!D378</f>
        <v>0</v>
      </c>
      <c r="E378" s="49"/>
      <c r="F378" s="167">
        <f>faneB1!F378</f>
        <v>0</v>
      </c>
      <c r="G378" s="167">
        <f>faneB1!G378</f>
        <v>0</v>
      </c>
    </row>
    <row r="379" spans="1:7" customFormat="1" x14ac:dyDescent="0.35">
      <c r="A379" s="51" t="s">
        <v>2504</v>
      </c>
      <c r="B379" s="68" t="s">
        <v>2024</v>
      </c>
      <c r="C379" s="132">
        <f>faneB1!C379</f>
        <v>29289.861481845041</v>
      </c>
      <c r="D379" s="132">
        <f>faneB1!D379</f>
        <v>8916.9770331980617</v>
      </c>
      <c r="E379" s="49"/>
      <c r="F379" s="167">
        <f>faneB1!F379</f>
        <v>8.673489256058982</v>
      </c>
      <c r="G379" s="167">
        <f>faneB1!G379</f>
        <v>0.2230897936419409</v>
      </c>
    </row>
    <row r="380" spans="1:7" customFormat="1" x14ac:dyDescent="0.35">
      <c r="A380" s="51" t="s">
        <v>2505</v>
      </c>
      <c r="B380" s="68" t="s">
        <v>2025</v>
      </c>
      <c r="C380" s="132">
        <f>faneB1!C380</f>
        <v>0</v>
      </c>
      <c r="D380" s="132">
        <f>faneB1!D380</f>
        <v>0</v>
      </c>
      <c r="E380" s="49"/>
      <c r="F380" s="167">
        <f>faneB1!F380</f>
        <v>0</v>
      </c>
      <c r="G380" s="167">
        <f>faneB1!G380</f>
        <v>0</v>
      </c>
    </row>
    <row r="381" spans="1:7" customFormat="1" x14ac:dyDescent="0.35">
      <c r="A381" s="51" t="s">
        <v>2506</v>
      </c>
      <c r="B381" s="68" t="s">
        <v>1640</v>
      </c>
      <c r="C381" s="132">
        <f>faneB1!C381</f>
        <v>0</v>
      </c>
      <c r="D381" s="132">
        <f>faneB1!D381</f>
        <v>0</v>
      </c>
      <c r="E381" s="49"/>
      <c r="F381" s="167">
        <f>faneB1!F381</f>
        <v>0</v>
      </c>
      <c r="G381" s="167">
        <f>faneB1!G381</f>
        <v>0</v>
      </c>
    </row>
    <row r="382" spans="1:7" customFormat="1" x14ac:dyDescent="0.35">
      <c r="A382" s="51" t="s">
        <v>2507</v>
      </c>
      <c r="B382" s="68" t="s">
        <v>138</v>
      </c>
      <c r="C382" s="132">
        <f>SUM(C375:C381)</f>
        <v>496898.79414474266</v>
      </c>
      <c r="D382" s="132">
        <f>SUM(D375:D381)</f>
        <v>229288.83780735522</v>
      </c>
      <c r="E382" s="49"/>
      <c r="F382" s="167"/>
      <c r="G382" s="139"/>
    </row>
    <row r="383" spans="1:7" customFormat="1" x14ac:dyDescent="0.35">
      <c r="A383" s="51" t="s">
        <v>2508</v>
      </c>
      <c r="B383" s="68" t="s">
        <v>2671</v>
      </c>
      <c r="C383" s="51"/>
      <c r="D383" s="51"/>
      <c r="E383" s="49"/>
      <c r="F383" s="167">
        <f>faneB1!F383</f>
        <v>15.077829752042355</v>
      </c>
      <c r="G383" s="139" t="str">
        <f>IF($D$393=0,"",IF(D382="[For completion]","",D382/$D$393))</f>
        <v/>
      </c>
    </row>
    <row r="384" spans="1:7" customFormat="1" x14ac:dyDescent="0.35">
      <c r="A384" s="51" t="s">
        <v>2509</v>
      </c>
      <c r="B384" s="51"/>
      <c r="C384" s="51"/>
      <c r="D384" s="51"/>
      <c r="E384" s="51"/>
      <c r="F384" s="51"/>
      <c r="G384" s="139" t="str">
        <f>IF($D$393=0,"",IF(D383="[For completion]","",D383/$D$393))</f>
        <v/>
      </c>
    </row>
    <row r="385" spans="1:7" customFormat="1" x14ac:dyDescent="0.35">
      <c r="A385" s="51" t="s">
        <v>2510</v>
      </c>
      <c r="B385" s="68"/>
      <c r="C385" s="132"/>
      <c r="D385" s="51"/>
      <c r="E385" s="49"/>
      <c r="F385" s="139"/>
      <c r="G385" s="139" t="str">
        <f t="shared" ref="G385:G393" si="17">IF($D$393=0,"",IF(D385="[For completion]","",D385/$D$393))</f>
        <v/>
      </c>
    </row>
    <row r="386" spans="1:7" customFormat="1" x14ac:dyDescent="0.35">
      <c r="A386" s="51" t="s">
        <v>2511</v>
      </c>
      <c r="B386" s="68"/>
      <c r="C386" s="132"/>
      <c r="D386" s="51"/>
      <c r="E386" s="49"/>
      <c r="F386" s="139"/>
      <c r="G386" s="139" t="str">
        <f t="shared" si="17"/>
        <v/>
      </c>
    </row>
    <row r="387" spans="1:7" customFormat="1" x14ac:dyDescent="0.35">
      <c r="A387" s="51" t="s">
        <v>2512</v>
      </c>
      <c r="B387" s="68"/>
      <c r="C387" s="132"/>
      <c r="D387" s="51"/>
      <c r="E387" s="49"/>
      <c r="F387" s="139"/>
      <c r="G387" s="139" t="str">
        <f t="shared" si="17"/>
        <v/>
      </c>
    </row>
    <row r="388" spans="1:7" customFormat="1" x14ac:dyDescent="0.35">
      <c r="A388" s="51" t="s">
        <v>2513</v>
      </c>
      <c r="B388" s="68"/>
      <c r="C388" s="132"/>
      <c r="D388" s="51"/>
      <c r="E388" s="49"/>
      <c r="F388" s="139"/>
      <c r="G388" s="139" t="str">
        <f t="shared" si="17"/>
        <v/>
      </c>
    </row>
    <row r="389" spans="1:7" customFormat="1" x14ac:dyDescent="0.35">
      <c r="A389" s="51" t="s">
        <v>2514</v>
      </c>
      <c r="B389" s="68"/>
      <c r="C389" s="132"/>
      <c r="D389" s="51"/>
      <c r="E389" s="49"/>
      <c r="F389" s="139"/>
      <c r="G389" s="139" t="str">
        <f t="shared" si="17"/>
        <v/>
      </c>
    </row>
    <row r="390" spans="1:7" customFormat="1" x14ac:dyDescent="0.35">
      <c r="A390" s="51" t="s">
        <v>2515</v>
      </c>
      <c r="B390" s="68"/>
      <c r="C390" s="132"/>
      <c r="D390" s="51"/>
      <c r="E390" s="49"/>
      <c r="F390" s="139"/>
      <c r="G390" s="139" t="str">
        <f t="shared" si="17"/>
        <v/>
      </c>
    </row>
    <row r="391" spans="1:7" customFormat="1" x14ac:dyDescent="0.35">
      <c r="A391" s="51" t="s">
        <v>2516</v>
      </c>
      <c r="B391" s="68"/>
      <c r="C391" s="132"/>
      <c r="D391" s="51"/>
      <c r="E391" s="49"/>
      <c r="F391" s="139"/>
      <c r="G391" s="139" t="str">
        <f t="shared" si="17"/>
        <v/>
      </c>
    </row>
    <row r="392" spans="1:7" customFormat="1" x14ac:dyDescent="0.35">
      <c r="A392" s="51" t="s">
        <v>2517</v>
      </c>
      <c r="B392" s="68"/>
      <c r="C392" s="132"/>
      <c r="D392" s="51"/>
      <c r="E392" s="49"/>
      <c r="F392" s="139"/>
      <c r="G392" s="139" t="str">
        <f t="shared" si="17"/>
        <v/>
      </c>
    </row>
    <row r="393" spans="1:7" customFormat="1" x14ac:dyDescent="0.35">
      <c r="A393" s="51" t="s">
        <v>2518</v>
      </c>
      <c r="B393" s="68"/>
      <c r="C393" s="132"/>
      <c r="D393" s="51"/>
      <c r="E393" s="49"/>
      <c r="F393" s="139"/>
      <c r="G393" s="139" t="str">
        <f t="shared" si="17"/>
        <v/>
      </c>
    </row>
    <row r="394" spans="1:7" customFormat="1" x14ac:dyDescent="0.35">
      <c r="A394" s="51" t="s">
        <v>2519</v>
      </c>
      <c r="B394" s="51"/>
      <c r="C394" s="187"/>
      <c r="D394" s="51"/>
      <c r="E394" s="49"/>
      <c r="F394" s="49"/>
      <c r="G394" s="49"/>
    </row>
    <row r="395" spans="1:7" customFormat="1" x14ac:dyDescent="0.35">
      <c r="A395" s="51" t="s">
        <v>2520</v>
      </c>
      <c r="B395" s="51"/>
      <c r="C395" s="187"/>
      <c r="D395" s="51"/>
      <c r="E395" s="49"/>
      <c r="F395" s="49"/>
      <c r="G395" s="49"/>
    </row>
    <row r="396" spans="1:7" customFormat="1" x14ac:dyDescent="0.35">
      <c r="A396" s="51" t="s">
        <v>2521</v>
      </c>
      <c r="B396" s="51"/>
      <c r="C396" s="187"/>
      <c r="D396" s="51"/>
      <c r="E396" s="49"/>
      <c r="F396" s="49"/>
      <c r="G396" s="49"/>
    </row>
    <row r="397" spans="1:7" customFormat="1" x14ac:dyDescent="0.35">
      <c r="A397" s="51" t="s">
        <v>2522</v>
      </c>
      <c r="B397" s="51"/>
      <c r="C397" s="187"/>
      <c r="D397" s="51"/>
      <c r="E397" s="49"/>
      <c r="F397" s="49"/>
      <c r="G397" s="49"/>
    </row>
    <row r="398" spans="1:7" customFormat="1" x14ac:dyDescent="0.35">
      <c r="A398" s="51" t="s">
        <v>2523</v>
      </c>
      <c r="B398" s="51"/>
      <c r="C398" s="187"/>
      <c r="D398" s="51"/>
      <c r="E398" s="49"/>
      <c r="F398" s="49"/>
      <c r="G398" s="49"/>
    </row>
    <row r="399" spans="1:7" customFormat="1" x14ac:dyDescent="0.35">
      <c r="A399" s="51" t="s">
        <v>2524</v>
      </c>
      <c r="B399" s="51"/>
      <c r="C399" s="187"/>
      <c r="D399" s="51"/>
      <c r="E399" s="49"/>
      <c r="F399" s="49"/>
      <c r="G399" s="49"/>
    </row>
    <row r="400" spans="1:7" customFormat="1" x14ac:dyDescent="0.35">
      <c r="A400" s="51" t="s">
        <v>2525</v>
      </c>
      <c r="B400" s="51"/>
      <c r="C400" s="187"/>
      <c r="D400" s="51"/>
      <c r="E400" s="49"/>
      <c r="F400" s="49"/>
      <c r="G400" s="49"/>
    </row>
    <row r="401" spans="1:7" customFormat="1" x14ac:dyDescent="0.35">
      <c r="A401" s="51" t="s">
        <v>2526</v>
      </c>
      <c r="B401" s="51"/>
      <c r="C401" s="187"/>
      <c r="D401" s="51"/>
      <c r="E401" s="49"/>
      <c r="F401" s="49"/>
      <c r="G401" s="49"/>
    </row>
    <row r="402" spans="1:7" customFormat="1" x14ac:dyDescent="0.35">
      <c r="A402" s="51" t="s">
        <v>2527</v>
      </c>
      <c r="B402" s="51"/>
      <c r="C402" s="187"/>
      <c r="D402" s="51"/>
      <c r="E402" s="49"/>
      <c r="F402" s="49"/>
      <c r="G402" s="49"/>
    </row>
    <row r="403" spans="1:7" customFormat="1" x14ac:dyDescent="0.35">
      <c r="A403" s="51" t="s">
        <v>2528</v>
      </c>
      <c r="B403" s="51"/>
      <c r="C403" s="187"/>
      <c r="D403" s="51"/>
      <c r="E403" s="49"/>
      <c r="F403" s="49"/>
      <c r="G403" s="49"/>
    </row>
    <row r="404" spans="1:7" customFormat="1" x14ac:dyDescent="0.35">
      <c r="A404" s="51" t="s">
        <v>2529</v>
      </c>
      <c r="B404" s="51"/>
      <c r="C404" s="187"/>
      <c r="D404" s="51"/>
      <c r="E404" s="49"/>
      <c r="F404" s="49"/>
      <c r="G404" s="49"/>
    </row>
    <row r="405" spans="1:7" customFormat="1" x14ac:dyDescent="0.35">
      <c r="A405" s="51" t="s">
        <v>2530</v>
      </c>
      <c r="B405" s="51"/>
      <c r="C405" s="187"/>
      <c r="D405" s="51"/>
      <c r="E405" s="49"/>
      <c r="F405" s="49"/>
      <c r="G405" s="49"/>
    </row>
    <row r="406" spans="1:7" customFormat="1" x14ac:dyDescent="0.35">
      <c r="A406" s="51" t="s">
        <v>2531</v>
      </c>
      <c r="B406" s="51"/>
      <c r="C406" s="187"/>
      <c r="D406" s="51"/>
      <c r="E406" s="49"/>
      <c r="F406" s="49"/>
      <c r="G406" s="49"/>
    </row>
    <row r="407" spans="1:7" customFormat="1" x14ac:dyDescent="0.35">
      <c r="A407" s="51" t="s">
        <v>2532</v>
      </c>
      <c r="B407" s="51"/>
      <c r="C407" s="187"/>
      <c r="D407" s="51"/>
      <c r="E407" s="49"/>
      <c r="F407" s="49"/>
      <c r="G407" s="49"/>
    </row>
    <row r="408" spans="1:7" customFormat="1" x14ac:dyDescent="0.35">
      <c r="A408" s="51" t="s">
        <v>2533</v>
      </c>
      <c r="B408" s="51"/>
      <c r="C408" s="187"/>
      <c r="D408" s="51"/>
      <c r="E408" s="49"/>
      <c r="F408" s="49"/>
      <c r="G408" s="49"/>
    </row>
    <row r="409" spans="1:7" customFormat="1" x14ac:dyDescent="0.35">
      <c r="A409" s="51" t="s">
        <v>2534</v>
      </c>
      <c r="B409" s="51"/>
      <c r="C409" s="187"/>
      <c r="D409" s="51"/>
      <c r="E409" s="49"/>
      <c r="F409" s="49"/>
      <c r="G409" s="49"/>
    </row>
    <row r="410" spans="1:7" customFormat="1" x14ac:dyDescent="0.35">
      <c r="A410" s="51" t="s">
        <v>2535</v>
      </c>
      <c r="B410" s="51"/>
      <c r="C410" s="187"/>
      <c r="D410" s="51"/>
      <c r="E410" s="49"/>
      <c r="F410" s="49"/>
      <c r="G410" s="49"/>
    </row>
    <row r="411" spans="1:7" customFormat="1" x14ac:dyDescent="0.35">
      <c r="A411" s="51" t="s">
        <v>2536</v>
      </c>
      <c r="B411" s="51"/>
      <c r="C411" s="187"/>
      <c r="D411" s="51"/>
      <c r="E411" s="49"/>
      <c r="F411" s="49"/>
      <c r="G411" s="49"/>
    </row>
    <row r="412" spans="1:7" customFormat="1" x14ac:dyDescent="0.35">
      <c r="A412" s="51" t="s">
        <v>2537</v>
      </c>
      <c r="B412" s="51"/>
      <c r="C412" s="187"/>
      <c r="D412" s="51"/>
      <c r="E412" s="49"/>
      <c r="F412" s="49"/>
      <c r="G412" s="49"/>
    </row>
    <row r="413" spans="1:7" customFormat="1" x14ac:dyDescent="0.35">
      <c r="A413" s="51" t="s">
        <v>2538</v>
      </c>
      <c r="B413" s="51"/>
      <c r="C413" s="187"/>
      <c r="D413" s="51"/>
      <c r="E413" s="49"/>
      <c r="F413" s="49"/>
      <c r="G413" s="49"/>
    </row>
    <row r="414" spans="1:7" customFormat="1" x14ac:dyDescent="0.35">
      <c r="A414" s="51" t="s">
        <v>2539</v>
      </c>
      <c r="B414" s="51"/>
      <c r="C414" s="187"/>
      <c r="D414" s="51"/>
      <c r="E414" s="49"/>
      <c r="F414" s="49"/>
      <c r="G414" s="49"/>
    </row>
    <row r="415" spans="1:7" customFormat="1" x14ac:dyDescent="0.35">
      <c r="A415" s="51" t="s">
        <v>2540</v>
      </c>
      <c r="B415" s="51"/>
      <c r="C415" s="187"/>
      <c r="D415" s="51"/>
      <c r="E415" s="49"/>
      <c r="F415" s="49"/>
      <c r="G415" s="49"/>
    </row>
    <row r="416" spans="1:7" customFormat="1" x14ac:dyDescent="0.35">
      <c r="A416" s="51" t="s">
        <v>2541</v>
      </c>
      <c r="B416" s="51"/>
      <c r="C416" s="187"/>
      <c r="D416" s="51"/>
      <c r="E416" s="49"/>
      <c r="F416" s="49"/>
      <c r="G416" s="49"/>
    </row>
    <row r="417" spans="1:7" customFormat="1" x14ac:dyDescent="0.35">
      <c r="A417" s="51" t="s">
        <v>2542</v>
      </c>
      <c r="B417" s="51"/>
      <c r="C417" s="187"/>
      <c r="D417" s="51"/>
      <c r="E417" s="49"/>
      <c r="F417" s="49"/>
      <c r="G417" s="49"/>
    </row>
    <row r="418" spans="1:7" customFormat="1" x14ac:dyDescent="0.35">
      <c r="A418" s="51" t="s">
        <v>2543</v>
      </c>
      <c r="B418" s="51"/>
      <c r="C418" s="187"/>
      <c r="D418" s="51"/>
      <c r="E418" s="49"/>
      <c r="F418" s="49"/>
      <c r="G418" s="49"/>
    </row>
    <row r="419" spans="1:7" customFormat="1" x14ac:dyDescent="0.35">
      <c r="A419" s="51" t="s">
        <v>2544</v>
      </c>
      <c r="B419" s="51"/>
      <c r="C419" s="187"/>
      <c r="D419" s="51"/>
      <c r="E419" s="49"/>
      <c r="F419" s="49"/>
      <c r="G419" s="49"/>
    </row>
    <row r="420" spans="1:7" customFormat="1" x14ac:dyDescent="0.35">
      <c r="A420" s="51" t="s">
        <v>2545</v>
      </c>
      <c r="B420" s="51"/>
      <c r="C420" s="187"/>
      <c r="D420" s="51"/>
      <c r="E420" s="49"/>
      <c r="F420" s="49"/>
      <c r="G420" s="49"/>
    </row>
    <row r="421" spans="1:7" customFormat="1" x14ac:dyDescent="0.35">
      <c r="A421" s="51" t="s">
        <v>2546</v>
      </c>
      <c r="B421" s="51"/>
      <c r="C421" s="187"/>
      <c r="D421" s="51"/>
      <c r="E421" s="49"/>
      <c r="F421" s="49"/>
      <c r="G421" s="49"/>
    </row>
    <row r="422" spans="1:7" customFormat="1" x14ac:dyDescent="0.35">
      <c r="A422" s="51" t="s">
        <v>2547</v>
      </c>
      <c r="B422" s="51"/>
      <c r="C422" s="187"/>
      <c r="D422" s="51"/>
      <c r="E422" s="49"/>
      <c r="F422" s="49"/>
      <c r="G422" s="49"/>
    </row>
    <row r="423" spans="1:7" ht="18.5" x14ac:dyDescent="0.35">
      <c r="A423" s="123"/>
      <c r="B423" s="151" t="s">
        <v>445</v>
      </c>
      <c r="C423" s="123"/>
      <c r="D423" s="123"/>
      <c r="E423" s="123"/>
      <c r="F423" s="125"/>
      <c r="G423" s="125"/>
    </row>
    <row r="424" spans="1:7" ht="15" customHeight="1" x14ac:dyDescent="0.35">
      <c r="A424" s="70"/>
      <c r="B424" s="70" t="s">
        <v>2311</v>
      </c>
      <c r="C424" s="70" t="s">
        <v>645</v>
      </c>
      <c r="D424" s="70" t="s">
        <v>646</v>
      </c>
      <c r="E424" s="70"/>
      <c r="F424" s="70" t="s">
        <v>480</v>
      </c>
      <c r="G424" s="70" t="s">
        <v>647</v>
      </c>
    </row>
    <row r="425" spans="1:7" x14ac:dyDescent="0.35">
      <c r="A425" s="51" t="s">
        <v>2054</v>
      </c>
      <c r="B425" s="51" t="s">
        <v>649</v>
      </c>
      <c r="C425" s="132">
        <f>C452/D452*1000</f>
        <v>5025.244705777236</v>
      </c>
      <c r="D425" s="65"/>
      <c r="E425" s="65"/>
      <c r="F425" s="83"/>
      <c r="G425" s="83"/>
    </row>
    <row r="426" spans="1:7" x14ac:dyDescent="0.35">
      <c r="A426" s="65"/>
      <c r="D426" s="65"/>
      <c r="E426" s="65"/>
      <c r="F426" s="83"/>
      <c r="G426" s="83"/>
    </row>
    <row r="427" spans="1:7" x14ac:dyDescent="0.35">
      <c r="B427" s="51" t="s">
        <v>650</v>
      </c>
      <c r="D427" s="65"/>
      <c r="E427" s="65"/>
      <c r="F427" s="83"/>
      <c r="G427" s="83"/>
    </row>
    <row r="428" spans="1:7" x14ac:dyDescent="0.35">
      <c r="A428" s="51" t="s">
        <v>2055</v>
      </c>
      <c r="B428" s="68" t="s">
        <v>3107</v>
      </c>
      <c r="C428" s="132">
        <f>faneB1!C428</f>
        <v>8242.7981841252549</v>
      </c>
      <c r="D428" s="133">
        <f>faneB1!D428</f>
        <v>7574</v>
      </c>
      <c r="E428" s="65"/>
      <c r="F428" s="139">
        <f t="shared" ref="F428:F451" si="18">IF($C$452=0,"",IF(C428="[for completion]","",C428/$C$452))</f>
        <v>0.11290459594414699</v>
      </c>
      <c r="G428" s="139">
        <f t="shared" ref="G428:G451" si="19">IF($D$452=0,"",IF(D428="[for completion]","",D428/$D$452))</f>
        <v>0.52133810572687223</v>
      </c>
    </row>
    <row r="429" spans="1:7" x14ac:dyDescent="0.35">
      <c r="A429" s="51" t="s">
        <v>2056</v>
      </c>
      <c r="B429" s="68" t="s">
        <v>3108</v>
      </c>
      <c r="C429" s="132">
        <f>faneB1!C429</f>
        <v>13680.744568248952</v>
      </c>
      <c r="D429" s="133">
        <f>faneB1!D429</f>
        <v>4228</v>
      </c>
      <c r="E429" s="65"/>
      <c r="F429" s="139">
        <f t="shared" si="18"/>
        <v>0.1873901196159336</v>
      </c>
      <c r="G429" s="139">
        <f t="shared" si="19"/>
        <v>0.2910242290748899</v>
      </c>
    </row>
    <row r="430" spans="1:7" x14ac:dyDescent="0.35">
      <c r="A430" s="51" t="s">
        <v>2057</v>
      </c>
      <c r="B430" s="68" t="s">
        <v>3109</v>
      </c>
      <c r="C430" s="132">
        <f>faneB1!C430</f>
        <v>20936.813080826443</v>
      </c>
      <c r="D430" s="133">
        <f>faneB1!D430</f>
        <v>2356</v>
      </c>
      <c r="E430" s="65"/>
      <c r="F430" s="139">
        <f t="shared" si="18"/>
        <v>0.28677912141551476</v>
      </c>
      <c r="G430" s="139">
        <f t="shared" si="19"/>
        <v>0.16216960352422907</v>
      </c>
    </row>
    <row r="431" spans="1:7" x14ac:dyDescent="0.35">
      <c r="A431" s="51" t="s">
        <v>2058</v>
      </c>
      <c r="B431" s="68" t="s">
        <v>3110</v>
      </c>
      <c r="C431" s="132">
        <f>faneB1!C431</f>
        <v>6966.8229997408444</v>
      </c>
      <c r="D431" s="133">
        <f>faneB1!D431</f>
        <v>226</v>
      </c>
      <c r="E431" s="65"/>
      <c r="F431" s="139">
        <f t="shared" si="18"/>
        <v>9.5427101116585755E-2</v>
      </c>
      <c r="G431" s="139">
        <f t="shared" si="19"/>
        <v>1.5556167400881057E-2</v>
      </c>
    </row>
    <row r="432" spans="1:7" x14ac:dyDescent="0.35">
      <c r="A432" s="51" t="s">
        <v>2059</v>
      </c>
      <c r="B432" s="68" t="s">
        <v>3367</v>
      </c>
      <c r="C432" s="132">
        <f>faneB1!C432</f>
        <v>6295.7998278885325</v>
      </c>
      <c r="D432" s="133">
        <f>faneB1!D432</f>
        <v>85</v>
      </c>
      <c r="E432" s="65"/>
      <c r="F432" s="139">
        <f t="shared" si="18"/>
        <v>8.6235853387986269E-2</v>
      </c>
      <c r="G432" s="139">
        <f t="shared" si="19"/>
        <v>5.8507709251101325E-3</v>
      </c>
    </row>
    <row r="433" spans="1:7" x14ac:dyDescent="0.35">
      <c r="A433" s="51" t="s">
        <v>2060</v>
      </c>
      <c r="B433" s="68" t="s">
        <v>3111</v>
      </c>
      <c r="C433" s="132">
        <f>faneB1!C433</f>
        <v>16883.776424701671</v>
      </c>
      <c r="D433" s="133">
        <f>faneB1!D433</f>
        <v>59</v>
      </c>
      <c r="E433" s="65"/>
      <c r="F433" s="139">
        <f t="shared" si="18"/>
        <v>0.23126320851983267</v>
      </c>
      <c r="G433" s="139">
        <f t="shared" si="19"/>
        <v>4.0611233480176215E-3</v>
      </c>
    </row>
    <row r="434" spans="1:7" x14ac:dyDescent="0.35">
      <c r="A434" s="51" t="s">
        <v>2061</v>
      </c>
      <c r="B434" s="68"/>
      <c r="C434" s="132"/>
      <c r="D434" s="133"/>
      <c r="E434" s="65"/>
      <c r="F434" s="139">
        <f t="shared" si="18"/>
        <v>0</v>
      </c>
      <c r="G434" s="139">
        <f t="shared" si="19"/>
        <v>0</v>
      </c>
    </row>
    <row r="435" spans="1:7" x14ac:dyDescent="0.35">
      <c r="A435" s="51" t="s">
        <v>2062</v>
      </c>
      <c r="B435" s="68"/>
      <c r="C435" s="132"/>
      <c r="D435" s="133"/>
      <c r="E435" s="65"/>
      <c r="F435" s="139">
        <f t="shared" si="18"/>
        <v>0</v>
      </c>
      <c r="G435" s="139">
        <f t="shared" si="19"/>
        <v>0</v>
      </c>
    </row>
    <row r="436" spans="1:7" x14ac:dyDescent="0.35">
      <c r="A436" s="51" t="s">
        <v>2063</v>
      </c>
      <c r="B436" s="68"/>
      <c r="C436" s="132"/>
      <c r="D436" s="133"/>
      <c r="E436" s="65"/>
      <c r="F436" s="139">
        <f t="shared" si="18"/>
        <v>0</v>
      </c>
      <c r="G436" s="139">
        <f t="shared" si="19"/>
        <v>0</v>
      </c>
    </row>
    <row r="437" spans="1:7" x14ac:dyDescent="0.35">
      <c r="A437" s="51" t="s">
        <v>2312</v>
      </c>
      <c r="B437" s="68"/>
      <c r="C437" s="132"/>
      <c r="D437" s="133"/>
      <c r="E437" s="68"/>
      <c r="F437" s="139">
        <f t="shared" si="18"/>
        <v>0</v>
      </c>
      <c r="G437" s="139">
        <f t="shared" si="19"/>
        <v>0</v>
      </c>
    </row>
    <row r="438" spans="1:7" x14ac:dyDescent="0.35">
      <c r="A438" s="51" t="s">
        <v>2313</v>
      </c>
      <c r="B438" s="68"/>
      <c r="C438" s="132"/>
      <c r="D438" s="133"/>
      <c r="E438" s="68"/>
      <c r="F438" s="139">
        <f t="shared" si="18"/>
        <v>0</v>
      </c>
      <c r="G438" s="139">
        <f t="shared" si="19"/>
        <v>0</v>
      </c>
    </row>
    <row r="439" spans="1:7" x14ac:dyDescent="0.35">
      <c r="A439" s="51" t="s">
        <v>2314</v>
      </c>
      <c r="B439" s="68"/>
      <c r="C439" s="132"/>
      <c r="D439" s="133"/>
      <c r="E439" s="68"/>
      <c r="F439" s="139">
        <f t="shared" si="18"/>
        <v>0</v>
      </c>
      <c r="G439" s="139">
        <f t="shared" si="19"/>
        <v>0</v>
      </c>
    </row>
    <row r="440" spans="1:7" x14ac:dyDescent="0.35">
      <c r="A440" s="51" t="s">
        <v>2315</v>
      </c>
      <c r="B440" s="68"/>
      <c r="C440" s="132"/>
      <c r="D440" s="133"/>
      <c r="E440" s="68"/>
      <c r="F440" s="139">
        <f t="shared" si="18"/>
        <v>0</v>
      </c>
      <c r="G440" s="139">
        <f t="shared" si="19"/>
        <v>0</v>
      </c>
    </row>
    <row r="441" spans="1:7" x14ac:dyDescent="0.35">
      <c r="A441" s="51" t="s">
        <v>2316</v>
      </c>
      <c r="B441" s="68"/>
      <c r="C441" s="132"/>
      <c r="D441" s="133"/>
      <c r="E441" s="68"/>
      <c r="F441" s="139">
        <f t="shared" si="18"/>
        <v>0</v>
      </c>
      <c r="G441" s="139">
        <f t="shared" si="19"/>
        <v>0</v>
      </c>
    </row>
    <row r="442" spans="1:7" x14ac:dyDescent="0.35">
      <c r="A442" s="51" t="s">
        <v>2317</v>
      </c>
      <c r="B442" s="68"/>
      <c r="C442" s="132"/>
      <c r="D442" s="133"/>
      <c r="E442" s="68"/>
      <c r="F442" s="139">
        <f t="shared" si="18"/>
        <v>0</v>
      </c>
      <c r="G442" s="139">
        <f t="shared" si="19"/>
        <v>0</v>
      </c>
    </row>
    <row r="443" spans="1:7" x14ac:dyDescent="0.35">
      <c r="A443" s="51" t="s">
        <v>2318</v>
      </c>
      <c r="B443" s="68"/>
      <c r="C443" s="132"/>
      <c r="D443" s="133"/>
      <c r="F443" s="139">
        <f t="shared" si="18"/>
        <v>0</v>
      </c>
      <c r="G443" s="139">
        <f t="shared" si="19"/>
        <v>0</v>
      </c>
    </row>
    <row r="444" spans="1:7" x14ac:dyDescent="0.35">
      <c r="A444" s="51" t="s">
        <v>2319</v>
      </c>
      <c r="B444" s="68"/>
      <c r="C444" s="132"/>
      <c r="D444" s="133"/>
      <c r="E444" s="121"/>
      <c r="F444" s="139">
        <f t="shared" si="18"/>
        <v>0</v>
      </c>
      <c r="G444" s="139">
        <f t="shared" si="19"/>
        <v>0</v>
      </c>
    </row>
    <row r="445" spans="1:7" x14ac:dyDescent="0.35">
      <c r="A445" s="51" t="s">
        <v>2320</v>
      </c>
      <c r="B445" s="68"/>
      <c r="C445" s="132"/>
      <c r="D445" s="133"/>
      <c r="E445" s="121"/>
      <c r="F445" s="139">
        <f t="shared" si="18"/>
        <v>0</v>
      </c>
      <c r="G445" s="139">
        <f t="shared" si="19"/>
        <v>0</v>
      </c>
    </row>
    <row r="446" spans="1:7" x14ac:dyDescent="0.35">
      <c r="A446" s="51" t="s">
        <v>2321</v>
      </c>
      <c r="B446" s="68"/>
      <c r="C446" s="132"/>
      <c r="D446" s="133"/>
      <c r="E446" s="121"/>
      <c r="F446" s="139">
        <f t="shared" si="18"/>
        <v>0</v>
      </c>
      <c r="G446" s="139">
        <f t="shared" si="19"/>
        <v>0</v>
      </c>
    </row>
    <row r="447" spans="1:7" x14ac:dyDescent="0.35">
      <c r="A447" s="51" t="s">
        <v>2322</v>
      </c>
      <c r="B447" s="68"/>
      <c r="C447" s="132"/>
      <c r="D447" s="133"/>
      <c r="E447" s="121"/>
      <c r="F447" s="139">
        <f t="shared" si="18"/>
        <v>0</v>
      </c>
      <c r="G447" s="139">
        <f t="shared" si="19"/>
        <v>0</v>
      </c>
    </row>
    <row r="448" spans="1:7" x14ac:dyDescent="0.35">
      <c r="A448" s="51" t="s">
        <v>2323</v>
      </c>
      <c r="B448" s="68"/>
      <c r="C448" s="132"/>
      <c r="D448" s="133"/>
      <c r="E448" s="121"/>
      <c r="F448" s="139">
        <f t="shared" si="18"/>
        <v>0</v>
      </c>
      <c r="G448" s="139">
        <f t="shared" si="19"/>
        <v>0</v>
      </c>
    </row>
    <row r="449" spans="1:7" x14ac:dyDescent="0.35">
      <c r="A449" s="51" t="s">
        <v>2324</v>
      </c>
      <c r="B449" s="68"/>
      <c r="C449" s="132"/>
      <c r="D449" s="133"/>
      <c r="E449" s="121"/>
      <c r="F449" s="139">
        <f t="shared" si="18"/>
        <v>0</v>
      </c>
      <c r="G449" s="139">
        <f t="shared" si="19"/>
        <v>0</v>
      </c>
    </row>
    <row r="450" spans="1:7" x14ac:dyDescent="0.35">
      <c r="A450" s="51" t="s">
        <v>2325</v>
      </c>
      <c r="B450" s="68"/>
      <c r="C450" s="132"/>
      <c r="D450" s="133"/>
      <c r="E450" s="121"/>
      <c r="F450" s="139">
        <f t="shared" si="18"/>
        <v>0</v>
      </c>
      <c r="G450" s="139">
        <f t="shared" si="19"/>
        <v>0</v>
      </c>
    </row>
    <row r="451" spans="1:7" x14ac:dyDescent="0.35">
      <c r="A451" s="51" t="s">
        <v>2326</v>
      </c>
      <c r="B451" s="68"/>
      <c r="C451" s="132"/>
      <c r="D451" s="133"/>
      <c r="E451" s="121"/>
      <c r="F451" s="139">
        <f t="shared" si="18"/>
        <v>0</v>
      </c>
      <c r="G451" s="139">
        <f t="shared" si="19"/>
        <v>0</v>
      </c>
    </row>
    <row r="452" spans="1:7" x14ac:dyDescent="0.35">
      <c r="A452" s="51" t="s">
        <v>2327</v>
      </c>
      <c r="B452" s="68" t="s">
        <v>138</v>
      </c>
      <c r="C452" s="134">
        <f>SUM(C428:C451)</f>
        <v>73006.755085531695</v>
      </c>
      <c r="D452" s="76">
        <f>SUM(D428:D451)</f>
        <v>14528</v>
      </c>
      <c r="E452" s="121"/>
      <c r="F452" s="148">
        <f>SUM(F428:F451)</f>
        <v>1</v>
      </c>
      <c r="G452" s="148">
        <f>SUM(G428:G451)</f>
        <v>1</v>
      </c>
    </row>
    <row r="453" spans="1:7" ht="15" customHeight="1" x14ac:dyDescent="0.35">
      <c r="A453" s="70"/>
      <c r="B453" s="70" t="s">
        <v>2328</v>
      </c>
      <c r="C453" s="70" t="s">
        <v>645</v>
      </c>
      <c r="D453" s="70" t="s">
        <v>646</v>
      </c>
      <c r="E453" s="70"/>
      <c r="F453" s="70" t="s">
        <v>480</v>
      </c>
      <c r="G453" s="70" t="s">
        <v>647</v>
      </c>
    </row>
    <row r="454" spans="1:7" x14ac:dyDescent="0.35">
      <c r="A454" s="51" t="s">
        <v>2064</v>
      </c>
      <c r="B454" s="51" t="s">
        <v>678</v>
      </c>
      <c r="C454" s="127" t="s">
        <v>1196</v>
      </c>
      <c r="G454" s="51"/>
    </row>
    <row r="455" spans="1:7" x14ac:dyDescent="0.35">
      <c r="G455" s="51"/>
    </row>
    <row r="456" spans="1:7" x14ac:dyDescent="0.35">
      <c r="B456" s="68" t="s">
        <v>679</v>
      </c>
      <c r="G456" s="51"/>
    </row>
    <row r="457" spans="1:7" x14ac:dyDescent="0.35">
      <c r="A457" s="51" t="s">
        <v>2065</v>
      </c>
      <c r="B457" s="51" t="s">
        <v>681</v>
      </c>
      <c r="C457" s="132" t="s">
        <v>1196</v>
      </c>
      <c r="D457" s="133" t="s">
        <v>1196</v>
      </c>
      <c r="F457" s="139" t="str">
        <f>IF($C$465=0,"",IF(C457="[for completion]","",C457/$C$465))</f>
        <v/>
      </c>
      <c r="G457" s="139" t="str">
        <f>IF($D$465=0,"",IF(D457="[for completion]","",D457/$D$465))</f>
        <v/>
      </c>
    </row>
    <row r="458" spans="1:7" x14ac:dyDescent="0.35">
      <c r="A458" s="51" t="s">
        <v>2066</v>
      </c>
      <c r="B458" s="51" t="s">
        <v>683</v>
      </c>
      <c r="C458" s="132" t="s">
        <v>1196</v>
      </c>
      <c r="D458" s="133" t="s">
        <v>1196</v>
      </c>
      <c r="F458" s="139" t="str">
        <f t="shared" ref="F458:F471" si="20">IF($C$465=0,"",IF(C458="[for completion]","",C458/$C$465))</f>
        <v/>
      </c>
      <c r="G458" s="139" t="str">
        <f t="shared" ref="G458:G471" si="21">IF($D$465=0,"",IF(D458="[for completion]","",D458/$D$465))</f>
        <v/>
      </c>
    </row>
    <row r="459" spans="1:7" x14ac:dyDescent="0.35">
      <c r="A459" s="51" t="s">
        <v>2067</v>
      </c>
      <c r="B459" s="51" t="s">
        <v>685</v>
      </c>
      <c r="C459" s="132" t="s">
        <v>1196</v>
      </c>
      <c r="D459" s="133" t="s">
        <v>1196</v>
      </c>
      <c r="F459" s="139" t="str">
        <f t="shared" si="20"/>
        <v/>
      </c>
      <c r="G459" s="139" t="str">
        <f t="shared" si="21"/>
        <v/>
      </c>
    </row>
    <row r="460" spans="1:7" x14ac:dyDescent="0.35">
      <c r="A460" s="51" t="s">
        <v>2068</v>
      </c>
      <c r="B460" s="51" t="s">
        <v>687</v>
      </c>
      <c r="C460" s="132" t="s">
        <v>1196</v>
      </c>
      <c r="D460" s="133" t="s">
        <v>1196</v>
      </c>
      <c r="F460" s="139" t="str">
        <f t="shared" si="20"/>
        <v/>
      </c>
      <c r="G460" s="139" t="str">
        <f t="shared" si="21"/>
        <v/>
      </c>
    </row>
    <row r="461" spans="1:7" x14ac:dyDescent="0.35">
      <c r="A461" s="51" t="s">
        <v>2069</v>
      </c>
      <c r="B461" s="51" t="s">
        <v>689</v>
      </c>
      <c r="C461" s="132" t="s">
        <v>1196</v>
      </c>
      <c r="D461" s="133" t="s">
        <v>1196</v>
      </c>
      <c r="F461" s="139" t="str">
        <f t="shared" si="20"/>
        <v/>
      </c>
      <c r="G461" s="139" t="str">
        <f t="shared" si="21"/>
        <v/>
      </c>
    </row>
    <row r="462" spans="1:7" x14ac:dyDescent="0.35">
      <c r="A462" s="51" t="s">
        <v>2070</v>
      </c>
      <c r="B462" s="51" t="s">
        <v>691</v>
      </c>
      <c r="C462" s="132" t="s">
        <v>1196</v>
      </c>
      <c r="D462" s="133" t="s">
        <v>1196</v>
      </c>
      <c r="F462" s="139" t="str">
        <f t="shared" si="20"/>
        <v/>
      </c>
      <c r="G462" s="139" t="str">
        <f t="shared" si="21"/>
        <v/>
      </c>
    </row>
    <row r="463" spans="1:7" x14ac:dyDescent="0.35">
      <c r="A463" s="51" t="s">
        <v>2071</v>
      </c>
      <c r="B463" s="51" t="s">
        <v>693</v>
      </c>
      <c r="C463" s="132" t="s">
        <v>1196</v>
      </c>
      <c r="D463" s="133" t="s">
        <v>1196</v>
      </c>
      <c r="F463" s="139" t="str">
        <f t="shared" si="20"/>
        <v/>
      </c>
      <c r="G463" s="139" t="str">
        <f t="shared" si="21"/>
        <v/>
      </c>
    </row>
    <row r="464" spans="1:7" x14ac:dyDescent="0.35">
      <c r="A464" s="51" t="s">
        <v>2072</v>
      </c>
      <c r="B464" s="51" t="s">
        <v>695</v>
      </c>
      <c r="C464" s="132" t="s">
        <v>1196</v>
      </c>
      <c r="D464" s="133" t="s">
        <v>1196</v>
      </c>
      <c r="F464" s="139" t="str">
        <f t="shared" si="20"/>
        <v/>
      </c>
      <c r="G464" s="139" t="str">
        <f t="shared" si="21"/>
        <v/>
      </c>
    </row>
    <row r="465" spans="1:7" x14ac:dyDescent="0.35">
      <c r="A465" s="51" t="s">
        <v>2073</v>
      </c>
      <c r="B465" s="78" t="s">
        <v>138</v>
      </c>
      <c r="C465" s="132">
        <f>SUM(C457:C464)</f>
        <v>0</v>
      </c>
      <c r="D465" s="133">
        <f>SUM(D457:D464)</f>
        <v>0</v>
      </c>
      <c r="F465" s="127">
        <f>SUM(F457:F464)</f>
        <v>0</v>
      </c>
      <c r="G465" s="127">
        <f>SUM(G457:G464)</f>
        <v>0</v>
      </c>
    </row>
    <row r="466" spans="1:7" outlineLevel="1" x14ac:dyDescent="0.35">
      <c r="A466" s="51" t="s">
        <v>2074</v>
      </c>
      <c r="B466" s="80" t="s">
        <v>698</v>
      </c>
      <c r="C466" s="132"/>
      <c r="D466" s="133"/>
      <c r="F466" s="139" t="str">
        <f t="shared" si="20"/>
        <v/>
      </c>
      <c r="G466" s="139" t="str">
        <f t="shared" si="21"/>
        <v/>
      </c>
    </row>
    <row r="467" spans="1:7" outlineLevel="1" x14ac:dyDescent="0.35">
      <c r="A467" s="51" t="s">
        <v>2075</v>
      </c>
      <c r="B467" s="80" t="s">
        <v>700</v>
      </c>
      <c r="C467" s="132"/>
      <c r="D467" s="133"/>
      <c r="F467" s="139" t="str">
        <f t="shared" si="20"/>
        <v/>
      </c>
      <c r="G467" s="139" t="str">
        <f t="shared" si="21"/>
        <v/>
      </c>
    </row>
    <row r="468" spans="1:7" outlineLevel="1" x14ac:dyDescent="0.35">
      <c r="A468" s="51" t="s">
        <v>2076</v>
      </c>
      <c r="B468" s="80" t="s">
        <v>702</v>
      </c>
      <c r="C468" s="132"/>
      <c r="D468" s="133"/>
      <c r="F468" s="139" t="str">
        <f t="shared" si="20"/>
        <v/>
      </c>
      <c r="G468" s="139" t="str">
        <f t="shared" si="21"/>
        <v/>
      </c>
    </row>
    <row r="469" spans="1:7" outlineLevel="1" x14ac:dyDescent="0.35">
      <c r="A469" s="51" t="s">
        <v>2077</v>
      </c>
      <c r="B469" s="80" t="s">
        <v>704</v>
      </c>
      <c r="C469" s="132"/>
      <c r="D469" s="133"/>
      <c r="F469" s="139" t="str">
        <f t="shared" si="20"/>
        <v/>
      </c>
      <c r="G469" s="139" t="str">
        <f t="shared" si="21"/>
        <v/>
      </c>
    </row>
    <row r="470" spans="1:7" outlineLevel="1" x14ac:dyDescent="0.35">
      <c r="A470" s="51" t="s">
        <v>2078</v>
      </c>
      <c r="B470" s="80" t="s">
        <v>706</v>
      </c>
      <c r="C470" s="132"/>
      <c r="D470" s="133"/>
      <c r="F470" s="139" t="str">
        <f t="shared" si="20"/>
        <v/>
      </c>
      <c r="G470" s="139" t="str">
        <f t="shared" si="21"/>
        <v/>
      </c>
    </row>
    <row r="471" spans="1:7" outlineLevel="1" x14ac:dyDescent="0.35">
      <c r="A471" s="51" t="s">
        <v>2079</v>
      </c>
      <c r="B471" s="80" t="s">
        <v>708</v>
      </c>
      <c r="C471" s="132"/>
      <c r="D471" s="133"/>
      <c r="F471" s="139" t="str">
        <f t="shared" si="20"/>
        <v/>
      </c>
      <c r="G471" s="139" t="str">
        <f t="shared" si="21"/>
        <v/>
      </c>
    </row>
    <row r="472" spans="1:7" outlineLevel="1" x14ac:dyDescent="0.35">
      <c r="A472" s="51" t="s">
        <v>2080</v>
      </c>
      <c r="B472" s="80"/>
      <c r="F472" s="77"/>
      <c r="G472" s="77"/>
    </row>
    <row r="473" spans="1:7" outlineLevel="1" x14ac:dyDescent="0.35">
      <c r="A473" s="51" t="s">
        <v>2081</v>
      </c>
      <c r="B473" s="80"/>
      <c r="F473" s="77"/>
      <c r="G473" s="77"/>
    </row>
    <row r="474" spans="1:7" outlineLevel="1" x14ac:dyDescent="0.35">
      <c r="A474" s="51" t="s">
        <v>2082</v>
      </c>
      <c r="B474" s="80"/>
      <c r="F474" s="121"/>
      <c r="G474" s="121"/>
    </row>
    <row r="475" spans="1:7" ht="15" customHeight="1" x14ac:dyDescent="0.35">
      <c r="A475" s="70"/>
      <c r="B475" s="70" t="s">
        <v>2396</v>
      </c>
      <c r="C475" s="70" t="s">
        <v>645</v>
      </c>
      <c r="D475" s="70" t="s">
        <v>646</v>
      </c>
      <c r="E475" s="70"/>
      <c r="F475" s="70" t="s">
        <v>480</v>
      </c>
      <c r="G475" s="70" t="s">
        <v>647</v>
      </c>
    </row>
    <row r="476" spans="1:7" x14ac:dyDescent="0.35">
      <c r="A476" s="51" t="s">
        <v>2174</v>
      </c>
      <c r="B476" s="51" t="s">
        <v>678</v>
      </c>
      <c r="C476" s="127">
        <f>faneB1!C476</f>
        <v>0.40656327704671602</v>
      </c>
      <c r="G476" s="51"/>
    </row>
    <row r="477" spans="1:7" x14ac:dyDescent="0.35">
      <c r="G477" s="51"/>
    </row>
    <row r="478" spans="1:7" x14ac:dyDescent="0.35">
      <c r="B478" s="68" t="s">
        <v>679</v>
      </c>
      <c r="G478" s="51"/>
    </row>
    <row r="479" spans="1:7" x14ac:dyDescent="0.35">
      <c r="A479" s="51" t="s">
        <v>2175</v>
      </c>
      <c r="B479" s="51" t="s">
        <v>681</v>
      </c>
      <c r="C479" s="132">
        <f>faneB1!C479</f>
        <v>56995.587029240312</v>
      </c>
      <c r="D479" s="133">
        <f>faneB1!D479</f>
        <v>0</v>
      </c>
      <c r="F479" s="139">
        <f>IF($C$487=0,"",IF(C479="[Mark as ND1 if not relevant]","",C479/$C$487))</f>
        <v>0.78068922475005009</v>
      </c>
      <c r="G479" s="139" t="str">
        <f>IF($D$487=0,"",IF(D479="[Mark as ND1 if not relevant]","",D479/$D$487))</f>
        <v/>
      </c>
    </row>
    <row r="480" spans="1:7" x14ac:dyDescent="0.35">
      <c r="A480" s="51" t="s">
        <v>2176</v>
      </c>
      <c r="B480" s="51" t="s">
        <v>683</v>
      </c>
      <c r="C480" s="132">
        <f>faneB1!C480</f>
        <v>10265.102223828031</v>
      </c>
      <c r="D480" s="133">
        <f>faneB1!D480</f>
        <v>0</v>
      </c>
      <c r="F480" s="139">
        <f t="shared" ref="F480:F486" si="22">IF($C$487=0,"",IF(C480="[Mark as ND1 if not relevant]","",C480/$C$487))</f>
        <v>0.14060482775603297</v>
      </c>
      <c r="G480" s="139" t="str">
        <f t="shared" ref="G480:G486" si="23">IF($D$487=0,"",IF(D480="[Mark as ND1 if not relevant]","",D480/$D$487))</f>
        <v/>
      </c>
    </row>
    <row r="481" spans="1:7" x14ac:dyDescent="0.35">
      <c r="A481" s="51" t="s">
        <v>2177</v>
      </c>
      <c r="B481" s="51" t="s">
        <v>685</v>
      </c>
      <c r="C481" s="132">
        <f>faneB1!C481</f>
        <v>4982.4199156099303</v>
      </c>
      <c r="D481" s="133">
        <f>faneB1!D481</f>
        <v>0</v>
      </c>
      <c r="F481" s="139">
        <f t="shared" si="22"/>
        <v>6.8246012437790868E-2</v>
      </c>
      <c r="G481" s="139" t="str">
        <f t="shared" si="23"/>
        <v/>
      </c>
    </row>
    <row r="482" spans="1:7" x14ac:dyDescent="0.35">
      <c r="A482" s="51" t="s">
        <v>2178</v>
      </c>
      <c r="B482" s="51" t="s">
        <v>687</v>
      </c>
      <c r="C482" s="132">
        <f>faneB1!C482</f>
        <v>692.81695915695821</v>
      </c>
      <c r="D482" s="133">
        <f>faneB1!D482</f>
        <v>0</v>
      </c>
      <c r="F482" s="139">
        <f t="shared" si="22"/>
        <v>9.4897651367367997E-3</v>
      </c>
      <c r="G482" s="139" t="str">
        <f t="shared" si="23"/>
        <v/>
      </c>
    </row>
    <row r="483" spans="1:7" x14ac:dyDescent="0.35">
      <c r="A483" s="51" t="s">
        <v>2179</v>
      </c>
      <c r="B483" s="51" t="s">
        <v>689</v>
      </c>
      <c r="C483" s="132">
        <f>faneB1!C483</f>
        <v>58.134256177634207</v>
      </c>
      <c r="D483" s="133">
        <f>faneB1!D483</f>
        <v>0</v>
      </c>
      <c r="F483" s="139">
        <f t="shared" si="22"/>
        <v>7.9628598900919137E-4</v>
      </c>
      <c r="G483" s="139" t="str">
        <f t="shared" si="23"/>
        <v/>
      </c>
    </row>
    <row r="484" spans="1:7" x14ac:dyDescent="0.35">
      <c r="A484" s="51" t="s">
        <v>2180</v>
      </c>
      <c r="B484" s="51" t="s">
        <v>691</v>
      </c>
      <c r="C484" s="132">
        <f>faneB1!C484</f>
        <v>7.940653931559102</v>
      </c>
      <c r="D484" s="133">
        <f>faneB1!D484</f>
        <v>0</v>
      </c>
      <c r="F484" s="139">
        <f t="shared" si="22"/>
        <v>1.0876601654540308E-4</v>
      </c>
      <c r="G484" s="139" t="str">
        <f t="shared" si="23"/>
        <v/>
      </c>
    </row>
    <row r="485" spans="1:7" x14ac:dyDescent="0.35">
      <c r="A485" s="51" t="s">
        <v>2181</v>
      </c>
      <c r="B485" s="51" t="s">
        <v>693</v>
      </c>
      <c r="C485" s="132">
        <f>faneB1!C485</f>
        <v>3.4510331093837152</v>
      </c>
      <c r="D485" s="133">
        <f>faneB1!D485</f>
        <v>0</v>
      </c>
      <c r="F485" s="139">
        <f t="shared" si="22"/>
        <v>4.727005200190914E-5</v>
      </c>
      <c r="G485" s="139" t="str">
        <f t="shared" si="23"/>
        <v/>
      </c>
    </row>
    <row r="486" spans="1:7" x14ac:dyDescent="0.35">
      <c r="A486" s="51" t="s">
        <v>2182</v>
      </c>
      <c r="B486" s="51" t="s">
        <v>695</v>
      </c>
      <c r="C486" s="132">
        <f>faneB1!C486</f>
        <v>1.3030144776211705</v>
      </c>
      <c r="D486" s="133">
        <f>faneB1!D486</f>
        <v>0</v>
      </c>
      <c r="F486" s="139">
        <f t="shared" si="22"/>
        <v>1.7847861832711469E-5</v>
      </c>
      <c r="G486" s="139" t="str">
        <f t="shared" si="23"/>
        <v/>
      </c>
    </row>
    <row r="487" spans="1:7" x14ac:dyDescent="0.35">
      <c r="A487" s="51" t="s">
        <v>2183</v>
      </c>
      <c r="B487" s="78" t="s">
        <v>138</v>
      </c>
      <c r="C487" s="132">
        <f>SUM(C479:C486)</f>
        <v>73006.755085531433</v>
      </c>
      <c r="D487" s="133">
        <f>SUM(D479:D486)</f>
        <v>0</v>
      </c>
      <c r="F487" s="127">
        <f>SUM(F479:F486)</f>
        <v>0.99999999999999989</v>
      </c>
      <c r="G487" s="127">
        <f>SUM(G479:G486)</f>
        <v>0</v>
      </c>
    </row>
    <row r="488" spans="1:7" outlineLevel="1" x14ac:dyDescent="0.35">
      <c r="A488" s="51" t="s">
        <v>2184</v>
      </c>
      <c r="B488" s="80" t="s">
        <v>698</v>
      </c>
      <c r="C488" s="132">
        <f>faneB1!C488</f>
        <v>0.91446535849559107</v>
      </c>
      <c r="D488" s="133">
        <f>faneB1!D488</f>
        <v>0</v>
      </c>
      <c r="F488" s="139">
        <f t="shared" ref="F488:F493" si="24">IF($C$487=0,"",IF(C488="[for completion]","",C488/$C$487))</f>
        <v>1.2525763642340282E-5</v>
      </c>
      <c r="G488" s="139" t="str">
        <f t="shared" ref="G488:G493" si="25">IF($D$487=0,"",IF(D488="[for completion]","",D488/$D$487))</f>
        <v/>
      </c>
    </row>
    <row r="489" spans="1:7" outlineLevel="1" x14ac:dyDescent="0.35">
      <c r="A489" s="51" t="s">
        <v>2185</v>
      </c>
      <c r="B489" s="80" t="s">
        <v>700</v>
      </c>
      <c r="C489" s="132">
        <f>faneB1!C489</f>
        <v>-8.1237744838348003E-2</v>
      </c>
      <c r="D489" s="133">
        <f>faneB1!D489</f>
        <v>0</v>
      </c>
      <c r="F489" s="139">
        <f t="shared" si="24"/>
        <v>-1.1127428515782343E-6</v>
      </c>
      <c r="G489" s="139" t="str">
        <f t="shared" si="25"/>
        <v/>
      </c>
    </row>
    <row r="490" spans="1:7" outlineLevel="1" x14ac:dyDescent="0.35">
      <c r="A490" s="51" t="s">
        <v>2186</v>
      </c>
      <c r="B490" s="80" t="s">
        <v>702</v>
      </c>
      <c r="C490" s="132">
        <f>faneB1!C490</f>
        <v>0.22350546308859542</v>
      </c>
      <c r="D490" s="133">
        <f>faneB1!D490</f>
        <v>0</v>
      </c>
      <c r="F490" s="139">
        <f t="shared" si="24"/>
        <v>3.0614353812430984E-6</v>
      </c>
      <c r="G490" s="139" t="str">
        <f t="shared" si="25"/>
        <v/>
      </c>
    </row>
    <row r="491" spans="1:7" outlineLevel="1" x14ac:dyDescent="0.35">
      <c r="A491" s="51" t="s">
        <v>2187</v>
      </c>
      <c r="B491" s="80" t="s">
        <v>704</v>
      </c>
      <c r="C491" s="132">
        <f>faneB1!C491</f>
        <v>0.10693166789014841</v>
      </c>
      <c r="D491" s="133">
        <f>faneB1!D491</f>
        <v>0</v>
      </c>
      <c r="F491" s="139">
        <f t="shared" si="24"/>
        <v>1.4646818334121558E-6</v>
      </c>
      <c r="G491" s="139" t="str">
        <f t="shared" si="25"/>
        <v/>
      </c>
    </row>
    <row r="492" spans="1:7" outlineLevel="1" x14ac:dyDescent="0.35">
      <c r="A492" s="51" t="s">
        <v>2188</v>
      </c>
      <c r="B492" s="80" t="s">
        <v>706</v>
      </c>
      <c r="C492" s="132">
        <f>faneB1!C492</f>
        <v>6.9494433883508205E-2</v>
      </c>
      <c r="D492" s="133">
        <f>faneB1!D492</f>
        <v>0</v>
      </c>
      <c r="F492" s="139">
        <f t="shared" si="24"/>
        <v>9.5189046276733781E-7</v>
      </c>
      <c r="G492" s="139" t="str">
        <f t="shared" si="25"/>
        <v/>
      </c>
    </row>
    <row r="493" spans="1:7" outlineLevel="1" x14ac:dyDescent="0.35">
      <c r="A493" s="51" t="s">
        <v>2189</v>
      </c>
      <c r="B493" s="80" t="s">
        <v>708</v>
      </c>
      <c r="C493" s="132">
        <f>faneB1!C493</f>
        <v>6.9855299101675331E-2</v>
      </c>
      <c r="D493" s="133">
        <f>faneB1!D493</f>
        <v>0</v>
      </c>
      <c r="F493" s="139">
        <f t="shared" si="24"/>
        <v>9.5683336452683035E-7</v>
      </c>
      <c r="G493" s="139" t="str">
        <f t="shared" si="25"/>
        <v/>
      </c>
    </row>
    <row r="494" spans="1:7" outlineLevel="1" x14ac:dyDescent="0.35">
      <c r="A494" s="51" t="s">
        <v>2190</v>
      </c>
      <c r="B494" s="80"/>
      <c r="F494" s="139"/>
      <c r="G494" s="139"/>
    </row>
    <row r="495" spans="1:7" outlineLevel="1" x14ac:dyDescent="0.35">
      <c r="A495" s="51" t="s">
        <v>2191</v>
      </c>
      <c r="B495" s="80"/>
      <c r="F495" s="139"/>
      <c r="G495" s="139"/>
    </row>
    <row r="496" spans="1:7" outlineLevel="1" x14ac:dyDescent="0.35">
      <c r="A496" s="51" t="s">
        <v>2192</v>
      </c>
      <c r="B496" s="80"/>
      <c r="F496" s="139"/>
      <c r="G496" s="127"/>
    </row>
    <row r="497" spans="1:7" ht="15" customHeight="1" x14ac:dyDescent="0.35">
      <c r="A497" s="70"/>
      <c r="B497" s="70" t="s">
        <v>2397</v>
      </c>
      <c r="C497" s="70" t="s">
        <v>764</v>
      </c>
      <c r="D497" s="70"/>
      <c r="E497" s="70"/>
      <c r="F497" s="70"/>
      <c r="G497" s="73"/>
    </row>
    <row r="498" spans="1:7" x14ac:dyDescent="0.35">
      <c r="A498" s="51" t="s">
        <v>2455</v>
      </c>
      <c r="B498" s="68" t="s">
        <v>765</v>
      </c>
      <c r="C498" s="127" t="s">
        <v>1196</v>
      </c>
      <c r="G498" s="51"/>
    </row>
    <row r="499" spans="1:7" x14ac:dyDescent="0.35">
      <c r="A499" s="51" t="s">
        <v>2456</v>
      </c>
      <c r="B499" s="68" t="s">
        <v>766</v>
      </c>
      <c r="C499" s="127">
        <f>faneB1!C499</f>
        <v>0.32325679712378508</v>
      </c>
      <c r="G499" s="51"/>
    </row>
    <row r="500" spans="1:7" x14ac:dyDescent="0.35">
      <c r="A500" s="51" t="s">
        <v>2457</v>
      </c>
      <c r="B500" s="68" t="s">
        <v>767</v>
      </c>
      <c r="C500" s="127">
        <f>faneB1!C500</f>
        <v>7.5927062679393406E-2</v>
      </c>
      <c r="G500" s="51"/>
    </row>
    <row r="501" spans="1:7" x14ac:dyDescent="0.35">
      <c r="A501" s="51" t="s">
        <v>2458</v>
      </c>
      <c r="B501" s="68" t="s">
        <v>768</v>
      </c>
      <c r="C501" s="127">
        <f>faneB1!C501</f>
        <v>3.9876253937464285E-3</v>
      </c>
      <c r="G501" s="51"/>
    </row>
    <row r="502" spans="1:7" x14ac:dyDescent="0.35">
      <c r="A502" s="51" t="s">
        <v>2459</v>
      </c>
      <c r="B502" s="68" t="s">
        <v>769</v>
      </c>
      <c r="C502" s="127">
        <f>faneB1!C502</f>
        <v>0.14774338640447435</v>
      </c>
      <c r="G502" s="51"/>
    </row>
    <row r="503" spans="1:7" x14ac:dyDescent="0.35">
      <c r="A503" s="51" t="s">
        <v>2460</v>
      </c>
      <c r="B503" s="68" t="s">
        <v>770</v>
      </c>
      <c r="C503" s="127">
        <f>faneB1!C503</f>
        <v>0.42906929752112555</v>
      </c>
      <c r="G503" s="51"/>
    </row>
    <row r="504" spans="1:7" x14ac:dyDescent="0.35">
      <c r="A504" s="51" t="s">
        <v>2461</v>
      </c>
      <c r="B504" s="68" t="s">
        <v>771</v>
      </c>
      <c r="C504" s="127" t="s">
        <v>1196</v>
      </c>
      <c r="G504" s="51"/>
    </row>
    <row r="505" spans="1:7" x14ac:dyDescent="0.35">
      <c r="A505" s="51" t="s">
        <v>2462</v>
      </c>
      <c r="B505" s="68" t="s">
        <v>2207</v>
      </c>
      <c r="C505" s="127" t="s">
        <v>1196</v>
      </c>
      <c r="G505" s="51"/>
    </row>
    <row r="506" spans="1:7" x14ac:dyDescent="0.35">
      <c r="A506" s="51" t="s">
        <v>2463</v>
      </c>
      <c r="B506" s="68" t="s">
        <v>2208</v>
      </c>
      <c r="C506" s="127" t="s">
        <v>1196</v>
      </c>
      <c r="G506" s="51"/>
    </row>
    <row r="507" spans="1:7" x14ac:dyDescent="0.35">
      <c r="A507" s="51" t="s">
        <v>2464</v>
      </c>
      <c r="B507" s="68" t="s">
        <v>2209</v>
      </c>
      <c r="C507" s="127" t="s">
        <v>1196</v>
      </c>
      <c r="G507" s="51"/>
    </row>
    <row r="508" spans="1:7" x14ac:dyDescent="0.35">
      <c r="A508" s="51" t="s">
        <v>2465</v>
      </c>
      <c r="B508" s="68" t="s">
        <v>772</v>
      </c>
      <c r="C508" s="127">
        <f>faneB1!C508</f>
        <v>2.0015579367956551E-3</v>
      </c>
      <c r="G508" s="51"/>
    </row>
    <row r="509" spans="1:7" x14ac:dyDescent="0.35">
      <c r="A509" s="51" t="s">
        <v>2466</v>
      </c>
      <c r="B509" s="68" t="s">
        <v>2993</v>
      </c>
      <c r="C509" s="127">
        <f>faneB1!C509</f>
        <v>0</v>
      </c>
      <c r="G509" s="51"/>
    </row>
    <row r="510" spans="1:7" x14ac:dyDescent="0.35">
      <c r="A510" s="51" t="s">
        <v>2467</v>
      </c>
      <c r="B510" s="68" t="s">
        <v>136</v>
      </c>
      <c r="C510" s="127">
        <f>faneB1!C510</f>
        <v>1.8014272940702573E-2</v>
      </c>
      <c r="G510" s="51"/>
    </row>
    <row r="511" spans="1:7" outlineLevel="1" x14ac:dyDescent="0.35">
      <c r="A511" s="51" t="s">
        <v>2468</v>
      </c>
      <c r="B511" s="80"/>
      <c r="C511" s="127"/>
      <c r="G511" s="51"/>
    </row>
    <row r="512" spans="1:7" outlineLevel="1" x14ac:dyDescent="0.35">
      <c r="A512" s="51" t="s">
        <v>2469</v>
      </c>
      <c r="B512" s="80"/>
      <c r="C512" s="127"/>
      <c r="G512" s="51"/>
    </row>
    <row r="513" spans="1:7" outlineLevel="1" x14ac:dyDescent="0.35">
      <c r="A513" s="51" t="s">
        <v>2470</v>
      </c>
      <c r="B513" s="80"/>
      <c r="C513" s="127"/>
      <c r="G513" s="51"/>
    </row>
    <row r="514" spans="1:7" outlineLevel="1" x14ac:dyDescent="0.35">
      <c r="A514" s="51" t="s">
        <v>2471</v>
      </c>
      <c r="B514" s="80"/>
      <c r="C514" s="127"/>
      <c r="G514" s="51"/>
    </row>
    <row r="515" spans="1:7" outlineLevel="1" x14ac:dyDescent="0.35">
      <c r="A515" s="51" t="s">
        <v>2472</v>
      </c>
      <c r="B515" s="80"/>
      <c r="C515" s="127"/>
      <c r="G515" s="51"/>
    </row>
    <row r="516" spans="1:7" outlineLevel="1" x14ac:dyDescent="0.35">
      <c r="A516" s="51" t="s">
        <v>2473</v>
      </c>
      <c r="B516" s="80"/>
      <c r="C516" s="127"/>
      <c r="G516" s="51"/>
    </row>
    <row r="517" spans="1:7" outlineLevel="1" x14ac:dyDescent="0.35">
      <c r="A517" s="51" t="s">
        <v>2474</v>
      </c>
      <c r="B517" s="80"/>
      <c r="C517" s="127"/>
      <c r="G517" s="51"/>
    </row>
    <row r="518" spans="1:7" outlineLevel="1" x14ac:dyDescent="0.35">
      <c r="A518" s="51" t="s">
        <v>2475</v>
      </c>
      <c r="B518" s="80"/>
      <c r="C518" s="127"/>
      <c r="G518" s="51"/>
    </row>
    <row r="519" spans="1:7" outlineLevel="1" x14ac:dyDescent="0.35">
      <c r="A519" s="51" t="s">
        <v>2476</v>
      </c>
      <c r="B519" s="80"/>
      <c r="C519" s="127"/>
      <c r="G519" s="51"/>
    </row>
    <row r="520" spans="1:7" outlineLevel="1" x14ac:dyDescent="0.35">
      <c r="A520" s="51" t="s">
        <v>2477</v>
      </c>
      <c r="B520" s="80"/>
      <c r="C520" s="127"/>
      <c r="G520" s="51"/>
    </row>
    <row r="521" spans="1:7" outlineLevel="1" x14ac:dyDescent="0.35">
      <c r="A521" s="51" t="s">
        <v>2478</v>
      </c>
      <c r="B521" s="80"/>
      <c r="C521" s="127"/>
      <c r="G521" s="51"/>
    </row>
    <row r="522" spans="1:7" outlineLevel="1" x14ac:dyDescent="0.35">
      <c r="A522" s="51" t="s">
        <v>2479</v>
      </c>
      <c r="B522" s="80"/>
      <c r="C522" s="127"/>
    </row>
    <row r="523" spans="1:7" outlineLevel="1" x14ac:dyDescent="0.35">
      <c r="A523" s="51" t="s">
        <v>2480</v>
      </c>
      <c r="B523" s="80"/>
      <c r="C523" s="127"/>
    </row>
    <row r="524" spans="1:7" outlineLevel="1" x14ac:dyDescent="0.35">
      <c r="A524" s="51" t="s">
        <v>2481</v>
      </c>
      <c r="B524" s="80"/>
      <c r="C524" s="127"/>
    </row>
    <row r="525" spans="1:7" customFormat="1" x14ac:dyDescent="0.35">
      <c r="A525" s="137"/>
      <c r="B525" s="137" t="s">
        <v>2482</v>
      </c>
      <c r="C525" s="70" t="s">
        <v>107</v>
      </c>
      <c r="D525" s="70" t="s">
        <v>1641</v>
      </c>
      <c r="E525" s="70"/>
      <c r="F525" s="70" t="s">
        <v>480</v>
      </c>
      <c r="G525" s="70" t="s">
        <v>1949</v>
      </c>
    </row>
    <row r="526" spans="1:7" customFormat="1" x14ac:dyDescent="0.35">
      <c r="A526" s="51" t="s">
        <v>2548</v>
      </c>
      <c r="B526" s="68" t="s">
        <v>3113</v>
      </c>
      <c r="C526" s="132">
        <f>faneB1!C526</f>
        <v>9321.1477329936497</v>
      </c>
      <c r="D526" s="133">
        <f>faneB1!D526</f>
        <v>453</v>
      </c>
      <c r="E526" s="57"/>
      <c r="F526" s="139">
        <f>IF($C$544=0,"",IF(C526="[for completion]","",IF(C526="","",C526/$C$544)))</f>
        <v>0.1276751407739378</v>
      </c>
      <c r="G526" s="139">
        <f>IF($D$544=0,"",IF(D526="[for completion]","",IF(D526="","",D526/$D$544)))</f>
        <v>3.8549910645902415E-2</v>
      </c>
    </row>
    <row r="527" spans="1:7" customFormat="1" x14ac:dyDescent="0.35">
      <c r="A527" s="51" t="s">
        <v>2549</v>
      </c>
      <c r="B527" s="68" t="s">
        <v>3114</v>
      </c>
      <c r="C527" s="132">
        <f>faneB1!C527</f>
        <v>2248.2823411468994</v>
      </c>
      <c r="D527" s="133">
        <f>faneB1!D527</f>
        <v>182</v>
      </c>
      <c r="E527" s="57"/>
      <c r="F527" s="139">
        <f t="shared" ref="F527:F543" si="26">IF($C$544=0,"",IF(C527="[for completion]","",IF(C527="","",C527/$C$544)))</f>
        <v>3.0795538556848707E-2</v>
      </c>
      <c r="G527" s="139">
        <f t="shared" ref="G527:G543" si="27">IF($D$544=0,"",IF(D527="[for completion]","",IF(D527="","",D527/$D$544)))</f>
        <v>1.5488043570759912E-2</v>
      </c>
    </row>
    <row r="528" spans="1:7" customFormat="1" x14ac:dyDescent="0.35">
      <c r="A528" s="51" t="s">
        <v>2550</v>
      </c>
      <c r="B528" s="68" t="s">
        <v>3115</v>
      </c>
      <c r="C528" s="132">
        <f>faneB1!C528</f>
        <v>7343.6811233708759</v>
      </c>
      <c r="D528" s="133">
        <f>faneB1!D528</f>
        <v>715</v>
      </c>
      <c r="E528" s="57"/>
      <c r="F528" s="139">
        <f t="shared" si="26"/>
        <v>0.10058906350196403</v>
      </c>
      <c r="G528" s="139">
        <f t="shared" si="27"/>
        <v>6.0845885456556795E-2</v>
      </c>
    </row>
    <row r="529" spans="1:7" customFormat="1" x14ac:dyDescent="0.35">
      <c r="A529" s="51" t="s">
        <v>2551</v>
      </c>
      <c r="B529" s="68" t="s">
        <v>3116</v>
      </c>
      <c r="C529" s="132">
        <f>faneB1!C529</f>
        <v>4125.3488163138163</v>
      </c>
      <c r="D529" s="133">
        <f>faneB1!D529</f>
        <v>733</v>
      </c>
      <c r="E529" s="57"/>
      <c r="F529" s="139">
        <f t="shared" si="26"/>
        <v>5.6506398777493021E-2</v>
      </c>
      <c r="G529" s="139">
        <f t="shared" si="27"/>
        <v>6.2377669985533048E-2</v>
      </c>
    </row>
    <row r="530" spans="1:7" customFormat="1" x14ac:dyDescent="0.35">
      <c r="A530" s="51" t="s">
        <v>2552</v>
      </c>
      <c r="B530" s="68" t="s">
        <v>3117</v>
      </c>
      <c r="C530" s="132">
        <f>faneB1!C530</f>
        <v>2296.531116214444</v>
      </c>
      <c r="D530" s="133">
        <f>faneB1!D530</f>
        <v>436</v>
      </c>
      <c r="E530" s="57"/>
      <c r="F530" s="139">
        <f t="shared" si="26"/>
        <v>3.1456419526164743E-2</v>
      </c>
      <c r="G530" s="139">
        <f t="shared" si="27"/>
        <v>3.7103225257424842E-2</v>
      </c>
    </row>
    <row r="531" spans="1:7" customFormat="1" x14ac:dyDescent="0.35">
      <c r="A531" s="51" t="s">
        <v>2553</v>
      </c>
      <c r="B531" s="68" t="s">
        <v>3118</v>
      </c>
      <c r="C531" s="132">
        <f>faneB1!C531</f>
        <v>980.2128985116517</v>
      </c>
      <c r="D531" s="133">
        <f>faneB1!D531</f>
        <v>266</v>
      </c>
      <c r="E531" s="57"/>
      <c r="F531" s="139">
        <f t="shared" si="26"/>
        <v>1.3426331541009811E-2</v>
      </c>
      <c r="G531" s="139">
        <f t="shared" si="27"/>
        <v>2.2636371372649101E-2</v>
      </c>
    </row>
    <row r="532" spans="1:7" customFormat="1" x14ac:dyDescent="0.35">
      <c r="A532" s="51" t="s">
        <v>2554</v>
      </c>
      <c r="B532" s="68" t="s">
        <v>3119</v>
      </c>
      <c r="C532" s="132">
        <f>faneB1!C532</f>
        <v>996.55753681434442</v>
      </c>
      <c r="D532" s="133">
        <f>faneB1!D532</f>
        <v>256</v>
      </c>
      <c r="E532" s="57"/>
      <c r="F532" s="139">
        <f t="shared" si="26"/>
        <v>1.365020997915631E-2</v>
      </c>
      <c r="G532" s="139">
        <f t="shared" si="27"/>
        <v>2.1785379967662295E-2</v>
      </c>
    </row>
    <row r="533" spans="1:7" customFormat="1" x14ac:dyDescent="0.35">
      <c r="A533" s="51" t="s">
        <v>2555</v>
      </c>
      <c r="B533" s="68" t="s">
        <v>3120</v>
      </c>
      <c r="C533" s="132">
        <f>faneB1!C533</f>
        <v>4828.8498864519925</v>
      </c>
      <c r="D533" s="133">
        <f>faneB1!D533</f>
        <v>544.88309422892223</v>
      </c>
      <c r="E533" s="57"/>
      <c r="F533" s="139">
        <f t="shared" si="26"/>
        <v>6.6142508056887567E-2</v>
      </c>
      <c r="G533" s="139">
        <f t="shared" si="27"/>
        <v>4.6369082991143E-2</v>
      </c>
    </row>
    <row r="534" spans="1:7" customFormat="1" x14ac:dyDescent="0.35">
      <c r="A534" s="51" t="s">
        <v>2556</v>
      </c>
      <c r="B534" s="68" t="s">
        <v>3121</v>
      </c>
      <c r="C534" s="132">
        <f>faneB1!C534</f>
        <v>3730.1852014297215</v>
      </c>
      <c r="D534" s="133">
        <f>faneB1!D534</f>
        <v>517.19303528479236</v>
      </c>
      <c r="E534" s="57"/>
      <c r="F534" s="139">
        <f t="shared" si="26"/>
        <v>5.1093699439998322E-2</v>
      </c>
      <c r="G534" s="139">
        <f t="shared" si="27"/>
        <v>4.4012682774639739E-2</v>
      </c>
    </row>
    <row r="535" spans="1:7" customFormat="1" x14ac:dyDescent="0.35">
      <c r="A535" s="51" t="s">
        <v>2557</v>
      </c>
      <c r="B535" s="68" t="s">
        <v>3122</v>
      </c>
      <c r="C535" s="132">
        <f>faneB1!C535</f>
        <v>8895.386462636643</v>
      </c>
      <c r="D535" s="133">
        <f>faneB1!D535</f>
        <v>1737.3174821869468</v>
      </c>
      <c r="E535" s="57"/>
      <c r="F535" s="139">
        <f t="shared" si="26"/>
        <v>0.12184333425331922</v>
      </c>
      <c r="G535" s="139">
        <f t="shared" si="27"/>
        <v>0.14784422450744142</v>
      </c>
    </row>
    <row r="536" spans="1:7" customFormat="1" x14ac:dyDescent="0.35">
      <c r="A536" s="51" t="s">
        <v>2558</v>
      </c>
      <c r="B536" s="68" t="s">
        <v>3123</v>
      </c>
      <c r="C536" s="132">
        <f>faneB1!C536</f>
        <v>10842.840178150567</v>
      </c>
      <c r="D536" s="133">
        <f>faneB1!D536</f>
        <v>2077.8113322590034</v>
      </c>
      <c r="E536" s="57"/>
      <c r="F536" s="139">
        <f t="shared" si="26"/>
        <v>0.14851831403063395</v>
      </c>
      <c r="G536" s="139">
        <f t="shared" si="27"/>
        <v>0.17681995849366014</v>
      </c>
    </row>
    <row r="537" spans="1:7" customFormat="1" x14ac:dyDescent="0.35">
      <c r="A537" s="51" t="s">
        <v>2559</v>
      </c>
      <c r="B537" s="68" t="s">
        <v>3124</v>
      </c>
      <c r="C537" s="132">
        <f>faneB1!C537</f>
        <v>6978.9887878608424</v>
      </c>
      <c r="D537" s="133">
        <f>faneB1!D537</f>
        <v>1423.2254248416125</v>
      </c>
      <c r="E537" s="57"/>
      <c r="F537" s="139">
        <f t="shared" si="26"/>
        <v>9.5593740328337493E-2</v>
      </c>
      <c r="G537" s="139">
        <f t="shared" si="27"/>
        <v>0.12111526038989109</v>
      </c>
    </row>
    <row r="538" spans="1:7" customFormat="1" x14ac:dyDescent="0.35">
      <c r="A538" s="51" t="s">
        <v>2560</v>
      </c>
      <c r="B538" s="68" t="s">
        <v>3125</v>
      </c>
      <c r="C538" s="132">
        <f>faneB1!C538</f>
        <v>4378.4867428704547</v>
      </c>
      <c r="D538" s="133">
        <f>faneB1!D538</f>
        <v>992.41907572288198</v>
      </c>
      <c r="E538" s="57"/>
      <c r="F538" s="139">
        <f t="shared" si="26"/>
        <v>5.9973720756946465E-2</v>
      </c>
      <c r="G538" s="139">
        <f t="shared" si="27"/>
        <v>8.4454010358512507E-2</v>
      </c>
    </row>
    <row r="539" spans="1:7" customFormat="1" x14ac:dyDescent="0.35">
      <c r="A539" s="51" t="s">
        <v>2561</v>
      </c>
      <c r="B539" s="68" t="s">
        <v>3126</v>
      </c>
      <c r="C539" s="132">
        <f>faneB1!C539</f>
        <v>5002.3293767371133</v>
      </c>
      <c r="D539" s="133">
        <f>faneB1!D539</f>
        <v>1206.1505554758596</v>
      </c>
      <c r="E539" s="57"/>
      <c r="F539" s="139">
        <f t="shared" si="26"/>
        <v>6.8518719546932283E-2</v>
      </c>
      <c r="G539" s="139">
        <f t="shared" si="27"/>
        <v>0.10264237558300211</v>
      </c>
    </row>
    <row r="540" spans="1:7" customFormat="1" x14ac:dyDescent="0.35">
      <c r="A540" s="51" t="s">
        <v>2562</v>
      </c>
      <c r="B540" s="68"/>
      <c r="C540" s="132"/>
      <c r="D540" s="133"/>
      <c r="E540" s="57"/>
      <c r="F540" s="139" t="str">
        <f t="shared" si="26"/>
        <v/>
      </c>
      <c r="G540" s="139" t="str">
        <f t="shared" si="27"/>
        <v/>
      </c>
    </row>
    <row r="541" spans="1:7" customFormat="1" x14ac:dyDescent="0.35">
      <c r="A541" s="51" t="s">
        <v>2563</v>
      </c>
      <c r="B541" s="68"/>
      <c r="C541" s="132"/>
      <c r="D541" s="133"/>
      <c r="E541" s="57"/>
      <c r="F541" s="139" t="str">
        <f t="shared" si="26"/>
        <v/>
      </c>
      <c r="G541" s="139" t="str">
        <f t="shared" si="27"/>
        <v/>
      </c>
    </row>
    <row r="542" spans="1:7" customFormat="1" x14ac:dyDescent="0.35">
      <c r="A542" s="51" t="s">
        <v>2564</v>
      </c>
      <c r="B542" s="68"/>
      <c r="C542" s="132"/>
      <c r="D542" s="133"/>
      <c r="E542" s="57"/>
      <c r="F542" s="139" t="str">
        <f t="shared" si="26"/>
        <v/>
      </c>
      <c r="G542" s="139" t="str">
        <f t="shared" si="27"/>
        <v/>
      </c>
    </row>
    <row r="543" spans="1:7" customFormat="1" x14ac:dyDescent="0.35">
      <c r="A543" s="51" t="s">
        <v>2565</v>
      </c>
      <c r="B543" s="68" t="s">
        <v>2032</v>
      </c>
      <c r="C543" s="132">
        <f>faneB1!C543</f>
        <v>1037.9268840286136</v>
      </c>
      <c r="D543" s="133">
        <f>faneB1!D543</f>
        <v>211</v>
      </c>
      <c r="E543" s="57"/>
      <c r="F543" s="139">
        <f t="shared" si="26"/>
        <v>1.4216860930370381E-2</v>
      </c>
      <c r="G543" s="139">
        <f t="shared" si="27"/>
        <v>1.7955918645221655E-2</v>
      </c>
    </row>
    <row r="544" spans="1:7" customFormat="1" x14ac:dyDescent="0.35">
      <c r="A544" s="51" t="s">
        <v>2566</v>
      </c>
      <c r="B544" s="68" t="s">
        <v>138</v>
      </c>
      <c r="C544" s="132">
        <f>SUM(C526:C543)</f>
        <v>73006.755085531622</v>
      </c>
      <c r="D544" s="133">
        <f>SUM(D526:D543)</f>
        <v>11751.000000000018</v>
      </c>
      <c r="E544" s="57"/>
      <c r="F544" s="127">
        <f>SUM(F526:F543)</f>
        <v>1</v>
      </c>
      <c r="G544" s="127">
        <f>SUM(G526:G543)</f>
        <v>1.0000000000000002</v>
      </c>
    </row>
    <row r="545" spans="1:7" customFormat="1" x14ac:dyDescent="0.35">
      <c r="A545" s="51" t="s">
        <v>2567</v>
      </c>
      <c r="B545" s="68"/>
      <c r="C545" s="51"/>
      <c r="D545" s="51"/>
      <c r="E545" s="57"/>
      <c r="F545" s="57"/>
      <c r="G545" s="57"/>
    </row>
    <row r="546" spans="1:7" customFormat="1" x14ac:dyDescent="0.35">
      <c r="A546" s="51" t="s">
        <v>2568</v>
      </c>
      <c r="B546" s="68"/>
      <c r="C546" s="51"/>
      <c r="D546" s="51"/>
      <c r="E546" s="57"/>
      <c r="F546" s="57"/>
      <c r="G546" s="57"/>
    </row>
    <row r="547" spans="1:7" customFormat="1" x14ac:dyDescent="0.35">
      <c r="A547" s="51" t="s">
        <v>2569</v>
      </c>
      <c r="B547" s="68"/>
      <c r="C547" s="51"/>
      <c r="D547" s="51"/>
      <c r="E547" s="57"/>
      <c r="F547" s="57"/>
      <c r="G547" s="57"/>
    </row>
    <row r="548" spans="1:7" customFormat="1" x14ac:dyDescent="0.35">
      <c r="A548" s="137"/>
      <c r="B548" s="137" t="s">
        <v>2483</v>
      </c>
      <c r="C548" s="70" t="s">
        <v>107</v>
      </c>
      <c r="D548" s="70" t="s">
        <v>1641</v>
      </c>
      <c r="E548" s="70"/>
      <c r="F548" s="70" t="s">
        <v>480</v>
      </c>
      <c r="G548" s="70" t="s">
        <v>1949</v>
      </c>
    </row>
    <row r="549" spans="1:7" customFormat="1" x14ac:dyDescent="0.35">
      <c r="A549" s="51" t="s">
        <v>2570</v>
      </c>
      <c r="B549" s="68" t="s">
        <v>3127</v>
      </c>
      <c r="C549" s="132">
        <f>faneB1!C549</f>
        <v>9321.1477329936497</v>
      </c>
      <c r="D549" s="133">
        <f>faneB1!D549</f>
        <v>453</v>
      </c>
      <c r="E549" s="57"/>
      <c r="F549" s="139">
        <f>IF($C$567=0,"",IF(C549="[for completion]","",IF(C549="","",C549/$C$567)))</f>
        <v>0.1276751407739378</v>
      </c>
      <c r="G549" s="139">
        <f>IF($D$567=0,"",IF(D549="[for completion]","",IF(D549="","",D549/$D$567)))</f>
        <v>3.8549910645902415E-2</v>
      </c>
    </row>
    <row r="550" spans="1:7" customFormat="1" x14ac:dyDescent="0.35">
      <c r="A550" s="51" t="s">
        <v>2571</v>
      </c>
      <c r="B550" s="68" t="s">
        <v>3128</v>
      </c>
      <c r="C550" s="132">
        <f>faneB1!C550</f>
        <v>2248.2823411468994</v>
      </c>
      <c r="D550" s="133">
        <f>faneB1!D550</f>
        <v>182</v>
      </c>
      <c r="E550" s="57"/>
      <c r="F550" s="139">
        <f t="shared" ref="F550:F566" si="28">IF($C$567=0,"",IF(C550="[for completion]","",IF(C550="","",C550/$C$567)))</f>
        <v>3.0795538556848707E-2</v>
      </c>
      <c r="G550" s="139">
        <f t="shared" ref="G550:G566" si="29">IF($D$567=0,"",IF(D550="[for completion]","",IF(D550="","",D550/$D$567)))</f>
        <v>1.5488043570759912E-2</v>
      </c>
    </row>
    <row r="551" spans="1:7" customFormat="1" x14ac:dyDescent="0.35">
      <c r="A551" s="51" t="s">
        <v>2572</v>
      </c>
      <c r="B551" s="68" t="s">
        <v>3129</v>
      </c>
      <c r="C551" s="132">
        <f>faneB1!C551</f>
        <v>7343.6811233708759</v>
      </c>
      <c r="D551" s="133">
        <f>faneB1!D551</f>
        <v>715</v>
      </c>
      <c r="E551" s="57"/>
      <c r="F551" s="139">
        <f t="shared" si="28"/>
        <v>0.10058906350196403</v>
      </c>
      <c r="G551" s="139">
        <f t="shared" si="29"/>
        <v>6.0845885456556795E-2</v>
      </c>
    </row>
    <row r="552" spans="1:7" customFormat="1" x14ac:dyDescent="0.35">
      <c r="A552" s="51" t="s">
        <v>2573</v>
      </c>
      <c r="B552" s="68" t="s">
        <v>3130</v>
      </c>
      <c r="C552" s="132">
        <f>faneB1!C552</f>
        <v>4125.3488163138163</v>
      </c>
      <c r="D552" s="133">
        <f>faneB1!D552</f>
        <v>733</v>
      </c>
      <c r="E552" s="57"/>
      <c r="F552" s="139">
        <f t="shared" si="28"/>
        <v>5.6506398777493021E-2</v>
      </c>
      <c r="G552" s="139">
        <f t="shared" si="29"/>
        <v>6.2377669985533048E-2</v>
      </c>
    </row>
    <row r="553" spans="1:7" customFormat="1" x14ac:dyDescent="0.35">
      <c r="A553" s="51" t="s">
        <v>2574</v>
      </c>
      <c r="B553" s="68" t="s">
        <v>3131</v>
      </c>
      <c r="C553" s="132">
        <f>faneB1!C553</f>
        <v>2296.531116214444</v>
      </c>
      <c r="D553" s="133">
        <f>faneB1!D553</f>
        <v>436</v>
      </c>
      <c r="E553" s="57"/>
      <c r="F553" s="139">
        <f t="shared" si="28"/>
        <v>3.1456419526164743E-2</v>
      </c>
      <c r="G553" s="139">
        <f t="shared" si="29"/>
        <v>3.7103225257424842E-2</v>
      </c>
    </row>
    <row r="554" spans="1:7" customFormat="1" x14ac:dyDescent="0.35">
      <c r="A554" s="51" t="s">
        <v>2575</v>
      </c>
      <c r="B554" s="68" t="s">
        <v>3132</v>
      </c>
      <c r="C554" s="132">
        <f>faneB1!C554</f>
        <v>980.2128985116517</v>
      </c>
      <c r="D554" s="133">
        <f>faneB1!D554</f>
        <v>266</v>
      </c>
      <c r="E554" s="57"/>
      <c r="F554" s="139">
        <f t="shared" si="28"/>
        <v>1.3426331541009811E-2</v>
      </c>
      <c r="G554" s="139">
        <f t="shared" si="29"/>
        <v>2.2636371372649101E-2</v>
      </c>
    </row>
    <row r="555" spans="1:7" customFormat="1" x14ac:dyDescent="0.35">
      <c r="A555" s="51" t="s">
        <v>2576</v>
      </c>
      <c r="B555" s="68" t="s">
        <v>3133</v>
      </c>
      <c r="C555" s="132">
        <f>faneB1!C555</f>
        <v>996.55753681434442</v>
      </c>
      <c r="D555" s="133">
        <f>faneB1!D555</f>
        <v>256</v>
      </c>
      <c r="E555" s="57"/>
      <c r="F555" s="139">
        <f t="shared" si="28"/>
        <v>1.365020997915631E-2</v>
      </c>
      <c r="G555" s="139">
        <f t="shared" si="29"/>
        <v>2.1785379967662295E-2</v>
      </c>
    </row>
    <row r="556" spans="1:7" customFormat="1" x14ac:dyDescent="0.35">
      <c r="A556" s="51" t="s">
        <v>2577</v>
      </c>
      <c r="B556" s="68" t="s">
        <v>3134</v>
      </c>
      <c r="C556" s="132">
        <f>faneB1!C556</f>
        <v>4828.8498864519925</v>
      </c>
      <c r="D556" s="133">
        <f>faneB1!D556</f>
        <v>544.88309422892223</v>
      </c>
      <c r="E556" s="57"/>
      <c r="F556" s="139">
        <f t="shared" si="28"/>
        <v>6.6142508056887567E-2</v>
      </c>
      <c r="G556" s="139">
        <f t="shared" si="29"/>
        <v>4.6369082991143E-2</v>
      </c>
    </row>
    <row r="557" spans="1:7" customFormat="1" x14ac:dyDescent="0.35">
      <c r="A557" s="51" t="s">
        <v>2578</v>
      </c>
      <c r="B557" s="68" t="s">
        <v>3135</v>
      </c>
      <c r="C557" s="132">
        <f>faneB1!C557</f>
        <v>3730.1852014297215</v>
      </c>
      <c r="D557" s="133">
        <f>faneB1!D557</f>
        <v>517.19303528479236</v>
      </c>
      <c r="E557" s="57"/>
      <c r="F557" s="139">
        <f t="shared" si="28"/>
        <v>5.1093699439998322E-2</v>
      </c>
      <c r="G557" s="139">
        <f t="shared" si="29"/>
        <v>4.4012682774639739E-2</v>
      </c>
    </row>
    <row r="558" spans="1:7" customFormat="1" x14ac:dyDescent="0.35">
      <c r="A558" s="51" t="s">
        <v>2579</v>
      </c>
      <c r="B558" s="68" t="s">
        <v>3136</v>
      </c>
      <c r="C558" s="132">
        <f>faneB1!C558</f>
        <v>8895.386462636643</v>
      </c>
      <c r="D558" s="133">
        <f>faneB1!D558</f>
        <v>1737.3174821869468</v>
      </c>
      <c r="E558" s="57"/>
      <c r="F558" s="139">
        <f t="shared" si="28"/>
        <v>0.12184333425331922</v>
      </c>
      <c r="G558" s="139">
        <f t="shared" si="29"/>
        <v>0.14784422450744142</v>
      </c>
    </row>
    <row r="559" spans="1:7" customFormat="1" x14ac:dyDescent="0.35">
      <c r="A559" s="51" t="s">
        <v>2580</v>
      </c>
      <c r="B559" s="68" t="s">
        <v>3137</v>
      </c>
      <c r="C559" s="132">
        <f>faneB1!C559</f>
        <v>10842.840178150567</v>
      </c>
      <c r="D559" s="133">
        <f>faneB1!D559</f>
        <v>2077.8113322590034</v>
      </c>
      <c r="E559" s="57"/>
      <c r="F559" s="139">
        <f t="shared" si="28"/>
        <v>0.14851831403063395</v>
      </c>
      <c r="G559" s="139">
        <f t="shared" si="29"/>
        <v>0.17681995849366014</v>
      </c>
    </row>
    <row r="560" spans="1:7" customFormat="1" x14ac:dyDescent="0.35">
      <c r="A560" s="51" t="s">
        <v>2581</v>
      </c>
      <c r="B560" s="68" t="s">
        <v>3138</v>
      </c>
      <c r="C560" s="132">
        <f>faneB1!C560</f>
        <v>6978.9887878608424</v>
      </c>
      <c r="D560" s="133">
        <f>faneB1!D560</f>
        <v>1423.2254248416125</v>
      </c>
      <c r="E560" s="57"/>
      <c r="F560" s="139">
        <f t="shared" si="28"/>
        <v>9.5593740328337493E-2</v>
      </c>
      <c r="G560" s="139">
        <f t="shared" si="29"/>
        <v>0.12111526038989109</v>
      </c>
    </row>
    <row r="561" spans="1:7" customFormat="1" x14ac:dyDescent="0.35">
      <c r="A561" s="51" t="s">
        <v>2582</v>
      </c>
      <c r="B561" s="68" t="s">
        <v>3139</v>
      </c>
      <c r="C561" s="132">
        <f>faneB1!C561</f>
        <v>4378.4867428704547</v>
      </c>
      <c r="D561" s="133">
        <f>faneB1!D561</f>
        <v>992.41907572288198</v>
      </c>
      <c r="E561" s="57"/>
      <c r="F561" s="139">
        <f t="shared" si="28"/>
        <v>5.9973720756946465E-2</v>
      </c>
      <c r="G561" s="139">
        <f t="shared" si="29"/>
        <v>8.4454010358512507E-2</v>
      </c>
    </row>
    <row r="562" spans="1:7" customFormat="1" x14ac:dyDescent="0.35">
      <c r="A562" s="51" t="s">
        <v>2583</v>
      </c>
      <c r="B562" s="68" t="s">
        <v>3140</v>
      </c>
      <c r="C562" s="132">
        <f>faneB1!C562</f>
        <v>5002.3293767371133</v>
      </c>
      <c r="D562" s="133">
        <f>faneB1!D562</f>
        <v>1206.1505554758596</v>
      </c>
      <c r="E562" s="57"/>
      <c r="F562" s="139">
        <f t="shared" si="28"/>
        <v>6.8518719546932283E-2</v>
      </c>
      <c r="G562" s="139">
        <f t="shared" si="29"/>
        <v>0.10264237558300211</v>
      </c>
    </row>
    <row r="563" spans="1:7" customFormat="1" x14ac:dyDescent="0.35">
      <c r="A563" s="51" t="s">
        <v>2584</v>
      </c>
      <c r="B563" s="68"/>
      <c r="C563" s="132"/>
      <c r="D563" s="133"/>
      <c r="E563" s="57"/>
      <c r="F563" s="139" t="str">
        <f t="shared" si="28"/>
        <v/>
      </c>
      <c r="G563" s="139" t="str">
        <f t="shared" si="29"/>
        <v/>
      </c>
    </row>
    <row r="564" spans="1:7" customFormat="1" x14ac:dyDescent="0.35">
      <c r="A564" s="51" t="s">
        <v>2585</v>
      </c>
      <c r="B564" s="68"/>
      <c r="C564" s="132"/>
      <c r="D564" s="133"/>
      <c r="E564" s="57"/>
      <c r="F564" s="139" t="str">
        <f t="shared" si="28"/>
        <v/>
      </c>
      <c r="G564" s="139" t="str">
        <f t="shared" si="29"/>
        <v/>
      </c>
    </row>
    <row r="565" spans="1:7" customFormat="1" x14ac:dyDescent="0.35">
      <c r="A565" s="51" t="s">
        <v>2586</v>
      </c>
      <c r="B565" s="68"/>
      <c r="C565" s="132"/>
      <c r="D565" s="133"/>
      <c r="E565" s="57"/>
      <c r="F565" s="139" t="str">
        <f t="shared" si="28"/>
        <v/>
      </c>
      <c r="G565" s="139" t="str">
        <f t="shared" si="29"/>
        <v/>
      </c>
    </row>
    <row r="566" spans="1:7" customFormat="1" x14ac:dyDescent="0.35">
      <c r="A566" s="51" t="s">
        <v>2587</v>
      </c>
      <c r="B566" s="68" t="s">
        <v>2032</v>
      </c>
      <c r="C566" s="132">
        <f>faneB1!C566</f>
        <v>1037.9268840286136</v>
      </c>
      <c r="D566" s="133">
        <f>faneB1!D566</f>
        <v>211</v>
      </c>
      <c r="E566" s="57"/>
      <c r="F566" s="139">
        <f t="shared" si="28"/>
        <v>1.4216860930370381E-2</v>
      </c>
      <c r="G566" s="139">
        <f t="shared" si="29"/>
        <v>1.7955918645221655E-2</v>
      </c>
    </row>
    <row r="567" spans="1:7" customFormat="1" x14ac:dyDescent="0.35">
      <c r="A567" s="51" t="s">
        <v>2588</v>
      </c>
      <c r="B567" s="68" t="s">
        <v>138</v>
      </c>
      <c r="C567" s="132">
        <f>SUM(C549:C566)</f>
        <v>73006.755085531622</v>
      </c>
      <c r="D567" s="133">
        <f>SUM(D549:D566)</f>
        <v>11751.000000000018</v>
      </c>
      <c r="E567" s="57"/>
      <c r="F567" s="127">
        <f>SUM(F549:F566)</f>
        <v>1</v>
      </c>
      <c r="G567" s="127">
        <f>SUM(G549:G566)</f>
        <v>1.0000000000000002</v>
      </c>
    </row>
    <row r="568" spans="1:7" customFormat="1" x14ac:dyDescent="0.35">
      <c r="A568" s="51" t="s">
        <v>2589</v>
      </c>
      <c r="B568" s="68"/>
      <c r="C568" s="51"/>
      <c r="D568" s="51"/>
      <c r="E568" s="57"/>
      <c r="F568" s="57"/>
      <c r="G568" s="57"/>
    </row>
    <row r="569" spans="1:7" customFormat="1" x14ac:dyDescent="0.35">
      <c r="A569" s="51" t="s">
        <v>2590</v>
      </c>
      <c r="B569" s="68"/>
      <c r="C569" s="51"/>
      <c r="D569" s="51"/>
      <c r="E569" s="57"/>
      <c r="F569" s="57"/>
      <c r="G569" s="57"/>
    </row>
    <row r="570" spans="1:7" customFormat="1" x14ac:dyDescent="0.35">
      <c r="A570" s="51" t="s">
        <v>2591</v>
      </c>
      <c r="B570" s="68"/>
      <c r="C570" s="51"/>
      <c r="D570" s="51"/>
      <c r="E570" s="57"/>
      <c r="F570" s="57"/>
      <c r="G570" s="57"/>
    </row>
    <row r="571" spans="1:7" customFormat="1" x14ac:dyDescent="0.35">
      <c r="A571" s="137"/>
      <c r="B571" s="137" t="s">
        <v>2484</v>
      </c>
      <c r="C571" s="70" t="s">
        <v>107</v>
      </c>
      <c r="D571" s="70" t="s">
        <v>1641</v>
      </c>
      <c r="E571" s="70"/>
      <c r="F571" s="70" t="s">
        <v>480</v>
      </c>
      <c r="G571" s="70" t="s">
        <v>1949</v>
      </c>
    </row>
    <row r="572" spans="1:7" customFormat="1" x14ac:dyDescent="0.35">
      <c r="A572" s="51" t="s">
        <v>2592</v>
      </c>
      <c r="B572" s="68" t="s">
        <v>1632</v>
      </c>
      <c r="C572" s="132">
        <f>faneB1!C572</f>
        <v>23214.200370543134</v>
      </c>
      <c r="D572" s="133">
        <f>faneB1!D572</f>
        <v>4983</v>
      </c>
      <c r="E572" s="57"/>
      <c r="F572" s="139">
        <f>IF($C$585=0,"",IF(C572="[for completion]","",IF(C572="","",C572/$C$585)))</f>
        <v>0.31797332100771175</v>
      </c>
      <c r="G572" s="139">
        <f>IF($D$585=0,"",IF(D572="[for completion]","",IF(D572="","",D572/$D$585)))</f>
        <v>0.42673631926008393</v>
      </c>
    </row>
    <row r="573" spans="1:7" customFormat="1" x14ac:dyDescent="0.35">
      <c r="A573" s="51" t="s">
        <v>2593</v>
      </c>
      <c r="B573" s="68" t="s">
        <v>1633</v>
      </c>
      <c r="C573" s="132">
        <f>faneB1!C573</f>
        <v>6183.4792646796677</v>
      </c>
      <c r="D573" s="133">
        <f>faneB1!D573</f>
        <v>1562</v>
      </c>
      <c r="E573" s="57"/>
      <c r="F573" s="139">
        <f>IF($C$585=0,"",IF(C573="[for completion]","",IF(C573="","",C573/$C$585)))</f>
        <v>8.4697357901133488E-2</v>
      </c>
      <c r="G573" s="139">
        <f>IF($D$585=0,"",IF(D573="[for completion]","",IF(D573="","",D573/$D$585)))</f>
        <v>0.13376723473494906</v>
      </c>
    </row>
    <row r="574" spans="1:7" customFormat="1" x14ac:dyDescent="0.35">
      <c r="A574" s="51" t="s">
        <v>2594</v>
      </c>
      <c r="B574" s="68" t="s">
        <v>2310</v>
      </c>
      <c r="C574" s="132">
        <f>faneB1!C574</f>
        <v>2936.2975162273342</v>
      </c>
      <c r="D574" s="133">
        <f>faneB1!D574</f>
        <v>712</v>
      </c>
      <c r="E574" s="57"/>
      <c r="F574" s="139">
        <f>IF($C$585=0,"",IF(C574="[for completion]","",IF(C574="","",C574/$C$585)))</f>
        <v>4.0219531915742492E-2</v>
      </c>
      <c r="G574" s="139">
        <f>IF($D$585=0,"",IF(D574="[for completion]","",IF(D574="","",D574/$D$585)))</f>
        <v>6.0974565384944765E-2</v>
      </c>
    </row>
    <row r="575" spans="1:7" customFormat="1" x14ac:dyDescent="0.35">
      <c r="A575" s="51" t="s">
        <v>2595</v>
      </c>
      <c r="B575" s="68" t="s">
        <v>1634</v>
      </c>
      <c r="C575" s="132">
        <f>faneB1!C575</f>
        <v>5875.5440216650959</v>
      </c>
      <c r="D575" s="133">
        <f>faneB1!D575</f>
        <v>761</v>
      </c>
      <c r="E575" s="57"/>
      <c r="F575" s="139">
        <f>IF($C$585=0,"",IF(C575="[for completion]","",IF(C575="","",C575/$C$585)))</f>
        <v>8.0479457206138777E-2</v>
      </c>
      <c r="G575" s="139">
        <f>IF($D$585=0,"",IF(D575="[for completion]","",IF(D575="","",D575/$D$585)))</f>
        <v>6.5170848676886189E-2</v>
      </c>
    </row>
    <row r="576" spans="1:7" customFormat="1" x14ac:dyDescent="0.35">
      <c r="A576" s="51" t="s">
        <v>2596</v>
      </c>
      <c r="B576" s="68" t="s">
        <v>1635</v>
      </c>
      <c r="C576" s="132">
        <f>faneB1!C576</f>
        <v>4393.1464854230708</v>
      </c>
      <c r="D576" s="133">
        <f>faneB1!D576</f>
        <v>958</v>
      </c>
      <c r="E576" s="57"/>
      <c r="F576" s="139">
        <f>IF($C$585=0,"",IF(C576="[for completion]","",IF(C576="","",C576/$C$585)))</f>
        <v>6.0174520566983795E-2</v>
      </c>
      <c r="G576" s="139">
        <f>IF($D$585=0,"",IF(D576="[for completion]","",IF(D576="","",D576/$D$585)))</f>
        <v>8.2041620279181299E-2</v>
      </c>
    </row>
    <row r="577" spans="1:7" customFormat="1" x14ac:dyDescent="0.35">
      <c r="A577" s="51" t="s">
        <v>2597</v>
      </c>
      <c r="B577" s="68" t="s">
        <v>1636</v>
      </c>
      <c r="C577" s="132">
        <f>faneB1!C577</f>
        <v>3527.2005417162204</v>
      </c>
      <c r="D577" s="133">
        <f>faneB1!D577</f>
        <v>662</v>
      </c>
      <c r="E577" s="57"/>
      <c r="F577" s="139">
        <f t="shared" ref="F577:F584" si="30">IF($C$585=0,"",IF(C577="[for completion]","",IF(C577="","",C577/$C$585)))</f>
        <v>4.8313344944367169E-2</v>
      </c>
      <c r="G577" s="139">
        <f t="shared" ref="G577:G584" si="31">IF($D$585=0,"",IF(D577="[for completion]","",IF(D577="","",D577/$D$585)))</f>
        <v>5.6692643658473922E-2</v>
      </c>
    </row>
    <row r="578" spans="1:7" customFormat="1" x14ac:dyDescent="0.35">
      <c r="A578" s="51" t="s">
        <v>2598</v>
      </c>
      <c r="B578" s="68" t="s">
        <v>1637</v>
      </c>
      <c r="C578" s="132">
        <f>faneB1!C578</f>
        <v>6300.9690753646601</v>
      </c>
      <c r="D578" s="133">
        <f>faneB1!D578</f>
        <v>466</v>
      </c>
      <c r="E578" s="57"/>
      <c r="F578" s="139">
        <f t="shared" si="30"/>
        <v>8.6306658445272813E-2</v>
      </c>
      <c r="G578" s="139">
        <f t="shared" si="31"/>
        <v>3.9907510490708231E-2</v>
      </c>
    </row>
    <row r="579" spans="1:7" customFormat="1" x14ac:dyDescent="0.35">
      <c r="A579" s="51" t="s">
        <v>2599</v>
      </c>
      <c r="B579" s="68" t="s">
        <v>1638</v>
      </c>
      <c r="C579" s="132">
        <f>faneB1!C579</f>
        <v>2658.2068470525692</v>
      </c>
      <c r="D579" s="133">
        <f>faneB1!D579</f>
        <v>348</v>
      </c>
      <c r="E579" s="57"/>
      <c r="F579" s="139">
        <f t="shared" si="30"/>
        <v>3.6410423171641136E-2</v>
      </c>
      <c r="G579" s="139">
        <f t="shared" si="31"/>
        <v>2.9802175216237046E-2</v>
      </c>
    </row>
    <row r="580" spans="1:7" customFormat="1" x14ac:dyDescent="0.35">
      <c r="A580" s="51" t="s">
        <v>2600</v>
      </c>
      <c r="B580" s="68" t="s">
        <v>2682</v>
      </c>
      <c r="C580" s="132">
        <f>faneB1!C580</f>
        <v>6447.8557722579244</v>
      </c>
      <c r="D580" s="51">
        <f>faneB1!D580</f>
        <v>453</v>
      </c>
      <c r="E580" s="57"/>
      <c r="F580" s="139">
        <f t="shared" si="30"/>
        <v>8.8318618800464294E-2</v>
      </c>
      <c r="G580" s="139">
        <f t="shared" si="31"/>
        <v>3.8794210841825813E-2</v>
      </c>
    </row>
    <row r="581" spans="1:7" customFormat="1" x14ac:dyDescent="0.35">
      <c r="A581" s="51" t="s">
        <v>2601</v>
      </c>
      <c r="B581" s="51" t="s">
        <v>2685</v>
      </c>
      <c r="C581" s="132">
        <f>faneB1!C581</f>
        <v>2639.8234415859019</v>
      </c>
      <c r="D581" s="51">
        <f>faneB1!D581</f>
        <v>290</v>
      </c>
      <c r="F581" s="139">
        <f t="shared" si="30"/>
        <v>3.6158619000299319E-2</v>
      </c>
      <c r="G581" s="139">
        <f t="shared" si="31"/>
        <v>2.4835146013530873E-2</v>
      </c>
    </row>
    <row r="582" spans="1:7" customFormat="1" x14ac:dyDescent="0.35">
      <c r="A582" s="51" t="s">
        <v>2602</v>
      </c>
      <c r="B582" s="51" t="s">
        <v>2683</v>
      </c>
      <c r="C582" s="132">
        <f>faneB1!C582</f>
        <v>3872.0743336548185</v>
      </c>
      <c r="D582" s="51">
        <f>faneB1!D582</f>
        <v>238</v>
      </c>
      <c r="F582" s="139">
        <f t="shared" si="30"/>
        <v>5.3037206339584073E-2</v>
      </c>
      <c r="G582" s="139">
        <f t="shared" si="31"/>
        <v>2.0381947418001201E-2</v>
      </c>
    </row>
    <row r="583" spans="1:7" customFormat="1" x14ac:dyDescent="0.35">
      <c r="A583" s="51" t="s">
        <v>2694</v>
      </c>
      <c r="B583" s="68" t="s">
        <v>2684</v>
      </c>
      <c r="C583" s="132">
        <f>faneB1!C583</f>
        <v>4905.677199739509</v>
      </c>
      <c r="D583" s="51">
        <f>faneB1!D583</f>
        <v>230</v>
      </c>
      <c r="E583" s="57"/>
      <c r="F583" s="139">
        <f t="shared" si="30"/>
        <v>6.7194839628089573E-2</v>
      </c>
      <c r="G583" s="139">
        <f t="shared" si="31"/>
        <v>1.9696839941765864E-2</v>
      </c>
    </row>
    <row r="584" spans="1:7" customFormat="1" x14ac:dyDescent="0.35">
      <c r="A584" s="51" t="s">
        <v>2695</v>
      </c>
      <c r="B584" s="51" t="s">
        <v>2032</v>
      </c>
      <c r="C584" s="132">
        <f>faneB1!C584</f>
        <v>52.280215621692619</v>
      </c>
      <c r="D584" s="133">
        <f>faneB1!D584</f>
        <v>14</v>
      </c>
      <c r="E584" s="57"/>
      <c r="F584" s="139">
        <f t="shared" si="30"/>
        <v>7.161010725712072E-4</v>
      </c>
      <c r="G584" s="139">
        <f t="shared" si="31"/>
        <v>1.1989380834118353E-3</v>
      </c>
    </row>
    <row r="585" spans="1:7" customFormat="1" x14ac:dyDescent="0.35">
      <c r="A585" s="51" t="s">
        <v>2696</v>
      </c>
      <c r="B585" s="68" t="s">
        <v>138</v>
      </c>
      <c r="C585" s="132">
        <f>SUM(C572:C584)</f>
        <v>73006.755085531608</v>
      </c>
      <c r="D585" s="133">
        <f>SUM(D572:D584)</f>
        <v>11677</v>
      </c>
      <c r="E585" s="57"/>
      <c r="F585" s="127">
        <f>SUM(F572:F584)</f>
        <v>1</v>
      </c>
      <c r="G585" s="127">
        <f>SUM(G572:G584)</f>
        <v>0.99999999999999978</v>
      </c>
    </row>
    <row r="586" spans="1:7" customFormat="1" x14ac:dyDescent="0.35">
      <c r="A586" s="51" t="s">
        <v>2603</v>
      </c>
      <c r="B586" s="68"/>
      <c r="C586" s="132"/>
      <c r="D586" s="133"/>
      <c r="E586" s="57"/>
      <c r="F586" s="139"/>
      <c r="G586" s="139"/>
    </row>
    <row r="587" spans="1:7" customFormat="1" x14ac:dyDescent="0.35">
      <c r="A587" s="51" t="s">
        <v>2697</v>
      </c>
      <c r="B587" s="68"/>
      <c r="C587" s="132"/>
      <c r="D587" s="133"/>
      <c r="E587" s="57"/>
      <c r="F587" s="139"/>
      <c r="G587" s="139"/>
    </row>
    <row r="588" spans="1:7" customFormat="1" x14ac:dyDescent="0.35">
      <c r="A588" s="51" t="s">
        <v>2698</v>
      </c>
      <c r="B588" s="68"/>
      <c r="C588" s="132"/>
      <c r="D588" s="133"/>
      <c r="E588" s="57"/>
      <c r="F588" s="139"/>
      <c r="G588" s="139"/>
    </row>
    <row r="589" spans="1:7" customFormat="1" x14ac:dyDescent="0.35">
      <c r="A589" s="51" t="s">
        <v>2699</v>
      </c>
      <c r="B589" s="68"/>
      <c r="C589" s="132"/>
      <c r="D589" s="133"/>
      <c r="E589" s="57"/>
      <c r="F589" s="139"/>
      <c r="G589" s="139"/>
    </row>
    <row r="590" spans="1:7" customFormat="1" x14ac:dyDescent="0.35">
      <c r="A590" s="51" t="s">
        <v>2700</v>
      </c>
      <c r="B590" s="68"/>
      <c r="C590" s="132"/>
      <c r="D590" s="133"/>
      <c r="E590" s="57"/>
      <c r="F590" s="139"/>
      <c r="G590" s="139"/>
    </row>
    <row r="591" spans="1:7" customFormat="1" x14ac:dyDescent="0.35">
      <c r="A591" s="51" t="s">
        <v>2701</v>
      </c>
      <c r="B591" s="68"/>
      <c r="C591" s="132"/>
      <c r="D591" s="133"/>
      <c r="E591" s="57"/>
      <c r="F591" s="139" t="str">
        <f>IF($C$585=0,"",IF(C591="[for completion]","",IF(C591="","",C591/$C$585)))</f>
        <v/>
      </c>
      <c r="G591" s="139" t="str">
        <f>IF($D$585=0,"",IF(D591="[for completion]","",IF(D591="","",D591/$D$585)))</f>
        <v/>
      </c>
    </row>
    <row r="592" spans="1:7" customFormat="1" x14ac:dyDescent="0.35">
      <c r="A592" s="51" t="s">
        <v>2702</v>
      </c>
    </row>
    <row r="593" spans="1:7" customFormat="1" x14ac:dyDescent="0.35">
      <c r="A593" s="51" t="s">
        <v>2703</v>
      </c>
    </row>
    <row r="594" spans="1:7" x14ac:dyDescent="0.35">
      <c r="A594" s="51" t="s">
        <v>2704</v>
      </c>
    </row>
    <row r="595" spans="1:7" x14ac:dyDescent="0.35">
      <c r="A595" s="51" t="s">
        <v>2710</v>
      </c>
    </row>
    <row r="596" spans="1:7" x14ac:dyDescent="0.35">
      <c r="A596" s="137"/>
      <c r="B596" s="137" t="s">
        <v>2485</v>
      </c>
      <c r="C596" s="70" t="s">
        <v>107</v>
      </c>
      <c r="D596" s="70" t="s">
        <v>1641</v>
      </c>
      <c r="E596" s="70"/>
      <c r="F596" s="70" t="s">
        <v>479</v>
      </c>
      <c r="G596" s="70" t="s">
        <v>1949</v>
      </c>
    </row>
    <row r="597" spans="1:7" x14ac:dyDescent="0.35">
      <c r="A597" s="51" t="s">
        <v>2604</v>
      </c>
      <c r="B597" s="68" t="s">
        <v>2214</v>
      </c>
      <c r="C597" s="132">
        <f>faneB1!C597</f>
        <v>8777.7515333943156</v>
      </c>
      <c r="D597" s="133">
        <f>faneB1!D597</f>
        <v>468</v>
      </c>
      <c r="E597" s="57"/>
      <c r="F597" s="139">
        <f>IF($C$601=0,"",IF(C597="[for completion]","",IF(C597="","",C597/$C$601)))</f>
        <v>0.12023204596767331</v>
      </c>
      <c r="G597" s="139">
        <f>IF($D$601=0,"",IF(D597="[for completion]","",IF(D597="","",D597/$D$601)))</f>
        <v>4.0078787359767061E-2</v>
      </c>
    </row>
    <row r="598" spans="1:7" x14ac:dyDescent="0.35">
      <c r="A598" s="51" t="s">
        <v>2605</v>
      </c>
      <c r="B598" s="153" t="s">
        <v>2215</v>
      </c>
      <c r="C598" s="132">
        <f>faneB1!C598</f>
        <v>64176.723336515708</v>
      </c>
      <c r="D598" s="133">
        <f>faneB1!D598</f>
        <v>11195</v>
      </c>
      <c r="E598" s="57"/>
      <c r="F598" s="139">
        <f>IF($C$601=0,"",IF(C598="[for completion]","",IF(C598="","",C598/$C$601)))</f>
        <v>0.87905185295975563</v>
      </c>
      <c r="G598" s="139">
        <f>IF($D$601=0,"",IF(D598="[for completion]","",IF(D598="","",D598/$D$601)))</f>
        <v>0.95872227455682113</v>
      </c>
    </row>
    <row r="599" spans="1:7" x14ac:dyDescent="0.35">
      <c r="A599" s="51" t="s">
        <v>2606</v>
      </c>
      <c r="B599" s="68" t="s">
        <v>1640</v>
      </c>
      <c r="C599" s="132">
        <f>faneB1!C599</f>
        <v>0</v>
      </c>
      <c r="D599" s="133">
        <f>faneB1!D599</f>
        <v>0</v>
      </c>
      <c r="E599" s="57"/>
      <c r="F599" s="139">
        <f>IF($C$601=0,"",IF(C599="[for completion]","",IF(C599="","",C599/$C$601)))</f>
        <v>0</v>
      </c>
      <c r="G599" s="139">
        <f>IF($D$601=0,"",IF(D599="[for completion]","",IF(D599="","",D599/$D$601)))</f>
        <v>0</v>
      </c>
    </row>
    <row r="600" spans="1:7" x14ac:dyDescent="0.35">
      <c r="A600" s="51" t="s">
        <v>2607</v>
      </c>
      <c r="B600" s="51" t="s">
        <v>2032</v>
      </c>
      <c r="C600" s="132">
        <f>faneB1!C600</f>
        <v>52.280215621692612</v>
      </c>
      <c r="D600" s="133">
        <f>faneB1!D600</f>
        <v>14</v>
      </c>
      <c r="E600" s="57"/>
      <c r="F600" s="139">
        <f>IF($C$601=0,"",IF(C600="[for completion]","",IF(C600="","",C600/$C$601)))</f>
        <v>7.1610107257120612E-4</v>
      </c>
      <c r="G600" s="139">
        <f>IF($D$601=0,"",IF(D600="[for completion]","",IF(D600="","",D600/$D$601)))</f>
        <v>1.1989380834118353E-3</v>
      </c>
    </row>
    <row r="601" spans="1:7" x14ac:dyDescent="0.35">
      <c r="A601" s="51" t="s">
        <v>2608</v>
      </c>
      <c r="B601" s="68" t="s">
        <v>138</v>
      </c>
      <c r="C601" s="132">
        <f>SUM(C597:C600)</f>
        <v>73006.755085531709</v>
      </c>
      <c r="D601" s="133">
        <f>SUM(D597:D600)</f>
        <v>11677</v>
      </c>
      <c r="E601" s="57"/>
      <c r="F601" s="127">
        <f>SUM(F597:F600)</f>
        <v>1.0000000000000002</v>
      </c>
      <c r="G601" s="127">
        <f>SUM(G597:G600)</f>
        <v>1</v>
      </c>
    </row>
    <row r="603" spans="1:7" x14ac:dyDescent="0.35">
      <c r="A603" s="137"/>
      <c r="B603" s="137" t="s">
        <v>3038</v>
      </c>
      <c r="C603" s="137" t="s">
        <v>2672</v>
      </c>
      <c r="D603" s="137" t="s">
        <v>2675</v>
      </c>
      <c r="E603" s="137"/>
      <c r="F603" s="137" t="s">
        <v>2674</v>
      </c>
      <c r="G603" s="71" t="s">
        <v>3062</v>
      </c>
    </row>
    <row r="604" spans="1:7" x14ac:dyDescent="0.35">
      <c r="A604" s="51" t="s">
        <v>2611</v>
      </c>
      <c r="B604" s="68" t="s">
        <v>765</v>
      </c>
      <c r="C604" s="167">
        <f>faneB1!C604</f>
        <v>0</v>
      </c>
      <c r="D604" s="167">
        <f>faneB1!D604</f>
        <v>0</v>
      </c>
      <c r="E604" s="204"/>
      <c r="F604" s="167">
        <f>faneB1!F604</f>
        <v>0</v>
      </c>
      <c r="G604" s="167">
        <f>faneB1!G604</f>
        <v>0</v>
      </c>
    </row>
    <row r="605" spans="1:7" x14ac:dyDescent="0.35">
      <c r="A605" s="51" t="s">
        <v>2612</v>
      </c>
      <c r="B605" s="68" t="s">
        <v>766</v>
      </c>
      <c r="C605" s="167">
        <f>faneB1!C605</f>
        <v>84612.64778277796</v>
      </c>
      <c r="D605" s="167">
        <f>faneB1!D605</f>
        <v>31821.611424158385</v>
      </c>
      <c r="E605" s="204"/>
      <c r="F605" s="167">
        <f>faneB1!F605</f>
        <v>17.614277461004122</v>
      </c>
      <c r="G605" s="167">
        <f>faneB1!G605</f>
        <v>4.5274027005559967</v>
      </c>
    </row>
    <row r="606" spans="1:7" x14ac:dyDescent="0.35">
      <c r="A606" s="51" t="s">
        <v>2613</v>
      </c>
      <c r="B606" s="68" t="s">
        <v>767</v>
      </c>
      <c r="C606" s="167">
        <f>faneB1!C606</f>
        <v>2079.2995292820942</v>
      </c>
      <c r="D606" s="167">
        <f>faneB1!D606</f>
        <v>941.95342896547152</v>
      </c>
      <c r="E606" s="204"/>
      <c r="F606" s="167">
        <f>faneB1!F606</f>
        <v>9.7861823821478247</v>
      </c>
      <c r="G606" s="167">
        <f>faneB1!G606</f>
        <v>7.4074074074074066</v>
      </c>
    </row>
    <row r="607" spans="1:7" x14ac:dyDescent="0.35">
      <c r="A607" s="51" t="s">
        <v>2614</v>
      </c>
      <c r="B607" s="68" t="s">
        <v>768</v>
      </c>
      <c r="C607" s="167">
        <f>faneB1!C607</f>
        <v>752.04580390787919</v>
      </c>
      <c r="D607" s="167">
        <f>faneB1!D607</f>
        <v>257.32025059763316</v>
      </c>
      <c r="E607" s="204"/>
      <c r="F607" s="167">
        <f>faneB1!F607</f>
        <v>14.950019956820118</v>
      </c>
      <c r="G607" s="167">
        <f>faneB1!G607</f>
        <v>0</v>
      </c>
    </row>
    <row r="608" spans="1:7" x14ac:dyDescent="0.35">
      <c r="A608" s="51" t="s">
        <v>2615</v>
      </c>
      <c r="B608" s="68" t="s">
        <v>769</v>
      </c>
      <c r="C608" s="167">
        <f>faneB1!C608</f>
        <v>0</v>
      </c>
      <c r="D608" s="167">
        <f>faneB1!D608</f>
        <v>0</v>
      </c>
      <c r="E608" s="204"/>
      <c r="F608" s="167">
        <f>faneB1!F608</f>
        <v>0</v>
      </c>
      <c r="G608" s="167">
        <f>faneB1!G608</f>
        <v>0</v>
      </c>
    </row>
    <row r="609" spans="1:7" x14ac:dyDescent="0.35">
      <c r="A609" s="51" t="s">
        <v>2616</v>
      </c>
      <c r="B609" s="68" t="s">
        <v>770</v>
      </c>
      <c r="C609" s="167">
        <f>faneB1!C609</f>
        <v>0</v>
      </c>
      <c r="D609" s="167">
        <f>faneB1!D609</f>
        <v>0</v>
      </c>
      <c r="E609" s="204"/>
      <c r="F609" s="167">
        <f>faneB1!F609</f>
        <v>0</v>
      </c>
      <c r="G609" s="167">
        <f>faneB1!G609</f>
        <v>0</v>
      </c>
    </row>
    <row r="610" spans="1:7" x14ac:dyDescent="0.35">
      <c r="A610" s="51" t="s">
        <v>2617</v>
      </c>
      <c r="B610" s="68" t="s">
        <v>771</v>
      </c>
      <c r="C610" s="167">
        <f>faneB1!C610</f>
        <v>0</v>
      </c>
      <c r="D610" s="167">
        <f>faneB1!D610</f>
        <v>0</v>
      </c>
      <c r="E610" s="204"/>
      <c r="F610" s="167">
        <f>faneB1!F610</f>
        <v>0</v>
      </c>
      <c r="G610" s="167">
        <f>faneB1!G610</f>
        <v>0</v>
      </c>
    </row>
    <row r="611" spans="1:7" x14ac:dyDescent="0.35">
      <c r="A611" s="51" t="s">
        <v>2618</v>
      </c>
      <c r="B611" s="68" t="s">
        <v>2207</v>
      </c>
      <c r="C611" s="167">
        <f>faneB1!C611</f>
        <v>0</v>
      </c>
      <c r="D611" s="167">
        <f>faneB1!D611</f>
        <v>0</v>
      </c>
      <c r="E611" s="204"/>
      <c r="F611" s="167">
        <f>faneB1!F611</f>
        <v>0</v>
      </c>
      <c r="G611" s="167">
        <f>faneB1!G611</f>
        <v>0</v>
      </c>
    </row>
    <row r="612" spans="1:7" x14ac:dyDescent="0.35">
      <c r="A612" s="51" t="s">
        <v>2619</v>
      </c>
      <c r="B612" s="68" t="s">
        <v>2208</v>
      </c>
      <c r="C612" s="167">
        <f>faneB1!C612</f>
        <v>0</v>
      </c>
      <c r="D612" s="167">
        <f>faneB1!D612</f>
        <v>0</v>
      </c>
      <c r="E612" s="204"/>
      <c r="F612" s="167">
        <f>faneB1!F612</f>
        <v>0</v>
      </c>
      <c r="G612" s="167">
        <f>faneB1!G612</f>
        <v>0</v>
      </c>
    </row>
    <row r="613" spans="1:7" x14ac:dyDescent="0.35">
      <c r="A613" s="51" t="s">
        <v>2620</v>
      </c>
      <c r="B613" s="68" t="s">
        <v>2209</v>
      </c>
      <c r="C613" s="167">
        <f>faneB1!C613</f>
        <v>4714.1440101963544</v>
      </c>
      <c r="D613" s="167">
        <f>faneB1!D613</f>
        <v>1573.4329807241902</v>
      </c>
      <c r="E613" s="204"/>
      <c r="F613" s="167">
        <f>faneB1!F613</f>
        <v>12.079371938473329</v>
      </c>
      <c r="G613" s="167">
        <f>faneB1!G613</f>
        <v>2.4</v>
      </c>
    </row>
    <row r="614" spans="1:7" x14ac:dyDescent="0.35">
      <c r="A614" s="51" t="s">
        <v>2621</v>
      </c>
      <c r="B614" s="68" t="s">
        <v>772</v>
      </c>
      <c r="C614" s="167">
        <f>faneB1!C614</f>
        <v>0</v>
      </c>
      <c r="D614" s="167">
        <f>faneB1!D614</f>
        <v>0</v>
      </c>
      <c r="E614" s="204"/>
      <c r="F614" s="167">
        <f>faneB1!F614</f>
        <v>0</v>
      </c>
      <c r="G614" s="167">
        <f>faneB1!G614</f>
        <v>0</v>
      </c>
    </row>
    <row r="615" spans="1:7" x14ac:dyDescent="0.35">
      <c r="A615" s="51" t="s">
        <v>2622</v>
      </c>
      <c r="B615" s="68" t="s">
        <v>2993</v>
      </c>
      <c r="C615" s="167">
        <f>faneB1!C615</f>
        <v>0</v>
      </c>
      <c r="D615" s="167">
        <f>faneB1!D615</f>
        <v>0</v>
      </c>
      <c r="E615" s="204"/>
      <c r="F615" s="167">
        <f>faneB1!F615</f>
        <v>0</v>
      </c>
      <c r="G615" s="167">
        <f>faneB1!G615</f>
        <v>0</v>
      </c>
    </row>
    <row r="616" spans="1:7" x14ac:dyDescent="0.35">
      <c r="A616" s="51" t="s">
        <v>2623</v>
      </c>
      <c r="B616" s="68" t="s">
        <v>136</v>
      </c>
      <c r="C616" s="167">
        <f>faneB1!C616</f>
        <v>0</v>
      </c>
      <c r="D616" s="167">
        <f>faneB1!D616</f>
        <v>0</v>
      </c>
      <c r="E616" s="204"/>
      <c r="F616" s="167">
        <f>faneB1!F616</f>
        <v>0</v>
      </c>
      <c r="G616" s="167">
        <f>faneB1!G616</f>
        <v>0</v>
      </c>
    </row>
    <row r="617" spans="1:7" x14ac:dyDescent="0.35">
      <c r="A617" s="51" t="s">
        <v>2624</v>
      </c>
      <c r="B617" s="68" t="s">
        <v>138</v>
      </c>
      <c r="C617" s="132">
        <f>SUM(C604:C616)</f>
        <v>92158.137126164293</v>
      </c>
      <c r="D617" s="132">
        <f>SUM(D604:D616)</f>
        <v>34594.31808444568</v>
      </c>
      <c r="E617" s="49"/>
      <c r="F617" s="132"/>
      <c r="G617" s="139" t="str">
        <f>IF($D$393=0,"",IF(#REF!="[For completion]","",#REF!/$D$393))</f>
        <v/>
      </c>
    </row>
    <row r="618" spans="1:7" x14ac:dyDescent="0.35">
      <c r="A618" s="51" t="s">
        <v>2625</v>
      </c>
      <c r="B618" s="51" t="s">
        <v>2671</v>
      </c>
      <c r="C618"/>
      <c r="D618"/>
      <c r="E618"/>
      <c r="F618" s="167">
        <f>faneB1!F618</f>
        <v>0</v>
      </c>
      <c r="G618" s="139" t="str">
        <f>IF($D$622=0,"",IF(D617="[for completion]","",IF(D617="","",D617/$D$622)))</f>
        <v/>
      </c>
    </row>
    <row r="619" spans="1:7" x14ac:dyDescent="0.35">
      <c r="A619" s="51" t="s">
        <v>2626</v>
      </c>
      <c r="G619" s="139" t="str">
        <f>IF($D$622=0,"",IF(D618="[for completion]","",IF(D618="","",D618/$D$622)))</f>
        <v/>
      </c>
    </row>
    <row r="620" spans="1:7" x14ac:dyDescent="0.35">
      <c r="A620" s="51" t="s">
        <v>2627</v>
      </c>
      <c r="B620" s="68"/>
      <c r="C620" s="132"/>
      <c r="D620" s="133"/>
      <c r="E620" s="49"/>
      <c r="F620" s="139"/>
      <c r="G620" s="139" t="str">
        <f t="shared" ref="G620:G622" si="32">IF($D$622=0,"",IF(D620="[for completion]","",IF(D620="","",D620/$D$622)))</f>
        <v/>
      </c>
    </row>
    <row r="621" spans="1:7" x14ac:dyDescent="0.35">
      <c r="A621" s="51" t="s">
        <v>2628</v>
      </c>
      <c r="B621" s="68"/>
      <c r="C621" s="132"/>
      <c r="D621" s="133"/>
      <c r="E621" s="49"/>
      <c r="F621" s="139"/>
      <c r="G621" s="139" t="str">
        <f t="shared" si="32"/>
        <v/>
      </c>
    </row>
    <row r="622" spans="1:7" x14ac:dyDescent="0.35">
      <c r="A622" s="51" t="s">
        <v>2629</v>
      </c>
      <c r="B622" s="68"/>
      <c r="C622" s="132"/>
      <c r="D622" s="133"/>
      <c r="E622" s="49"/>
      <c r="F622" s="139"/>
      <c r="G622" s="139" t="str">
        <f t="shared" si="32"/>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E36E00"/>
  </sheetPr>
  <dimension ref="A1:N179"/>
  <sheetViews>
    <sheetView topLeftCell="A2" zoomScale="75" zoomScaleNormal="75" workbookViewId="0">
      <selection activeCell="A2" sqref="A2"/>
    </sheetView>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0.7265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773</v>
      </c>
      <c r="B1" s="48"/>
      <c r="C1" s="49"/>
      <c r="D1" s="49"/>
      <c r="E1" s="49"/>
      <c r="F1" s="216" t="s">
        <v>3071</v>
      </c>
      <c r="H1" s="49"/>
      <c r="I1" s="48"/>
      <c r="J1" s="49"/>
      <c r="K1" s="49"/>
      <c r="L1" s="49"/>
      <c r="M1" s="49"/>
    </row>
    <row r="2" spans="1:14" ht="15" thickBot="1" x14ac:dyDescent="0.4">
      <c r="A2" s="49"/>
      <c r="B2" s="49"/>
      <c r="C2" s="49"/>
      <c r="D2" s="49"/>
      <c r="E2" s="49"/>
      <c r="F2" s="49"/>
      <c r="H2"/>
      <c r="L2" s="49"/>
      <c r="M2" s="49"/>
    </row>
    <row r="3" spans="1:14" ht="19" thickBot="1" x14ac:dyDescent="0.4">
      <c r="A3" s="52"/>
      <c r="B3" s="53" t="s">
        <v>69</v>
      </c>
      <c r="C3" s="54" t="s">
        <v>70</v>
      </c>
      <c r="D3" s="52"/>
      <c r="E3" s="52"/>
      <c r="F3" s="52"/>
      <c r="G3" s="52"/>
      <c r="H3"/>
      <c r="L3" s="49"/>
      <c r="M3" s="49"/>
    </row>
    <row r="4" spans="1:14" ht="15" thickBot="1" x14ac:dyDescent="0.4">
      <c r="H4"/>
      <c r="L4" s="49"/>
      <c r="M4" s="49"/>
    </row>
    <row r="5" spans="1:14" ht="18.5" x14ac:dyDescent="0.35">
      <c r="B5" s="56" t="s">
        <v>774</v>
      </c>
      <c r="C5" s="55"/>
      <c r="E5" s="57"/>
      <c r="F5" s="57"/>
      <c r="H5"/>
      <c r="L5" s="49"/>
      <c r="M5" s="49"/>
    </row>
    <row r="6" spans="1:14" ht="15" thickBot="1" x14ac:dyDescent="0.4">
      <c r="B6" s="60" t="s">
        <v>775</v>
      </c>
      <c r="H6"/>
      <c r="L6" s="49"/>
      <c r="M6" s="49"/>
    </row>
    <row r="7" spans="1:14" s="95" customFormat="1" x14ac:dyDescent="0.35">
      <c r="A7" s="51"/>
      <c r="B7" s="75"/>
      <c r="C7" s="51"/>
      <c r="D7" s="51"/>
      <c r="E7" s="51"/>
      <c r="F7" s="51"/>
      <c r="G7" s="49"/>
      <c r="H7"/>
      <c r="I7" s="51"/>
      <c r="J7" s="51"/>
      <c r="K7" s="51"/>
      <c r="L7" s="49"/>
      <c r="M7" s="49"/>
      <c r="N7" s="49"/>
    </row>
    <row r="8" spans="1:14" ht="37" x14ac:dyDescent="0.35">
      <c r="A8" s="62" t="s">
        <v>78</v>
      </c>
      <c r="B8" s="62" t="s">
        <v>775</v>
      </c>
      <c r="C8" s="63"/>
      <c r="D8" s="63"/>
      <c r="E8" s="63"/>
      <c r="F8" s="63"/>
      <c r="G8" s="64"/>
      <c r="H8"/>
      <c r="I8" s="68"/>
      <c r="J8" s="57"/>
      <c r="K8" s="57"/>
      <c r="L8" s="57"/>
      <c r="M8" s="57"/>
    </row>
    <row r="9" spans="1:14" ht="15" customHeight="1" x14ac:dyDescent="0.35">
      <c r="A9" s="70"/>
      <c r="B9" s="71" t="s">
        <v>776</v>
      </c>
      <c r="C9" s="70"/>
      <c r="D9" s="70"/>
      <c r="E9" s="70"/>
      <c r="F9" s="73"/>
      <c r="G9" s="73"/>
      <c r="H9"/>
      <c r="I9" s="68"/>
      <c r="J9" s="65"/>
      <c r="K9" s="65"/>
      <c r="L9" s="65"/>
      <c r="M9" s="83"/>
      <c r="N9" s="83"/>
    </row>
    <row r="10" spans="1:14" x14ac:dyDescent="0.35">
      <c r="A10" s="51" t="s">
        <v>777</v>
      </c>
      <c r="B10" s="51" t="s">
        <v>778</v>
      </c>
      <c r="C10" s="133" t="s">
        <v>80</v>
      </c>
      <c r="E10" s="68"/>
      <c r="F10" s="68"/>
      <c r="H10"/>
      <c r="I10" s="68"/>
      <c r="L10" s="68"/>
      <c r="M10" s="68"/>
    </row>
    <row r="11" spans="1:14" outlineLevel="1" x14ac:dyDescent="0.35">
      <c r="A11" s="51" t="s">
        <v>779</v>
      </c>
      <c r="B11" s="80" t="s">
        <v>473</v>
      </c>
      <c r="C11" s="133"/>
      <c r="E11" s="68"/>
      <c r="F11" s="68"/>
      <c r="H11"/>
      <c r="I11" s="68"/>
      <c r="L11" s="68"/>
      <c r="M11" s="68"/>
    </row>
    <row r="12" spans="1:14" outlineLevel="1" x14ac:dyDescent="0.35">
      <c r="A12" s="51" t="s">
        <v>780</v>
      </c>
      <c r="B12" s="80" t="s">
        <v>475</v>
      </c>
      <c r="C12" s="133"/>
      <c r="E12" s="68"/>
      <c r="F12" s="68"/>
      <c r="H12"/>
      <c r="I12" s="68"/>
      <c r="L12" s="68"/>
      <c r="M12" s="68"/>
    </row>
    <row r="13" spans="1:14" outlineLevel="1" x14ac:dyDescent="0.35">
      <c r="A13" s="51" t="s">
        <v>781</v>
      </c>
      <c r="E13" s="68"/>
      <c r="F13" s="68"/>
      <c r="H13"/>
      <c r="I13" s="68"/>
      <c r="L13" s="68"/>
      <c r="M13" s="68"/>
    </row>
    <row r="14" spans="1:14" outlineLevel="1" x14ac:dyDescent="0.35">
      <c r="A14" s="51" t="s">
        <v>782</v>
      </c>
      <c r="E14" s="68"/>
      <c r="F14" s="68"/>
      <c r="H14"/>
      <c r="I14" s="68"/>
      <c r="L14" s="68"/>
      <c r="M14" s="68"/>
    </row>
    <row r="15" spans="1:14" outlineLevel="1" x14ac:dyDescent="0.35">
      <c r="A15" s="51" t="s">
        <v>783</v>
      </c>
      <c r="E15" s="68"/>
      <c r="F15" s="68"/>
      <c r="H15"/>
      <c r="I15" s="68"/>
      <c r="L15" s="68"/>
      <c r="M15" s="68"/>
    </row>
    <row r="16" spans="1:14" outlineLevel="1" x14ac:dyDescent="0.35">
      <c r="A16" s="51" t="s">
        <v>784</v>
      </c>
      <c r="E16" s="68"/>
      <c r="F16" s="68"/>
      <c r="H16"/>
      <c r="I16" s="68"/>
      <c r="L16" s="68"/>
      <c r="M16" s="68"/>
    </row>
    <row r="17" spans="1:14" outlineLevel="1" x14ac:dyDescent="0.35">
      <c r="A17" s="51" t="s">
        <v>785</v>
      </c>
      <c r="E17" s="68"/>
      <c r="F17" s="68"/>
      <c r="H17"/>
      <c r="I17" s="68"/>
      <c r="L17" s="68"/>
      <c r="M17" s="68"/>
    </row>
    <row r="18" spans="1:14" x14ac:dyDescent="0.35">
      <c r="A18" s="70"/>
      <c r="B18" s="70" t="s">
        <v>786</v>
      </c>
      <c r="C18" s="70" t="s">
        <v>645</v>
      </c>
      <c r="D18" s="70" t="s">
        <v>787</v>
      </c>
      <c r="E18" s="70"/>
      <c r="F18" s="70" t="s">
        <v>788</v>
      </c>
      <c r="G18" s="70" t="s">
        <v>789</v>
      </c>
      <c r="H18"/>
      <c r="I18" s="94"/>
      <c r="J18" s="65"/>
      <c r="K18" s="65"/>
      <c r="L18" s="57"/>
      <c r="M18" s="65"/>
      <c r="N18" s="65"/>
    </row>
    <row r="19" spans="1:14" x14ac:dyDescent="0.35">
      <c r="A19" s="51" t="s">
        <v>790</v>
      </c>
      <c r="B19" s="51" t="s">
        <v>791</v>
      </c>
      <c r="C19" s="132" t="s">
        <v>80</v>
      </c>
      <c r="D19" s="65"/>
      <c r="E19" s="65"/>
      <c r="F19" s="83"/>
      <c r="G19" s="83"/>
      <c r="H19"/>
      <c r="I19" s="68"/>
      <c r="L19" s="65"/>
      <c r="M19" s="83"/>
      <c r="N19" s="83"/>
    </row>
    <row r="20" spans="1:14" x14ac:dyDescent="0.35">
      <c r="A20" s="65"/>
      <c r="B20" s="94"/>
      <c r="C20" s="65"/>
      <c r="D20" s="65"/>
      <c r="E20" s="65"/>
      <c r="F20" s="83"/>
      <c r="G20" s="83"/>
      <c r="H20"/>
      <c r="I20" s="94"/>
      <c r="J20" s="65"/>
      <c r="K20" s="65"/>
      <c r="L20" s="65"/>
      <c r="M20" s="83"/>
      <c r="N20" s="83"/>
    </row>
    <row r="21" spans="1:14" x14ac:dyDescent="0.35">
      <c r="B21" s="51" t="s">
        <v>650</v>
      </c>
      <c r="C21" s="65"/>
      <c r="D21" s="65"/>
      <c r="E21" s="65"/>
      <c r="F21" s="83"/>
      <c r="G21" s="83"/>
      <c r="H21"/>
      <c r="I21" s="68"/>
      <c r="J21" s="65"/>
      <c r="K21" s="65"/>
      <c r="L21" s="65"/>
      <c r="M21" s="83"/>
      <c r="N21" s="83"/>
    </row>
    <row r="22" spans="1:14" x14ac:dyDescent="0.35">
      <c r="A22" s="51" t="s">
        <v>792</v>
      </c>
      <c r="B22" s="68" t="s">
        <v>572</v>
      </c>
      <c r="C22" s="132" t="s">
        <v>80</v>
      </c>
      <c r="D22" s="133" t="s">
        <v>80</v>
      </c>
      <c r="E22" s="68"/>
      <c r="F22" s="139" t="str">
        <f>IF($C$37=0,"",IF(C22="[for completion]","",C22/$C$37))</f>
        <v/>
      </c>
      <c r="G22" s="139" t="str">
        <f>IF($D$37=0,"",IF(D22="[for completion]","",D22/$D$37))</f>
        <v/>
      </c>
      <c r="H22"/>
      <c r="I22" s="68"/>
      <c r="L22" s="68"/>
      <c r="M22" s="77"/>
      <c r="N22" s="77"/>
    </row>
    <row r="23" spans="1:14" x14ac:dyDescent="0.35">
      <c r="A23" s="51" t="s">
        <v>793</v>
      </c>
      <c r="B23" s="68" t="s">
        <v>572</v>
      </c>
      <c r="C23" s="132" t="s">
        <v>80</v>
      </c>
      <c r="D23" s="133" t="s">
        <v>80</v>
      </c>
      <c r="E23" s="68"/>
      <c r="F23" s="139" t="str">
        <f t="shared" ref="F23:F36" si="0">IF($C$37=0,"",IF(C23="[for completion]","",C23/$C$37))</f>
        <v/>
      </c>
      <c r="G23" s="139" t="str">
        <f t="shared" ref="G23:G36" si="1">IF($D$37=0,"",IF(D23="[for completion]","",D23/$D$37))</f>
        <v/>
      </c>
      <c r="H23"/>
      <c r="I23" s="68"/>
      <c r="L23" s="68"/>
      <c r="M23" s="77"/>
      <c r="N23" s="77"/>
    </row>
    <row r="24" spans="1:14" x14ac:dyDescent="0.35">
      <c r="A24" s="51" t="s">
        <v>794</v>
      </c>
      <c r="B24" s="68" t="s">
        <v>572</v>
      </c>
      <c r="C24" s="132" t="s">
        <v>80</v>
      </c>
      <c r="D24" s="133" t="s">
        <v>80</v>
      </c>
      <c r="F24" s="139" t="str">
        <f t="shared" si="0"/>
        <v/>
      </c>
      <c r="G24" s="139" t="str">
        <f t="shared" si="1"/>
        <v/>
      </c>
      <c r="H24"/>
      <c r="I24" s="68"/>
      <c r="M24" s="77"/>
      <c r="N24" s="77"/>
    </row>
    <row r="25" spans="1:14" x14ac:dyDescent="0.35">
      <c r="A25" s="51" t="s">
        <v>795</v>
      </c>
      <c r="B25" s="68" t="s">
        <v>572</v>
      </c>
      <c r="C25" s="132" t="s">
        <v>80</v>
      </c>
      <c r="D25" s="133" t="s">
        <v>80</v>
      </c>
      <c r="E25" s="87"/>
      <c r="F25" s="139" t="str">
        <f t="shared" si="0"/>
        <v/>
      </c>
      <c r="G25" s="139" t="str">
        <f t="shared" si="1"/>
        <v/>
      </c>
      <c r="H25"/>
      <c r="I25" s="68"/>
      <c r="L25" s="87"/>
      <c r="M25" s="77"/>
      <c r="N25" s="77"/>
    </row>
    <row r="26" spans="1:14" x14ac:dyDescent="0.35">
      <c r="A26" s="51" t="s">
        <v>796</v>
      </c>
      <c r="B26" s="68" t="s">
        <v>572</v>
      </c>
      <c r="C26" s="132" t="s">
        <v>80</v>
      </c>
      <c r="D26" s="133" t="s">
        <v>80</v>
      </c>
      <c r="E26" s="87"/>
      <c r="F26" s="139" t="str">
        <f t="shared" si="0"/>
        <v/>
      </c>
      <c r="G26" s="139" t="str">
        <f t="shared" si="1"/>
        <v/>
      </c>
      <c r="H26"/>
      <c r="I26" s="68"/>
      <c r="L26" s="87"/>
      <c r="M26" s="77"/>
      <c r="N26" s="77"/>
    </row>
    <row r="27" spans="1:14" x14ac:dyDescent="0.35">
      <c r="A27" s="51" t="s">
        <v>797</v>
      </c>
      <c r="B27" s="68" t="s">
        <v>572</v>
      </c>
      <c r="C27" s="132" t="s">
        <v>80</v>
      </c>
      <c r="D27" s="133" t="s">
        <v>80</v>
      </c>
      <c r="E27" s="87"/>
      <c r="F27" s="139" t="str">
        <f t="shared" si="0"/>
        <v/>
      </c>
      <c r="G27" s="139" t="str">
        <f t="shared" si="1"/>
        <v/>
      </c>
      <c r="H27"/>
      <c r="I27" s="68"/>
      <c r="L27" s="87"/>
      <c r="M27" s="77"/>
      <c r="N27" s="77"/>
    </row>
    <row r="28" spans="1:14" x14ac:dyDescent="0.35">
      <c r="A28" s="51" t="s">
        <v>798</v>
      </c>
      <c r="B28" s="68" t="s">
        <v>572</v>
      </c>
      <c r="C28" s="132" t="s">
        <v>80</v>
      </c>
      <c r="D28" s="133" t="s">
        <v>80</v>
      </c>
      <c r="E28" s="87"/>
      <c r="F28" s="139" t="str">
        <f t="shared" si="0"/>
        <v/>
      </c>
      <c r="G28" s="139" t="str">
        <f t="shared" si="1"/>
        <v/>
      </c>
      <c r="H28"/>
      <c r="I28" s="68"/>
      <c r="L28" s="87"/>
      <c r="M28" s="77"/>
      <c r="N28" s="77"/>
    </row>
    <row r="29" spans="1:14" x14ac:dyDescent="0.35">
      <c r="A29" s="51" t="s">
        <v>799</v>
      </c>
      <c r="B29" s="68" t="s">
        <v>572</v>
      </c>
      <c r="C29" s="132" t="s">
        <v>80</v>
      </c>
      <c r="D29" s="133" t="s">
        <v>80</v>
      </c>
      <c r="E29" s="87"/>
      <c r="F29" s="139" t="str">
        <f t="shared" si="0"/>
        <v/>
      </c>
      <c r="G29" s="139" t="str">
        <f t="shared" si="1"/>
        <v/>
      </c>
      <c r="H29"/>
      <c r="I29" s="68"/>
      <c r="L29" s="87"/>
      <c r="M29" s="77"/>
      <c r="N29" s="77"/>
    </row>
    <row r="30" spans="1:14" x14ac:dyDescent="0.35">
      <c r="A30" s="51" t="s">
        <v>800</v>
      </c>
      <c r="B30" s="68" t="s">
        <v>572</v>
      </c>
      <c r="C30" s="132" t="s">
        <v>80</v>
      </c>
      <c r="D30" s="133" t="s">
        <v>80</v>
      </c>
      <c r="E30" s="87"/>
      <c r="F30" s="139" t="str">
        <f t="shared" si="0"/>
        <v/>
      </c>
      <c r="G30" s="139" t="str">
        <f t="shared" si="1"/>
        <v/>
      </c>
      <c r="H30"/>
      <c r="I30" s="68"/>
      <c r="L30" s="87"/>
      <c r="M30" s="77"/>
      <c r="N30" s="77"/>
    </row>
    <row r="31" spans="1:14" x14ac:dyDescent="0.35">
      <c r="A31" s="51" t="s">
        <v>801</v>
      </c>
      <c r="B31" s="68" t="s">
        <v>572</v>
      </c>
      <c r="C31" s="132" t="s">
        <v>80</v>
      </c>
      <c r="D31" s="133" t="s">
        <v>80</v>
      </c>
      <c r="E31" s="87"/>
      <c r="F31" s="139" t="str">
        <f t="shared" si="0"/>
        <v/>
      </c>
      <c r="G31" s="139" t="str">
        <f t="shared" si="1"/>
        <v/>
      </c>
      <c r="H31"/>
      <c r="I31" s="68"/>
      <c r="L31" s="87"/>
      <c r="M31" s="77"/>
      <c r="N31" s="77"/>
    </row>
    <row r="32" spans="1:14" x14ac:dyDescent="0.35">
      <c r="A32" s="51" t="s">
        <v>802</v>
      </c>
      <c r="B32" s="68" t="s">
        <v>572</v>
      </c>
      <c r="C32" s="132" t="s">
        <v>80</v>
      </c>
      <c r="D32" s="133" t="s">
        <v>80</v>
      </c>
      <c r="E32" s="87"/>
      <c r="F32" s="139" t="str">
        <f t="shared" si="0"/>
        <v/>
      </c>
      <c r="G32" s="139" t="str">
        <f t="shared" si="1"/>
        <v/>
      </c>
      <c r="H32"/>
      <c r="I32" s="68"/>
      <c r="L32" s="87"/>
      <c r="M32" s="77"/>
      <c r="N32" s="77"/>
    </row>
    <row r="33" spans="1:14" x14ac:dyDescent="0.35">
      <c r="A33" s="51" t="s">
        <v>803</v>
      </c>
      <c r="B33" s="68" t="s">
        <v>572</v>
      </c>
      <c r="C33" s="132" t="s">
        <v>80</v>
      </c>
      <c r="D33" s="133" t="s">
        <v>80</v>
      </c>
      <c r="E33" s="87"/>
      <c r="F33" s="139" t="str">
        <f t="shared" si="0"/>
        <v/>
      </c>
      <c r="G33" s="139" t="str">
        <f t="shared" si="1"/>
        <v/>
      </c>
      <c r="H33"/>
      <c r="I33" s="68"/>
      <c r="L33" s="87"/>
      <c r="M33" s="77"/>
      <c r="N33" s="77"/>
    </row>
    <row r="34" spans="1:14" x14ac:dyDescent="0.35">
      <c r="A34" s="51" t="s">
        <v>804</v>
      </c>
      <c r="B34" s="68" t="s">
        <v>572</v>
      </c>
      <c r="C34" s="132" t="s">
        <v>80</v>
      </c>
      <c r="D34" s="133" t="s">
        <v>80</v>
      </c>
      <c r="E34" s="87"/>
      <c r="F34" s="139" t="str">
        <f t="shared" si="0"/>
        <v/>
      </c>
      <c r="G34" s="139" t="str">
        <f t="shared" si="1"/>
        <v/>
      </c>
      <c r="H34"/>
      <c r="I34" s="68"/>
      <c r="L34" s="87"/>
      <c r="M34" s="77"/>
      <c r="N34" s="77"/>
    </row>
    <row r="35" spans="1:14" x14ac:dyDescent="0.35">
      <c r="A35" s="51" t="s">
        <v>805</v>
      </c>
      <c r="B35" s="68" t="s">
        <v>572</v>
      </c>
      <c r="C35" s="132" t="s">
        <v>80</v>
      </c>
      <c r="D35" s="133" t="s">
        <v>80</v>
      </c>
      <c r="E35" s="87"/>
      <c r="F35" s="139" t="str">
        <f t="shared" si="0"/>
        <v/>
      </c>
      <c r="G35" s="139" t="str">
        <f t="shared" si="1"/>
        <v/>
      </c>
      <c r="H35"/>
      <c r="I35" s="68"/>
      <c r="L35" s="87"/>
      <c r="M35" s="77"/>
      <c r="N35" s="77"/>
    </row>
    <row r="36" spans="1:14" x14ac:dyDescent="0.35">
      <c r="A36" s="51" t="s">
        <v>806</v>
      </c>
      <c r="B36" s="68" t="s">
        <v>572</v>
      </c>
      <c r="C36" s="132" t="s">
        <v>80</v>
      </c>
      <c r="D36" s="133" t="s">
        <v>80</v>
      </c>
      <c r="E36" s="87"/>
      <c r="F36" s="139" t="str">
        <f t="shared" si="0"/>
        <v/>
      </c>
      <c r="G36" s="139" t="str">
        <f t="shared" si="1"/>
        <v/>
      </c>
      <c r="H36"/>
      <c r="I36" s="68"/>
      <c r="L36" s="87"/>
      <c r="M36" s="77"/>
      <c r="N36" s="77"/>
    </row>
    <row r="37" spans="1:14" x14ac:dyDescent="0.35">
      <c r="A37" s="51" t="s">
        <v>807</v>
      </c>
      <c r="B37" s="78" t="s">
        <v>138</v>
      </c>
      <c r="C37" s="134">
        <f>SUM(C22:C36)</f>
        <v>0</v>
      </c>
      <c r="D37" s="76">
        <f>SUM(D22:D36)</f>
        <v>0</v>
      </c>
      <c r="E37" s="87"/>
      <c r="F37" s="140">
        <f>SUM(F22:F36)</f>
        <v>0</v>
      </c>
      <c r="G37" s="140">
        <f>SUM(G22:G36)</f>
        <v>0</v>
      </c>
      <c r="H37"/>
      <c r="I37" s="78"/>
      <c r="J37" s="68"/>
      <c r="K37" s="68"/>
      <c r="L37" s="87"/>
      <c r="M37" s="79"/>
      <c r="N37" s="79"/>
    </row>
    <row r="38" spans="1:14" x14ac:dyDescent="0.35">
      <c r="A38" s="70"/>
      <c r="B38" s="71" t="s">
        <v>808</v>
      </c>
      <c r="C38" s="70" t="s">
        <v>107</v>
      </c>
      <c r="D38" s="70"/>
      <c r="E38" s="72"/>
      <c r="F38" s="70" t="s">
        <v>788</v>
      </c>
      <c r="G38" s="70"/>
      <c r="H38"/>
      <c r="I38" s="94"/>
      <c r="J38" s="65"/>
      <c r="K38" s="65"/>
      <c r="L38" s="57"/>
      <c r="M38" s="65"/>
      <c r="N38" s="65"/>
    </row>
    <row r="39" spans="1:14" x14ac:dyDescent="0.35">
      <c r="A39" s="51" t="s">
        <v>809</v>
      </c>
      <c r="B39" s="68" t="s">
        <v>810</v>
      </c>
      <c r="C39" s="132" t="s">
        <v>80</v>
      </c>
      <c r="E39" s="96"/>
      <c r="F39" s="139" t="str">
        <f>IF($C$42=0,"",IF(C39="[for completion]","",C39/$C$42))</f>
        <v/>
      </c>
      <c r="G39" s="76"/>
      <c r="H39"/>
      <c r="I39" s="68"/>
      <c r="L39" s="96"/>
      <c r="M39" s="77"/>
      <c r="N39" s="76"/>
    </row>
    <row r="40" spans="1:14" x14ac:dyDescent="0.35">
      <c r="A40" s="51" t="s">
        <v>811</v>
      </c>
      <c r="B40" s="68" t="s">
        <v>812</v>
      </c>
      <c r="C40" s="132" t="s">
        <v>80</v>
      </c>
      <c r="E40" s="96"/>
      <c r="F40" s="139" t="str">
        <f>IF($C$42=0,"",IF(C40="[for completion]","",C40/$C$42))</f>
        <v/>
      </c>
      <c r="G40" s="76"/>
      <c r="H40"/>
      <c r="I40" s="68"/>
      <c r="L40" s="96"/>
      <c r="M40" s="77"/>
      <c r="N40" s="76"/>
    </row>
    <row r="41" spans="1:14" x14ac:dyDescent="0.35">
      <c r="A41" s="51" t="s">
        <v>813</v>
      </c>
      <c r="B41" s="68" t="s">
        <v>136</v>
      </c>
      <c r="C41" s="132" t="s">
        <v>80</v>
      </c>
      <c r="E41" s="87"/>
      <c r="F41" s="139" t="str">
        <f>IF($C$42=0,"",IF(C41="[for completion]","",C41/$C$42))</f>
        <v/>
      </c>
      <c r="G41" s="76"/>
      <c r="H41"/>
      <c r="I41" s="68"/>
      <c r="L41" s="87"/>
      <c r="M41" s="77"/>
      <c r="N41" s="76"/>
    </row>
    <row r="42" spans="1:14" x14ac:dyDescent="0.35">
      <c r="A42" s="51" t="s">
        <v>814</v>
      </c>
      <c r="B42" s="78" t="s">
        <v>138</v>
      </c>
      <c r="C42" s="134">
        <f>SUM(C39:C41)</f>
        <v>0</v>
      </c>
      <c r="D42" s="68"/>
      <c r="E42" s="87"/>
      <c r="F42" s="140">
        <f>SUM(F39:F41)</f>
        <v>0</v>
      </c>
      <c r="G42" s="76"/>
      <c r="H42"/>
      <c r="I42" s="68"/>
      <c r="L42" s="87"/>
      <c r="M42" s="77"/>
      <c r="N42" s="76"/>
    </row>
    <row r="43" spans="1:14" outlineLevel="1" x14ac:dyDescent="0.35">
      <c r="A43" s="51" t="s">
        <v>815</v>
      </c>
      <c r="B43" s="78"/>
      <c r="C43" s="68"/>
      <c r="D43" s="68"/>
      <c r="E43" s="87"/>
      <c r="F43" s="79"/>
      <c r="G43" s="76"/>
      <c r="H43"/>
      <c r="I43" s="68"/>
      <c r="L43" s="87"/>
      <c r="M43" s="77"/>
      <c r="N43" s="76"/>
    </row>
    <row r="44" spans="1:14" outlineLevel="1" x14ac:dyDescent="0.35">
      <c r="A44" s="51" t="s">
        <v>816</v>
      </c>
      <c r="B44" s="78"/>
      <c r="C44" s="68"/>
      <c r="D44" s="68"/>
      <c r="E44" s="87"/>
      <c r="F44" s="79"/>
      <c r="G44" s="76"/>
      <c r="H44"/>
      <c r="I44" s="68"/>
      <c r="L44" s="87"/>
      <c r="M44" s="77"/>
      <c r="N44" s="76"/>
    </row>
    <row r="45" spans="1:14" outlineLevel="1" x14ac:dyDescent="0.35">
      <c r="A45" s="51" t="s">
        <v>817</v>
      </c>
      <c r="B45" s="68"/>
      <c r="E45" s="87"/>
      <c r="F45" s="77"/>
      <c r="G45" s="76"/>
      <c r="H45"/>
      <c r="I45" s="68"/>
      <c r="L45" s="87"/>
      <c r="M45" s="77"/>
      <c r="N45" s="76"/>
    </row>
    <row r="46" spans="1:14" outlineLevel="1" x14ac:dyDescent="0.35">
      <c r="A46" s="51" t="s">
        <v>818</v>
      </c>
      <c r="B46" s="68"/>
      <c r="E46" s="87"/>
      <c r="F46" s="77"/>
      <c r="G46" s="76"/>
      <c r="H46"/>
      <c r="I46" s="68"/>
      <c r="L46" s="87"/>
      <c r="M46" s="77"/>
      <c r="N46" s="76"/>
    </row>
    <row r="47" spans="1:14" outlineLevel="1" x14ac:dyDescent="0.35">
      <c r="A47" s="51" t="s">
        <v>819</v>
      </c>
      <c r="B47" s="68"/>
      <c r="E47" s="87"/>
      <c r="F47" s="77"/>
      <c r="G47" s="76"/>
      <c r="H47"/>
      <c r="I47" s="68"/>
      <c r="L47" s="87"/>
      <c r="M47" s="77"/>
      <c r="N47" s="76"/>
    </row>
    <row r="48" spans="1:14" ht="15" customHeight="1" x14ac:dyDescent="0.35">
      <c r="A48" s="70"/>
      <c r="B48" s="71" t="s">
        <v>489</v>
      </c>
      <c r="C48" s="70" t="s">
        <v>788</v>
      </c>
      <c r="D48" s="70"/>
      <c r="E48" s="72"/>
      <c r="F48" s="73"/>
      <c r="G48" s="73"/>
      <c r="H48"/>
      <c r="I48" s="94"/>
      <c r="J48" s="65"/>
      <c r="K48" s="65"/>
      <c r="L48" s="57"/>
      <c r="M48" s="83"/>
      <c r="N48" s="83"/>
    </row>
    <row r="49" spans="1:14" x14ac:dyDescent="0.35">
      <c r="A49" s="51" t="s">
        <v>820</v>
      </c>
      <c r="B49" s="93" t="s">
        <v>491</v>
      </c>
      <c r="C49" s="129">
        <f>SUM(C50:C76)</f>
        <v>0</v>
      </c>
      <c r="G49" s="51"/>
      <c r="H49"/>
      <c r="I49" s="57"/>
      <c r="N49" s="51"/>
    </row>
    <row r="50" spans="1:14" x14ac:dyDescent="0.35">
      <c r="A50" s="51" t="s">
        <v>821</v>
      </c>
      <c r="B50" s="51" t="s">
        <v>493</v>
      </c>
      <c r="C50" s="129" t="s">
        <v>80</v>
      </c>
      <c r="G50" s="51"/>
      <c r="H50"/>
      <c r="N50" s="51"/>
    </row>
    <row r="51" spans="1:14" x14ac:dyDescent="0.35">
      <c r="A51" s="51" t="s">
        <v>822</v>
      </c>
      <c r="B51" s="51" t="s">
        <v>495</v>
      </c>
      <c r="C51" s="129" t="s">
        <v>80</v>
      </c>
      <c r="G51" s="51"/>
      <c r="H51"/>
      <c r="N51" s="51"/>
    </row>
    <row r="52" spans="1:14" x14ac:dyDescent="0.35">
      <c r="A52" s="51" t="s">
        <v>823</v>
      </c>
      <c r="B52" s="51" t="s">
        <v>497</v>
      </c>
      <c r="C52" s="129" t="s">
        <v>80</v>
      </c>
      <c r="G52" s="51"/>
      <c r="H52"/>
      <c r="N52" s="51"/>
    </row>
    <row r="53" spans="1:14" x14ac:dyDescent="0.35">
      <c r="A53" s="51" t="s">
        <v>824</v>
      </c>
      <c r="B53" s="51" t="s">
        <v>499</v>
      </c>
      <c r="C53" s="129" t="s">
        <v>80</v>
      </c>
      <c r="G53" s="51"/>
      <c r="H53"/>
      <c r="N53" s="51"/>
    </row>
    <row r="54" spans="1:14" x14ac:dyDescent="0.35">
      <c r="A54" s="51" t="s">
        <v>825</v>
      </c>
      <c r="B54" s="51" t="s">
        <v>501</v>
      </c>
      <c r="C54" s="129" t="s">
        <v>80</v>
      </c>
      <c r="G54" s="51"/>
      <c r="H54"/>
      <c r="N54" s="51"/>
    </row>
    <row r="55" spans="1:14" x14ac:dyDescent="0.35">
      <c r="A55" s="51" t="s">
        <v>826</v>
      </c>
      <c r="B55" s="51" t="s">
        <v>2290</v>
      </c>
      <c r="C55" s="129" t="s">
        <v>80</v>
      </c>
      <c r="G55" s="51"/>
      <c r="H55"/>
      <c r="N55" s="51"/>
    </row>
    <row r="56" spans="1:14" x14ac:dyDescent="0.35">
      <c r="A56" s="51" t="s">
        <v>827</v>
      </c>
      <c r="B56" s="51" t="s">
        <v>504</v>
      </c>
      <c r="C56" s="129" t="s">
        <v>80</v>
      </c>
      <c r="G56" s="51"/>
      <c r="H56"/>
      <c r="N56" s="51"/>
    </row>
    <row r="57" spans="1:14" x14ac:dyDescent="0.35">
      <c r="A57" s="51" t="s">
        <v>828</v>
      </c>
      <c r="B57" s="51" t="s">
        <v>506</v>
      </c>
      <c r="C57" s="129" t="s">
        <v>80</v>
      </c>
      <c r="G57" s="51"/>
      <c r="H57"/>
      <c r="N57" s="51"/>
    </row>
    <row r="58" spans="1:14" x14ac:dyDescent="0.35">
      <c r="A58" s="51" t="s">
        <v>829</v>
      </c>
      <c r="B58" s="51" t="s">
        <v>508</v>
      </c>
      <c r="C58" s="129" t="s">
        <v>80</v>
      </c>
      <c r="G58" s="51"/>
      <c r="H58"/>
      <c r="N58" s="51"/>
    </row>
    <row r="59" spans="1:14" x14ac:dyDescent="0.35">
      <c r="A59" s="51" t="s">
        <v>830</v>
      </c>
      <c r="B59" s="51" t="s">
        <v>510</v>
      </c>
      <c r="C59" s="129" t="s">
        <v>80</v>
      </c>
      <c r="G59" s="51"/>
      <c r="H59"/>
      <c r="N59" s="51"/>
    </row>
    <row r="60" spans="1:14" x14ac:dyDescent="0.35">
      <c r="A60" s="51" t="s">
        <v>831</v>
      </c>
      <c r="B60" s="51" t="s">
        <v>512</v>
      </c>
      <c r="C60" s="129" t="s">
        <v>80</v>
      </c>
      <c r="G60" s="51"/>
      <c r="H60"/>
      <c r="N60" s="51"/>
    </row>
    <row r="61" spans="1:14" x14ac:dyDescent="0.35">
      <c r="A61" s="51" t="s">
        <v>832</v>
      </c>
      <c r="B61" s="51" t="s">
        <v>514</v>
      </c>
      <c r="C61" s="129" t="s">
        <v>80</v>
      </c>
      <c r="G61" s="51"/>
      <c r="H61"/>
      <c r="N61" s="51"/>
    </row>
    <row r="62" spans="1:14" x14ac:dyDescent="0.35">
      <c r="A62" s="51" t="s">
        <v>833</v>
      </c>
      <c r="B62" s="51" t="s">
        <v>516</v>
      </c>
      <c r="C62" s="129" t="s">
        <v>80</v>
      </c>
      <c r="G62" s="51"/>
      <c r="H62"/>
      <c r="N62" s="51"/>
    </row>
    <row r="63" spans="1:14" x14ac:dyDescent="0.35">
      <c r="A63" s="51" t="s">
        <v>834</v>
      </c>
      <c r="B63" s="51" t="s">
        <v>518</v>
      </c>
      <c r="C63" s="129" t="s">
        <v>80</v>
      </c>
      <c r="G63" s="51"/>
      <c r="H63"/>
      <c r="N63" s="51"/>
    </row>
    <row r="64" spans="1:14" x14ac:dyDescent="0.35">
      <c r="A64" s="51" t="s">
        <v>835</v>
      </c>
      <c r="B64" s="51" t="s">
        <v>520</v>
      </c>
      <c r="C64" s="129" t="s">
        <v>80</v>
      </c>
      <c r="G64" s="51"/>
      <c r="H64"/>
      <c r="N64" s="51"/>
    </row>
    <row r="65" spans="1:14" x14ac:dyDescent="0.35">
      <c r="A65" s="51" t="s">
        <v>836</v>
      </c>
      <c r="B65" s="51" t="s">
        <v>2</v>
      </c>
      <c r="C65" s="129" t="s">
        <v>80</v>
      </c>
      <c r="G65" s="51"/>
      <c r="H65"/>
      <c r="N65" s="51"/>
    </row>
    <row r="66" spans="1:14" x14ac:dyDescent="0.35">
      <c r="A66" s="51" t="s">
        <v>837</v>
      </c>
      <c r="B66" s="51" t="s">
        <v>523</v>
      </c>
      <c r="C66" s="129" t="s">
        <v>80</v>
      </c>
      <c r="G66" s="51"/>
      <c r="H66"/>
      <c r="N66" s="51"/>
    </row>
    <row r="67" spans="1:14" x14ac:dyDescent="0.35">
      <c r="A67" s="51" t="s">
        <v>838</v>
      </c>
      <c r="B67" s="51" t="s">
        <v>525</v>
      </c>
      <c r="C67" s="129" t="s">
        <v>80</v>
      </c>
      <c r="G67" s="51"/>
      <c r="H67"/>
      <c r="N67" s="51"/>
    </row>
    <row r="68" spans="1:14" x14ac:dyDescent="0.35">
      <c r="A68" s="51" t="s">
        <v>839</v>
      </c>
      <c r="B68" s="51" t="s">
        <v>527</v>
      </c>
      <c r="C68" s="129" t="s">
        <v>80</v>
      </c>
      <c r="G68" s="51"/>
      <c r="H68"/>
      <c r="N68" s="51"/>
    </row>
    <row r="69" spans="1:14" x14ac:dyDescent="0.35">
      <c r="A69" s="51" t="s">
        <v>840</v>
      </c>
      <c r="B69" s="51" t="s">
        <v>529</v>
      </c>
      <c r="C69" s="129" t="s">
        <v>80</v>
      </c>
      <c r="G69" s="51"/>
      <c r="H69"/>
      <c r="N69" s="51"/>
    </row>
    <row r="70" spans="1:14" x14ac:dyDescent="0.35">
      <c r="A70" s="51" t="s">
        <v>841</v>
      </c>
      <c r="B70" s="51" t="s">
        <v>531</v>
      </c>
      <c r="C70" s="129" t="s">
        <v>80</v>
      </c>
      <c r="G70" s="51"/>
      <c r="H70"/>
      <c r="N70" s="51"/>
    </row>
    <row r="71" spans="1:14" x14ac:dyDescent="0.35">
      <c r="A71" s="51" t="s">
        <v>842</v>
      </c>
      <c r="B71" s="51" t="s">
        <v>533</v>
      </c>
      <c r="C71" s="129" t="s">
        <v>80</v>
      </c>
      <c r="G71" s="51"/>
      <c r="H71"/>
      <c r="N71" s="51"/>
    </row>
    <row r="72" spans="1:14" x14ac:dyDescent="0.35">
      <c r="A72" s="51" t="s">
        <v>843</v>
      </c>
      <c r="B72" s="51" t="s">
        <v>535</v>
      </c>
      <c r="C72" s="129" t="s">
        <v>80</v>
      </c>
      <c r="G72" s="51"/>
      <c r="H72"/>
      <c r="N72" s="51"/>
    </row>
    <row r="73" spans="1:14" x14ac:dyDescent="0.35">
      <c r="A73" s="51" t="s">
        <v>844</v>
      </c>
      <c r="B73" s="51" t="s">
        <v>537</v>
      </c>
      <c r="C73" s="129" t="s">
        <v>80</v>
      </c>
      <c r="G73" s="51"/>
      <c r="H73"/>
      <c r="N73" s="51"/>
    </row>
    <row r="74" spans="1:14" x14ac:dyDescent="0.35">
      <c r="A74" s="51" t="s">
        <v>845</v>
      </c>
      <c r="B74" s="51" t="s">
        <v>539</v>
      </c>
      <c r="C74" s="129" t="s">
        <v>80</v>
      </c>
      <c r="G74" s="51"/>
      <c r="H74"/>
      <c r="N74" s="51"/>
    </row>
    <row r="75" spans="1:14" x14ac:dyDescent="0.35">
      <c r="A75" s="51" t="s">
        <v>846</v>
      </c>
      <c r="B75" s="51" t="s">
        <v>541</v>
      </c>
      <c r="C75" s="129" t="s">
        <v>80</v>
      </c>
      <c r="G75" s="51"/>
      <c r="H75"/>
      <c r="N75" s="51"/>
    </row>
    <row r="76" spans="1:14" x14ac:dyDescent="0.35">
      <c r="A76" s="51" t="s">
        <v>847</v>
      </c>
      <c r="B76" s="51" t="s">
        <v>5</v>
      </c>
      <c r="C76" s="129" t="s">
        <v>80</v>
      </c>
      <c r="G76" s="51"/>
      <c r="H76"/>
      <c r="N76" s="51"/>
    </row>
    <row r="77" spans="1:14" x14ac:dyDescent="0.35">
      <c r="A77" s="51" t="s">
        <v>848</v>
      </c>
      <c r="B77" s="93" t="s">
        <v>306</v>
      </c>
      <c r="C77" s="129">
        <f>SUM(C78:C80)</f>
        <v>0</v>
      </c>
      <c r="G77" s="51"/>
      <c r="H77"/>
      <c r="I77" s="57"/>
      <c r="N77" s="51"/>
    </row>
    <row r="78" spans="1:14" x14ac:dyDescent="0.35">
      <c r="A78" s="51" t="s">
        <v>849</v>
      </c>
      <c r="B78" s="51" t="s">
        <v>547</v>
      </c>
      <c r="C78" s="129" t="s">
        <v>80</v>
      </c>
      <c r="G78" s="51"/>
      <c r="H78"/>
      <c r="N78" s="51"/>
    </row>
    <row r="79" spans="1:14" x14ac:dyDescent="0.35">
      <c r="A79" s="51" t="s">
        <v>850</v>
      </c>
      <c r="B79" s="51" t="s">
        <v>549</v>
      </c>
      <c r="C79" s="129" t="s">
        <v>80</v>
      </c>
      <c r="G79" s="51"/>
      <c r="H79"/>
      <c r="N79" s="51"/>
    </row>
    <row r="80" spans="1:14" x14ac:dyDescent="0.35">
      <c r="A80" s="51" t="s">
        <v>851</v>
      </c>
      <c r="B80" s="51" t="s">
        <v>1</v>
      </c>
      <c r="C80" s="129" t="s">
        <v>80</v>
      </c>
      <c r="G80" s="51"/>
      <c r="H80"/>
      <c r="N80" s="51"/>
    </row>
    <row r="81" spans="1:14" x14ac:dyDescent="0.35">
      <c r="A81" s="51" t="s">
        <v>852</v>
      </c>
      <c r="B81" s="93" t="s">
        <v>136</v>
      </c>
      <c r="C81" s="129">
        <f>SUM(C82:C92)</f>
        <v>0</v>
      </c>
      <c r="G81" s="51"/>
      <c r="H81"/>
      <c r="I81" s="57"/>
      <c r="N81" s="51"/>
    </row>
    <row r="82" spans="1:14" x14ac:dyDescent="0.35">
      <c r="A82" s="51" t="s">
        <v>853</v>
      </c>
      <c r="B82" s="68" t="s">
        <v>308</v>
      </c>
      <c r="C82" s="129" t="s">
        <v>80</v>
      </c>
      <c r="G82" s="51"/>
      <c r="H82"/>
      <c r="I82" s="68"/>
      <c r="N82" s="51"/>
    </row>
    <row r="83" spans="1:14" x14ac:dyDescent="0.35">
      <c r="A83" s="51" t="s">
        <v>854</v>
      </c>
      <c r="B83" s="51" t="s">
        <v>544</v>
      </c>
      <c r="C83" s="129" t="s">
        <v>80</v>
      </c>
      <c r="G83" s="51"/>
      <c r="H83"/>
      <c r="I83" s="68"/>
      <c r="N83" s="51"/>
    </row>
    <row r="84" spans="1:14" x14ac:dyDescent="0.35">
      <c r="A84" s="51" t="s">
        <v>855</v>
      </c>
      <c r="B84" s="68" t="s">
        <v>310</v>
      </c>
      <c r="C84" s="129" t="s">
        <v>80</v>
      </c>
      <c r="G84" s="51"/>
      <c r="H84"/>
      <c r="I84" s="68"/>
      <c r="N84" s="51"/>
    </row>
    <row r="85" spans="1:14" x14ac:dyDescent="0.35">
      <c r="A85" s="51" t="s">
        <v>856</v>
      </c>
      <c r="B85" s="68" t="s">
        <v>312</v>
      </c>
      <c r="C85" s="129" t="s">
        <v>80</v>
      </c>
      <c r="G85" s="51"/>
      <c r="H85"/>
      <c r="I85" s="68"/>
      <c r="N85" s="51"/>
    </row>
    <row r="86" spans="1:14" x14ac:dyDescent="0.35">
      <c r="A86" s="51" t="s">
        <v>857</v>
      </c>
      <c r="B86" s="68" t="s">
        <v>11</v>
      </c>
      <c r="C86" s="129" t="s">
        <v>80</v>
      </c>
      <c r="G86" s="51"/>
      <c r="H86"/>
      <c r="I86" s="68"/>
      <c r="N86" s="51"/>
    </row>
    <row r="87" spans="1:14" x14ac:dyDescent="0.35">
      <c r="A87" s="51" t="s">
        <v>858</v>
      </c>
      <c r="B87" s="68" t="s">
        <v>315</v>
      </c>
      <c r="C87" s="129" t="s">
        <v>80</v>
      </c>
      <c r="G87" s="51"/>
      <c r="H87"/>
      <c r="I87" s="68"/>
      <c r="N87" s="51"/>
    </row>
    <row r="88" spans="1:14" x14ac:dyDescent="0.35">
      <c r="A88" s="51" t="s">
        <v>859</v>
      </c>
      <c r="B88" s="68" t="s">
        <v>317</v>
      </c>
      <c r="C88" s="129" t="s">
        <v>80</v>
      </c>
      <c r="G88" s="51"/>
      <c r="H88"/>
      <c r="I88" s="68"/>
      <c r="N88" s="51"/>
    </row>
    <row r="89" spans="1:14" x14ac:dyDescent="0.35">
      <c r="A89" s="51" t="s">
        <v>860</v>
      </c>
      <c r="B89" s="68" t="s">
        <v>319</v>
      </c>
      <c r="C89" s="129" t="s">
        <v>80</v>
      </c>
      <c r="G89" s="51"/>
      <c r="H89"/>
      <c r="I89" s="68"/>
      <c r="N89" s="51"/>
    </row>
    <row r="90" spans="1:14" x14ac:dyDescent="0.35">
      <c r="A90" s="51" t="s">
        <v>861</v>
      </c>
      <c r="B90" s="68" t="s">
        <v>321</v>
      </c>
      <c r="C90" s="129" t="s">
        <v>80</v>
      </c>
      <c r="G90" s="51"/>
      <c r="H90"/>
      <c r="I90" s="68"/>
      <c r="N90" s="51"/>
    </row>
    <row r="91" spans="1:14" x14ac:dyDescent="0.35">
      <c r="A91" s="51" t="s">
        <v>862</v>
      </c>
      <c r="B91" s="68" t="s">
        <v>323</v>
      </c>
      <c r="C91" s="129" t="s">
        <v>80</v>
      </c>
      <c r="G91" s="51"/>
      <c r="H91"/>
      <c r="I91" s="68"/>
      <c r="N91" s="51"/>
    </row>
    <row r="92" spans="1:14" x14ac:dyDescent="0.35">
      <c r="A92" s="51" t="s">
        <v>863</v>
      </c>
      <c r="B92" s="68" t="s">
        <v>136</v>
      </c>
      <c r="C92" s="129" t="s">
        <v>80</v>
      </c>
      <c r="G92" s="51"/>
      <c r="H92"/>
      <c r="I92" s="68"/>
      <c r="N92" s="51"/>
    </row>
    <row r="93" spans="1:14" outlineLevel="1" x14ac:dyDescent="0.35">
      <c r="A93" s="51" t="s">
        <v>864</v>
      </c>
      <c r="B93" s="80" t="s">
        <v>140</v>
      </c>
      <c r="C93" s="129"/>
      <c r="G93" s="51"/>
      <c r="H93"/>
      <c r="I93" s="68"/>
      <c r="N93" s="51"/>
    </row>
    <row r="94" spans="1:14" outlineLevel="1" x14ac:dyDescent="0.35">
      <c r="A94" s="51" t="s">
        <v>865</v>
      </c>
      <c r="B94" s="80" t="s">
        <v>140</v>
      </c>
      <c r="C94" s="129"/>
      <c r="G94" s="51"/>
      <c r="H94"/>
      <c r="I94" s="68"/>
      <c r="N94" s="51"/>
    </row>
    <row r="95" spans="1:14" outlineLevel="1" x14ac:dyDescent="0.35">
      <c r="A95" s="51" t="s">
        <v>866</v>
      </c>
      <c r="B95" s="80" t="s">
        <v>140</v>
      </c>
      <c r="C95" s="129"/>
      <c r="G95" s="51"/>
      <c r="H95"/>
      <c r="I95" s="68"/>
      <c r="N95" s="51"/>
    </row>
    <row r="96" spans="1:14" outlineLevel="1" x14ac:dyDescent="0.35">
      <c r="A96" s="51" t="s">
        <v>867</v>
      </c>
      <c r="B96" s="80" t="s">
        <v>140</v>
      </c>
      <c r="C96" s="129"/>
      <c r="G96" s="51"/>
      <c r="H96"/>
      <c r="I96" s="68"/>
      <c r="N96" s="51"/>
    </row>
    <row r="97" spans="1:14" outlineLevel="1" x14ac:dyDescent="0.35">
      <c r="A97" s="51" t="s">
        <v>868</v>
      </c>
      <c r="B97" s="80" t="s">
        <v>140</v>
      </c>
      <c r="C97" s="129"/>
      <c r="G97" s="51"/>
      <c r="H97"/>
      <c r="I97" s="68"/>
      <c r="N97" s="51"/>
    </row>
    <row r="98" spans="1:14" outlineLevel="1" x14ac:dyDescent="0.35">
      <c r="A98" s="51" t="s">
        <v>869</v>
      </c>
      <c r="B98" s="80" t="s">
        <v>140</v>
      </c>
      <c r="C98" s="129"/>
      <c r="G98" s="51"/>
      <c r="H98"/>
      <c r="I98" s="68"/>
      <c r="N98" s="51"/>
    </row>
    <row r="99" spans="1:14" outlineLevel="1" x14ac:dyDescent="0.35">
      <c r="A99" s="51" t="s">
        <v>870</v>
      </c>
      <c r="B99" s="80" t="s">
        <v>140</v>
      </c>
      <c r="C99" s="129"/>
      <c r="G99" s="51"/>
      <c r="H99"/>
      <c r="I99" s="68"/>
      <c r="N99" s="51"/>
    </row>
    <row r="100" spans="1:14" outlineLevel="1" x14ac:dyDescent="0.35">
      <c r="A100" s="51" t="s">
        <v>871</v>
      </c>
      <c r="B100" s="80" t="s">
        <v>140</v>
      </c>
      <c r="C100" s="129"/>
      <c r="G100" s="51"/>
      <c r="H100"/>
      <c r="I100" s="68"/>
      <c r="N100" s="51"/>
    </row>
    <row r="101" spans="1:14" outlineLevel="1" x14ac:dyDescent="0.35">
      <c r="A101" s="51" t="s">
        <v>872</v>
      </c>
      <c r="B101" s="80" t="s">
        <v>140</v>
      </c>
      <c r="C101" s="129"/>
      <c r="G101" s="51"/>
      <c r="H101"/>
      <c r="I101" s="68"/>
      <c r="N101" s="51"/>
    </row>
    <row r="102" spans="1:14" outlineLevel="1" x14ac:dyDescent="0.35">
      <c r="A102" s="51" t="s">
        <v>873</v>
      </c>
      <c r="B102" s="80" t="s">
        <v>140</v>
      </c>
      <c r="C102" s="129"/>
      <c r="G102" s="51"/>
      <c r="H102"/>
      <c r="I102" s="68"/>
      <c r="N102" s="51"/>
    </row>
    <row r="103" spans="1:14" ht="15" customHeight="1" x14ac:dyDescent="0.35">
      <c r="A103" s="70"/>
      <c r="B103" s="138" t="s">
        <v>1556</v>
      </c>
      <c r="C103" s="130" t="s">
        <v>788</v>
      </c>
      <c r="D103" s="70"/>
      <c r="E103" s="72"/>
      <c r="F103" s="70"/>
      <c r="G103" s="73"/>
      <c r="H103"/>
      <c r="I103" s="94"/>
      <c r="J103" s="65"/>
      <c r="K103" s="65"/>
      <c r="L103" s="57"/>
      <c r="M103" s="65"/>
      <c r="N103" s="83"/>
    </row>
    <row r="104" spans="1:14" x14ac:dyDescent="0.35">
      <c r="A104" s="51" t="s">
        <v>874</v>
      </c>
      <c r="B104" s="68" t="s">
        <v>572</v>
      </c>
      <c r="C104" s="129" t="s">
        <v>80</v>
      </c>
      <c r="G104" s="51"/>
      <c r="H104"/>
      <c r="I104" s="68"/>
      <c r="N104" s="51"/>
    </row>
    <row r="105" spans="1:14" x14ac:dyDescent="0.35">
      <c r="A105" s="51" t="s">
        <v>875</v>
      </c>
      <c r="B105" s="68" t="s">
        <v>572</v>
      </c>
      <c r="C105" s="129" t="s">
        <v>80</v>
      </c>
      <c r="G105" s="51"/>
      <c r="H105"/>
      <c r="I105" s="68"/>
      <c r="N105" s="51"/>
    </row>
    <row r="106" spans="1:14" x14ac:dyDescent="0.35">
      <c r="A106" s="51" t="s">
        <v>876</v>
      </c>
      <c r="B106" s="68" t="s">
        <v>572</v>
      </c>
      <c r="C106" s="129" t="s">
        <v>80</v>
      </c>
      <c r="G106" s="51"/>
      <c r="H106"/>
      <c r="I106" s="68"/>
      <c r="N106" s="51"/>
    </row>
    <row r="107" spans="1:14" x14ac:dyDescent="0.35">
      <c r="A107" s="51" t="s">
        <v>877</v>
      </c>
      <c r="B107" s="68" t="s">
        <v>572</v>
      </c>
      <c r="C107" s="129" t="s">
        <v>80</v>
      </c>
      <c r="G107" s="51"/>
      <c r="H107"/>
      <c r="I107" s="68"/>
      <c r="N107" s="51"/>
    </row>
    <row r="108" spans="1:14" x14ac:dyDescent="0.35">
      <c r="A108" s="51" t="s">
        <v>878</v>
      </c>
      <c r="B108" s="68" t="s">
        <v>572</v>
      </c>
      <c r="C108" s="129" t="s">
        <v>80</v>
      </c>
      <c r="G108" s="51"/>
      <c r="H108"/>
      <c r="I108" s="68"/>
      <c r="N108" s="51"/>
    </row>
    <row r="109" spans="1:14" x14ac:dyDescent="0.35">
      <c r="A109" s="51" t="s">
        <v>879</v>
      </c>
      <c r="B109" s="68" t="s">
        <v>572</v>
      </c>
      <c r="C109" s="129" t="s">
        <v>80</v>
      </c>
      <c r="G109" s="51"/>
      <c r="H109"/>
      <c r="I109" s="68"/>
      <c r="N109" s="51"/>
    </row>
    <row r="110" spans="1:14" x14ac:dyDescent="0.35">
      <c r="A110" s="51" t="s">
        <v>880</v>
      </c>
      <c r="B110" s="68" t="s">
        <v>572</v>
      </c>
      <c r="C110" s="129" t="s">
        <v>80</v>
      </c>
      <c r="G110" s="51"/>
      <c r="H110"/>
      <c r="I110" s="68"/>
      <c r="N110" s="51"/>
    </row>
    <row r="111" spans="1:14" x14ac:dyDescent="0.35">
      <c r="A111" s="51" t="s">
        <v>881</v>
      </c>
      <c r="B111" s="68" t="s">
        <v>572</v>
      </c>
      <c r="C111" s="129" t="s">
        <v>80</v>
      </c>
      <c r="G111" s="51"/>
      <c r="H111"/>
      <c r="I111" s="68"/>
      <c r="N111" s="51"/>
    </row>
    <row r="112" spans="1:14" x14ac:dyDescent="0.35">
      <c r="A112" s="51" t="s">
        <v>882</v>
      </c>
      <c r="B112" s="68" t="s">
        <v>572</v>
      </c>
      <c r="C112" s="129" t="s">
        <v>80</v>
      </c>
      <c r="G112" s="51"/>
      <c r="H112"/>
      <c r="I112" s="68"/>
      <c r="N112" s="51"/>
    </row>
    <row r="113" spans="1:14" x14ac:dyDescent="0.35">
      <c r="A113" s="51" t="s">
        <v>883</v>
      </c>
      <c r="B113" s="68" t="s">
        <v>572</v>
      </c>
      <c r="C113" s="129" t="s">
        <v>80</v>
      </c>
      <c r="G113" s="51"/>
      <c r="H113"/>
      <c r="I113" s="68"/>
      <c r="N113" s="51"/>
    </row>
    <row r="114" spans="1:14" x14ac:dyDescent="0.35">
      <c r="A114" s="51" t="s">
        <v>884</v>
      </c>
      <c r="B114" s="68" t="s">
        <v>572</v>
      </c>
      <c r="C114" s="129" t="s">
        <v>80</v>
      </c>
      <c r="G114" s="51"/>
      <c r="H114"/>
      <c r="I114" s="68"/>
      <c r="N114" s="51"/>
    </row>
    <row r="115" spans="1:14" x14ac:dyDescent="0.35">
      <c r="A115" s="51" t="s">
        <v>885</v>
      </c>
      <c r="B115" s="68" t="s">
        <v>572</v>
      </c>
      <c r="C115" s="129" t="s">
        <v>80</v>
      </c>
      <c r="G115" s="51"/>
      <c r="H115"/>
      <c r="I115" s="68"/>
      <c r="N115" s="51"/>
    </row>
    <row r="116" spans="1:14" x14ac:dyDescent="0.35">
      <c r="A116" s="51" t="s">
        <v>886</v>
      </c>
      <c r="B116" s="68" t="s">
        <v>572</v>
      </c>
      <c r="C116" s="129" t="s">
        <v>80</v>
      </c>
      <c r="G116" s="51"/>
      <c r="H116"/>
      <c r="I116" s="68"/>
      <c r="N116" s="51"/>
    </row>
    <row r="117" spans="1:14" x14ac:dyDescent="0.35">
      <c r="A117" s="51" t="s">
        <v>887</v>
      </c>
      <c r="B117" s="68" t="s">
        <v>572</v>
      </c>
      <c r="C117" s="129" t="s">
        <v>80</v>
      </c>
      <c r="G117" s="51"/>
      <c r="H117"/>
      <c r="I117" s="68"/>
      <c r="N117" s="51"/>
    </row>
    <row r="118" spans="1:14" x14ac:dyDescent="0.35">
      <c r="A118" s="51" t="s">
        <v>888</v>
      </c>
      <c r="B118" s="68" t="s">
        <v>572</v>
      </c>
      <c r="C118" s="129" t="s">
        <v>80</v>
      </c>
      <c r="G118" s="51"/>
      <c r="H118"/>
      <c r="I118" s="68"/>
      <c r="N118" s="51"/>
    </row>
    <row r="119" spans="1:14" x14ac:dyDescent="0.35">
      <c r="A119" s="51" t="s">
        <v>889</v>
      </c>
      <c r="B119" s="68" t="s">
        <v>572</v>
      </c>
      <c r="C119" s="129" t="s">
        <v>80</v>
      </c>
      <c r="G119" s="51"/>
      <c r="H119"/>
      <c r="I119" s="68"/>
      <c r="N119" s="51"/>
    </row>
    <row r="120" spans="1:14" x14ac:dyDescent="0.35">
      <c r="A120" s="51" t="s">
        <v>890</v>
      </c>
      <c r="B120" s="68" t="s">
        <v>572</v>
      </c>
      <c r="C120" s="129" t="s">
        <v>80</v>
      </c>
      <c r="G120" s="51"/>
      <c r="H120"/>
      <c r="I120" s="68"/>
      <c r="N120" s="51"/>
    </row>
    <row r="121" spans="1:14" x14ac:dyDescent="0.35">
      <c r="A121" s="51" t="s">
        <v>891</v>
      </c>
      <c r="B121" s="68" t="s">
        <v>572</v>
      </c>
      <c r="C121" s="129" t="s">
        <v>80</v>
      </c>
      <c r="G121" s="51"/>
      <c r="H121"/>
      <c r="I121" s="68"/>
      <c r="N121" s="51"/>
    </row>
    <row r="122" spans="1:14" x14ac:dyDescent="0.35">
      <c r="A122" s="51" t="s">
        <v>892</v>
      </c>
      <c r="B122" s="68" t="s">
        <v>572</v>
      </c>
      <c r="C122" s="129" t="s">
        <v>80</v>
      </c>
      <c r="G122" s="51"/>
      <c r="H122"/>
      <c r="I122" s="68"/>
      <c r="N122" s="51"/>
    </row>
    <row r="123" spans="1:14" x14ac:dyDescent="0.35">
      <c r="A123" s="51" t="s">
        <v>893</v>
      </c>
      <c r="B123" s="68" t="s">
        <v>572</v>
      </c>
      <c r="C123" s="129" t="s">
        <v>80</v>
      </c>
      <c r="G123" s="51"/>
      <c r="H123"/>
      <c r="I123" s="68"/>
      <c r="N123" s="51"/>
    </row>
    <row r="124" spans="1:14" x14ac:dyDescent="0.35">
      <c r="A124" s="51" t="s">
        <v>894</v>
      </c>
      <c r="B124" s="68" t="s">
        <v>572</v>
      </c>
      <c r="C124" s="129" t="s">
        <v>80</v>
      </c>
      <c r="G124" s="51"/>
      <c r="H124"/>
      <c r="I124" s="68"/>
      <c r="N124" s="51"/>
    </row>
    <row r="125" spans="1:14" x14ac:dyDescent="0.35">
      <c r="A125" s="51" t="s">
        <v>895</v>
      </c>
      <c r="B125" s="68" t="s">
        <v>572</v>
      </c>
      <c r="C125" s="129" t="s">
        <v>80</v>
      </c>
      <c r="G125" s="51"/>
      <c r="H125"/>
      <c r="I125" s="68"/>
      <c r="N125" s="51"/>
    </row>
    <row r="126" spans="1:14" x14ac:dyDescent="0.35">
      <c r="A126" s="51" t="s">
        <v>896</v>
      </c>
      <c r="B126" s="68" t="s">
        <v>572</v>
      </c>
      <c r="C126" s="129" t="s">
        <v>80</v>
      </c>
      <c r="G126" s="51"/>
      <c r="H126"/>
      <c r="I126" s="68"/>
      <c r="N126" s="51"/>
    </row>
    <row r="127" spans="1:14" x14ac:dyDescent="0.35">
      <c r="A127" s="51" t="s">
        <v>897</v>
      </c>
      <c r="B127" s="68" t="s">
        <v>572</v>
      </c>
      <c r="C127" s="129" t="s">
        <v>80</v>
      </c>
      <c r="G127" s="51"/>
      <c r="H127"/>
      <c r="I127" s="68"/>
      <c r="N127" s="51"/>
    </row>
    <row r="128" spans="1:14" x14ac:dyDescent="0.35">
      <c r="A128" s="51" t="s">
        <v>898</v>
      </c>
      <c r="B128" s="68" t="s">
        <v>572</v>
      </c>
      <c r="C128" s="51" t="s">
        <v>80</v>
      </c>
      <c r="G128" s="51"/>
      <c r="H128"/>
      <c r="I128" s="68"/>
      <c r="N128" s="51"/>
    </row>
    <row r="129" spans="1:14" x14ac:dyDescent="0.35">
      <c r="A129" s="70"/>
      <c r="B129" s="71" t="s">
        <v>603</v>
      </c>
      <c r="C129" s="70" t="s">
        <v>788</v>
      </c>
      <c r="D129" s="70"/>
      <c r="E129" s="70"/>
      <c r="F129" s="73"/>
      <c r="G129" s="73"/>
      <c r="H129"/>
      <c r="I129" s="94"/>
      <c r="J129" s="65"/>
      <c r="K129" s="65"/>
      <c r="L129" s="65"/>
      <c r="M129" s="83"/>
      <c r="N129" s="83"/>
    </row>
    <row r="130" spans="1:14" x14ac:dyDescent="0.35">
      <c r="A130" s="51" t="s">
        <v>899</v>
      </c>
      <c r="B130" s="51" t="s">
        <v>605</v>
      </c>
      <c r="C130" s="129" t="s">
        <v>80</v>
      </c>
      <c r="D130"/>
      <c r="E130"/>
      <c r="F130"/>
      <c r="G130"/>
      <c r="H130"/>
      <c r="K130"/>
      <c r="L130"/>
      <c r="M130"/>
      <c r="N130"/>
    </row>
    <row r="131" spans="1:14" x14ac:dyDescent="0.35">
      <c r="A131" s="51" t="s">
        <v>900</v>
      </c>
      <c r="B131" s="51" t="s">
        <v>607</v>
      </c>
      <c r="C131" s="129" t="s">
        <v>80</v>
      </c>
      <c r="D131"/>
      <c r="E131"/>
      <c r="F131"/>
      <c r="G131"/>
      <c r="H131"/>
      <c r="K131"/>
      <c r="L131"/>
      <c r="M131"/>
      <c r="N131"/>
    </row>
    <row r="132" spans="1:14" x14ac:dyDescent="0.35">
      <c r="A132" s="51" t="s">
        <v>901</v>
      </c>
      <c r="B132" s="51" t="s">
        <v>136</v>
      </c>
      <c r="C132" s="129" t="s">
        <v>80</v>
      </c>
      <c r="D132"/>
      <c r="E132"/>
      <c r="F132"/>
      <c r="G132"/>
      <c r="H132"/>
      <c r="K132"/>
      <c r="L132"/>
      <c r="M132"/>
      <c r="N132"/>
    </row>
    <row r="133" spans="1:14" outlineLevel="1" x14ac:dyDescent="0.35">
      <c r="A133" s="51" t="s">
        <v>902</v>
      </c>
      <c r="C133" s="129"/>
      <c r="D133"/>
      <c r="E133"/>
      <c r="F133"/>
      <c r="G133"/>
      <c r="H133"/>
      <c r="K133"/>
      <c r="L133"/>
      <c r="M133"/>
      <c r="N133"/>
    </row>
    <row r="134" spans="1:14" outlineLevel="1" x14ac:dyDescent="0.35">
      <c r="A134" s="51" t="s">
        <v>903</v>
      </c>
      <c r="C134" s="129"/>
      <c r="D134"/>
      <c r="E134"/>
      <c r="F134"/>
      <c r="G134"/>
      <c r="H134"/>
      <c r="K134"/>
      <c r="L134"/>
      <c r="M134"/>
      <c r="N134"/>
    </row>
    <row r="135" spans="1:14" outlineLevel="1" x14ac:dyDescent="0.35">
      <c r="A135" s="51" t="s">
        <v>904</v>
      </c>
      <c r="C135" s="129"/>
      <c r="D135"/>
      <c r="E135"/>
      <c r="F135"/>
      <c r="G135"/>
      <c r="H135"/>
      <c r="K135"/>
      <c r="L135"/>
      <c r="M135"/>
      <c r="N135"/>
    </row>
    <row r="136" spans="1:14" outlineLevel="1" x14ac:dyDescent="0.35">
      <c r="A136" s="51" t="s">
        <v>905</v>
      </c>
      <c r="C136" s="129"/>
      <c r="D136"/>
      <c r="E136"/>
      <c r="F136"/>
      <c r="G136"/>
      <c r="H136"/>
      <c r="K136"/>
      <c r="L136"/>
      <c r="M136"/>
      <c r="N136"/>
    </row>
    <row r="137" spans="1:14" x14ac:dyDescent="0.35">
      <c r="A137" s="70"/>
      <c r="B137" s="71" t="s">
        <v>615</v>
      </c>
      <c r="C137" s="70" t="s">
        <v>788</v>
      </c>
      <c r="D137" s="70"/>
      <c r="E137" s="70"/>
      <c r="F137" s="73"/>
      <c r="G137" s="73"/>
      <c r="H137"/>
      <c r="I137" s="94"/>
      <c r="J137" s="65"/>
      <c r="K137" s="65"/>
      <c r="L137" s="65"/>
      <c r="M137" s="83"/>
      <c r="N137" s="83"/>
    </row>
    <row r="138" spans="1:14" x14ac:dyDescent="0.35">
      <c r="A138" s="51" t="s">
        <v>906</v>
      </c>
      <c r="B138" s="51" t="s">
        <v>617</v>
      </c>
      <c r="C138" s="129" t="s">
        <v>80</v>
      </c>
      <c r="D138" s="96"/>
      <c r="E138" s="96"/>
      <c r="F138" s="87"/>
      <c r="G138" s="76"/>
      <c r="H138"/>
      <c r="K138" s="96"/>
      <c r="L138" s="96"/>
      <c r="M138" s="87"/>
      <c r="N138" s="76"/>
    </row>
    <row r="139" spans="1:14" x14ac:dyDescent="0.35">
      <c r="A139" s="51" t="s">
        <v>907</v>
      </c>
      <c r="B139" s="51" t="s">
        <v>619</v>
      </c>
      <c r="C139" s="129" t="s">
        <v>80</v>
      </c>
      <c r="D139" s="96"/>
      <c r="E139" s="96"/>
      <c r="F139" s="87"/>
      <c r="G139" s="76"/>
      <c r="H139"/>
      <c r="K139" s="96"/>
      <c r="L139" s="96"/>
      <c r="M139" s="87"/>
      <c r="N139" s="76"/>
    </row>
    <row r="140" spans="1:14" x14ac:dyDescent="0.35">
      <c r="A140" s="51" t="s">
        <v>908</v>
      </c>
      <c r="B140" s="51" t="s">
        <v>136</v>
      </c>
      <c r="C140" s="129" t="s">
        <v>80</v>
      </c>
      <c r="D140" s="96"/>
      <c r="E140" s="96"/>
      <c r="F140" s="87"/>
      <c r="G140" s="76"/>
      <c r="H140"/>
      <c r="K140" s="96"/>
      <c r="L140" s="96"/>
      <c r="M140" s="87"/>
      <c r="N140" s="76"/>
    </row>
    <row r="141" spans="1:14" outlineLevel="1" x14ac:dyDescent="0.35">
      <c r="A141" s="51" t="s">
        <v>909</v>
      </c>
      <c r="C141" s="129"/>
      <c r="D141" s="96"/>
      <c r="E141" s="96"/>
      <c r="F141" s="87"/>
      <c r="G141" s="76"/>
      <c r="H141"/>
      <c r="K141" s="96"/>
      <c r="L141" s="96"/>
      <c r="M141" s="87"/>
      <c r="N141" s="76"/>
    </row>
    <row r="142" spans="1:14" outlineLevel="1" x14ac:dyDescent="0.35">
      <c r="A142" s="51" t="s">
        <v>910</v>
      </c>
      <c r="C142" s="129"/>
      <c r="D142" s="96"/>
      <c r="E142" s="96"/>
      <c r="F142" s="87"/>
      <c r="G142" s="76"/>
      <c r="H142"/>
      <c r="K142" s="96"/>
      <c r="L142" s="96"/>
      <c r="M142" s="87"/>
      <c r="N142" s="76"/>
    </row>
    <row r="143" spans="1:14" outlineLevel="1" x14ac:dyDescent="0.35">
      <c r="A143" s="51" t="s">
        <v>911</v>
      </c>
      <c r="C143" s="129"/>
      <c r="D143" s="96"/>
      <c r="E143" s="96"/>
      <c r="F143" s="87"/>
      <c r="G143" s="76"/>
      <c r="H143"/>
      <c r="K143" s="96"/>
      <c r="L143" s="96"/>
      <c r="M143" s="87"/>
      <c r="N143" s="76"/>
    </row>
    <row r="144" spans="1:14" outlineLevel="1" x14ac:dyDescent="0.35">
      <c r="A144" s="51" t="s">
        <v>912</v>
      </c>
      <c r="C144" s="129"/>
      <c r="D144" s="96"/>
      <c r="E144" s="96"/>
      <c r="F144" s="87"/>
      <c r="G144" s="76"/>
      <c r="H144"/>
      <c r="K144" s="96"/>
      <c r="L144" s="96"/>
      <c r="M144" s="87"/>
      <c r="N144" s="76"/>
    </row>
    <row r="145" spans="1:14" outlineLevel="1" x14ac:dyDescent="0.35">
      <c r="A145" s="51" t="s">
        <v>913</v>
      </c>
      <c r="C145" s="129"/>
      <c r="D145" s="96"/>
      <c r="E145" s="96"/>
      <c r="F145" s="87"/>
      <c r="G145" s="76"/>
      <c r="H145"/>
      <c r="K145" s="96"/>
      <c r="L145" s="96"/>
      <c r="M145" s="87"/>
      <c r="N145" s="76"/>
    </row>
    <row r="146" spans="1:14" outlineLevel="1" x14ac:dyDescent="0.35">
      <c r="A146" s="51" t="s">
        <v>914</v>
      </c>
      <c r="C146" s="129"/>
      <c r="D146" s="96"/>
      <c r="E146" s="96"/>
      <c r="F146" s="87"/>
      <c r="G146" s="76"/>
      <c r="H146"/>
      <c r="K146" s="96"/>
      <c r="L146" s="96"/>
      <c r="M146" s="87"/>
      <c r="N146" s="76"/>
    </row>
    <row r="147" spans="1:14" x14ac:dyDescent="0.35">
      <c r="A147" s="70"/>
      <c r="B147" s="71" t="s">
        <v>915</v>
      </c>
      <c r="C147" s="70" t="s">
        <v>107</v>
      </c>
      <c r="D147" s="70"/>
      <c r="E147" s="70"/>
      <c r="F147" s="70" t="s">
        <v>788</v>
      </c>
      <c r="G147" s="73"/>
      <c r="H147"/>
      <c r="I147" s="94"/>
      <c r="J147" s="65"/>
      <c r="K147" s="65"/>
      <c r="L147" s="65"/>
      <c r="M147" s="65"/>
      <c r="N147" s="83"/>
    </row>
    <row r="148" spans="1:14" x14ac:dyDescent="0.35">
      <c r="A148" s="51" t="s">
        <v>916</v>
      </c>
      <c r="B148" s="68" t="s">
        <v>917</v>
      </c>
      <c r="C148" s="132" t="s">
        <v>80</v>
      </c>
      <c r="D148" s="96"/>
      <c r="E148" s="96"/>
      <c r="F148" s="139" t="str">
        <f>IF($C$152=0,"",IF(C148="[for completion]","",C148/$C$152))</f>
        <v/>
      </c>
      <c r="G148" s="76"/>
      <c r="H148"/>
      <c r="I148" s="68"/>
      <c r="K148" s="96"/>
      <c r="L148" s="96"/>
      <c r="M148" s="77"/>
      <c r="N148" s="76"/>
    </row>
    <row r="149" spans="1:14" x14ac:dyDescent="0.35">
      <c r="A149" s="51" t="s">
        <v>918</v>
      </c>
      <c r="B149" s="68" t="s">
        <v>919</v>
      </c>
      <c r="C149" s="132" t="s">
        <v>80</v>
      </c>
      <c r="D149" s="96"/>
      <c r="E149" s="96"/>
      <c r="F149" s="139" t="str">
        <f>IF($C$152=0,"",IF(C149="[for completion]","",C149/$C$152))</f>
        <v/>
      </c>
      <c r="G149" s="76"/>
      <c r="H149"/>
      <c r="I149" s="68"/>
      <c r="K149" s="96"/>
      <c r="L149" s="96"/>
      <c r="M149" s="77"/>
      <c r="N149" s="76"/>
    </row>
    <row r="150" spans="1:14" x14ac:dyDescent="0.35">
      <c r="A150" s="51" t="s">
        <v>920</v>
      </c>
      <c r="B150" s="68" t="s">
        <v>921</v>
      </c>
      <c r="C150" s="132" t="s">
        <v>80</v>
      </c>
      <c r="D150" s="96"/>
      <c r="E150" s="96"/>
      <c r="F150" s="139" t="str">
        <f>IF($C$152=0,"",IF(C150="[for completion]","",C150/$C$152))</f>
        <v/>
      </c>
      <c r="G150" s="76"/>
      <c r="H150"/>
      <c r="I150" s="68"/>
      <c r="K150" s="96"/>
      <c r="L150" s="96"/>
      <c r="M150" s="77"/>
      <c r="N150" s="76"/>
    </row>
    <row r="151" spans="1:14" ht="15" customHeight="1" x14ac:dyDescent="0.35">
      <c r="A151" s="51" t="s">
        <v>922</v>
      </c>
      <c r="B151" s="68" t="s">
        <v>923</v>
      </c>
      <c r="C151" s="132" t="s">
        <v>80</v>
      </c>
      <c r="D151" s="96"/>
      <c r="E151" s="96"/>
      <c r="F151" s="139" t="str">
        <f>IF($C$152=0,"",IF(C151="[for completion]","",C151/$C$152))</f>
        <v/>
      </c>
      <c r="G151" s="76"/>
      <c r="H151"/>
      <c r="I151" s="68"/>
      <c r="K151" s="96"/>
      <c r="L151" s="96"/>
      <c r="M151" s="77"/>
      <c r="N151" s="76"/>
    </row>
    <row r="152" spans="1:14" ht="15" customHeight="1" x14ac:dyDescent="0.35">
      <c r="A152" s="51" t="s">
        <v>924</v>
      </c>
      <c r="B152" s="78" t="s">
        <v>138</v>
      </c>
      <c r="C152" s="134">
        <f>SUM(C148:C151)</f>
        <v>0</v>
      </c>
      <c r="D152" s="96"/>
      <c r="E152" s="96"/>
      <c r="F152" s="129">
        <f>SUM(F148:F151)</f>
        <v>0</v>
      </c>
      <c r="G152" s="76"/>
      <c r="H152"/>
      <c r="I152" s="68"/>
      <c r="K152" s="96"/>
      <c r="L152" s="96"/>
      <c r="M152" s="77"/>
      <c r="N152" s="76"/>
    </row>
    <row r="153" spans="1:14" ht="15" customHeight="1" outlineLevel="1" x14ac:dyDescent="0.35">
      <c r="A153" s="51" t="s">
        <v>925</v>
      </c>
      <c r="B153" s="80" t="s">
        <v>926</v>
      </c>
      <c r="D153" s="96"/>
      <c r="E153" s="96"/>
      <c r="F153" s="139" t="str">
        <f>IF($C$152=0,"",IF(C153="[for completion]","",C153/$C$152))</f>
        <v/>
      </c>
      <c r="G153" s="76"/>
      <c r="H153"/>
      <c r="I153" s="68"/>
      <c r="K153" s="96"/>
      <c r="L153" s="96"/>
      <c r="M153" s="77"/>
      <c r="N153" s="76"/>
    </row>
    <row r="154" spans="1:14" ht="15" customHeight="1" outlineLevel="1" x14ac:dyDescent="0.35">
      <c r="A154" s="51" t="s">
        <v>927</v>
      </c>
      <c r="B154" s="80" t="s">
        <v>928</v>
      </c>
      <c r="D154" s="96"/>
      <c r="E154" s="96"/>
      <c r="F154" s="139" t="str">
        <f t="shared" ref="F154:F159" si="2">IF($C$152=0,"",IF(C154="[for completion]","",C154/$C$152))</f>
        <v/>
      </c>
      <c r="G154" s="76"/>
      <c r="H154"/>
      <c r="I154" s="68"/>
      <c r="K154" s="96"/>
      <c r="L154" s="96"/>
      <c r="M154" s="77"/>
      <c r="N154" s="76"/>
    </row>
    <row r="155" spans="1:14" ht="15" customHeight="1" outlineLevel="1" x14ac:dyDescent="0.35">
      <c r="A155" s="51" t="s">
        <v>929</v>
      </c>
      <c r="B155" s="80" t="s">
        <v>930</v>
      </c>
      <c r="D155" s="96"/>
      <c r="E155" s="96"/>
      <c r="F155" s="139" t="str">
        <f t="shared" si="2"/>
        <v/>
      </c>
      <c r="G155" s="76"/>
      <c r="H155"/>
      <c r="I155" s="68"/>
      <c r="K155" s="96"/>
      <c r="L155" s="96"/>
      <c r="M155" s="77"/>
      <c r="N155" s="76"/>
    </row>
    <row r="156" spans="1:14" ht="15" customHeight="1" outlineLevel="1" x14ac:dyDescent="0.35">
      <c r="A156" s="51" t="s">
        <v>931</v>
      </c>
      <c r="B156" s="80" t="s">
        <v>932</v>
      </c>
      <c r="D156" s="96"/>
      <c r="E156" s="96"/>
      <c r="F156" s="139" t="str">
        <f t="shared" si="2"/>
        <v/>
      </c>
      <c r="G156" s="76"/>
      <c r="H156"/>
      <c r="I156" s="68"/>
      <c r="K156" s="96"/>
      <c r="L156" s="96"/>
      <c r="M156" s="77"/>
      <c r="N156" s="76"/>
    </row>
    <row r="157" spans="1:14" ht="15" customHeight="1" outlineLevel="1" x14ac:dyDescent="0.35">
      <c r="A157" s="51" t="s">
        <v>933</v>
      </c>
      <c r="B157" s="80" t="s">
        <v>934</v>
      </c>
      <c r="D157" s="96"/>
      <c r="E157" s="96"/>
      <c r="F157" s="139" t="str">
        <f t="shared" si="2"/>
        <v/>
      </c>
      <c r="G157" s="76"/>
      <c r="H157"/>
      <c r="I157" s="68"/>
      <c r="K157" s="96"/>
      <c r="L157" s="96"/>
      <c r="M157" s="77"/>
      <c r="N157" s="76"/>
    </row>
    <row r="158" spans="1:14" ht="15" customHeight="1" outlineLevel="1" x14ac:dyDescent="0.35">
      <c r="A158" s="51" t="s">
        <v>935</v>
      </c>
      <c r="B158" s="80" t="s">
        <v>936</v>
      </c>
      <c r="D158" s="96"/>
      <c r="E158" s="96"/>
      <c r="F158" s="139" t="str">
        <f t="shared" si="2"/>
        <v/>
      </c>
      <c r="G158" s="76"/>
      <c r="H158"/>
      <c r="I158" s="68"/>
      <c r="K158" s="96"/>
      <c r="L158" s="96"/>
      <c r="M158" s="77"/>
      <c r="N158" s="76"/>
    </row>
    <row r="159" spans="1:14" ht="15" customHeight="1" outlineLevel="1" x14ac:dyDescent="0.35">
      <c r="A159" s="51" t="s">
        <v>937</v>
      </c>
      <c r="B159" s="80" t="s">
        <v>938</v>
      </c>
      <c r="D159" s="96"/>
      <c r="E159" s="96"/>
      <c r="F159" s="139" t="str">
        <f t="shared" si="2"/>
        <v/>
      </c>
      <c r="G159" s="76"/>
      <c r="H159"/>
      <c r="I159" s="68"/>
      <c r="K159" s="96"/>
      <c r="L159" s="96"/>
      <c r="M159" s="77"/>
      <c r="N159" s="76"/>
    </row>
    <row r="160" spans="1:14" ht="15" customHeight="1" outlineLevel="1" x14ac:dyDescent="0.35">
      <c r="A160" s="51" t="s">
        <v>939</v>
      </c>
      <c r="B160" s="80"/>
      <c r="D160" s="96"/>
      <c r="E160" s="96"/>
      <c r="F160" s="77"/>
      <c r="G160" s="76"/>
      <c r="H160"/>
      <c r="I160" s="68"/>
      <c r="K160" s="96"/>
      <c r="L160" s="96"/>
      <c r="M160" s="77"/>
      <c r="N160" s="76"/>
    </row>
    <row r="161" spans="1:14" ht="15" customHeight="1" outlineLevel="1" x14ac:dyDescent="0.35">
      <c r="A161" s="51" t="s">
        <v>940</v>
      </c>
      <c r="B161" s="80"/>
      <c r="D161" s="96"/>
      <c r="E161" s="96"/>
      <c r="F161" s="77"/>
      <c r="G161" s="76"/>
      <c r="H161"/>
      <c r="I161" s="68"/>
      <c r="K161" s="96"/>
      <c r="L161" s="96"/>
      <c r="M161" s="77"/>
      <c r="N161" s="76"/>
    </row>
    <row r="162" spans="1:14" ht="15" customHeight="1" outlineLevel="1" x14ac:dyDescent="0.35">
      <c r="A162" s="51" t="s">
        <v>941</v>
      </c>
      <c r="B162" s="80"/>
      <c r="D162" s="96"/>
      <c r="E162" s="96"/>
      <c r="F162" s="77"/>
      <c r="G162" s="76"/>
      <c r="H162"/>
      <c r="I162" s="68"/>
      <c r="K162" s="96"/>
      <c r="L162" s="96"/>
      <c r="M162" s="77"/>
      <c r="N162" s="76"/>
    </row>
    <row r="163" spans="1:14" ht="15" customHeight="1" outlineLevel="1" x14ac:dyDescent="0.35">
      <c r="A163" s="51" t="s">
        <v>942</v>
      </c>
      <c r="B163" s="80"/>
      <c r="D163" s="96"/>
      <c r="E163" s="96"/>
      <c r="F163" s="77"/>
      <c r="G163" s="76"/>
      <c r="H163"/>
      <c r="I163" s="68"/>
      <c r="K163" s="96"/>
      <c r="L163" s="96"/>
      <c r="M163" s="77"/>
      <c r="N163" s="76"/>
    </row>
    <row r="164" spans="1:14" ht="15" customHeight="1" outlineLevel="1" x14ac:dyDescent="0.35">
      <c r="A164" s="51" t="s">
        <v>943</v>
      </c>
      <c r="B164" s="68"/>
      <c r="D164" s="96"/>
      <c r="E164" s="96"/>
      <c r="F164" s="77"/>
      <c r="G164" s="76"/>
      <c r="H164"/>
      <c r="I164" s="68"/>
      <c r="K164" s="96"/>
      <c r="L164" s="96"/>
      <c r="M164" s="77"/>
      <c r="N164" s="76"/>
    </row>
    <row r="165" spans="1:14" outlineLevel="1" x14ac:dyDescent="0.35">
      <c r="A165" s="51" t="s">
        <v>944</v>
      </c>
      <c r="B165" s="81"/>
      <c r="C165" s="81"/>
      <c r="D165" s="81"/>
      <c r="E165" s="81"/>
      <c r="F165" s="77"/>
      <c r="G165" s="76"/>
      <c r="H165"/>
      <c r="I165" s="78"/>
      <c r="J165" s="68"/>
      <c r="K165" s="96"/>
      <c r="L165" s="96"/>
      <c r="M165" s="87"/>
      <c r="N165" s="76"/>
    </row>
    <row r="166" spans="1:14" ht="15" customHeight="1" x14ac:dyDescent="0.35">
      <c r="A166" s="70"/>
      <c r="B166" s="137" t="s">
        <v>945</v>
      </c>
      <c r="C166" s="70" t="s">
        <v>788</v>
      </c>
      <c r="D166" s="70"/>
      <c r="E166" s="70"/>
      <c r="F166" s="73"/>
      <c r="G166" s="73"/>
      <c r="H166"/>
      <c r="I166" s="94"/>
      <c r="J166" s="65"/>
      <c r="K166" s="65"/>
      <c r="L166" s="65"/>
      <c r="M166" s="83"/>
      <c r="N166" s="83"/>
    </row>
    <row r="167" spans="1:14" x14ac:dyDescent="0.35">
      <c r="A167" s="51" t="s">
        <v>946</v>
      </c>
      <c r="B167" s="51" t="s">
        <v>640</v>
      </c>
      <c r="C167" s="129" t="s">
        <v>80</v>
      </c>
      <c r="D167"/>
      <c r="E167" s="49"/>
      <c r="F167" s="49"/>
      <c r="G167"/>
      <c r="H167"/>
      <c r="K167"/>
      <c r="L167" s="49"/>
      <c r="M167" s="49"/>
      <c r="N167"/>
    </row>
    <row r="168" spans="1:14" outlineLevel="1" x14ac:dyDescent="0.35">
      <c r="A168" s="51" t="s">
        <v>947</v>
      </c>
      <c r="B168" s="121" t="s">
        <v>2661</v>
      </c>
      <c r="C168" s="127" t="s">
        <v>80</v>
      </c>
      <c r="D168"/>
      <c r="E168" s="49"/>
      <c r="F168" s="49"/>
      <c r="G168"/>
      <c r="H168"/>
      <c r="K168"/>
      <c r="L168" s="49"/>
      <c r="M168" s="49"/>
      <c r="N168"/>
    </row>
    <row r="169" spans="1:14" outlineLevel="1" x14ac:dyDescent="0.35">
      <c r="A169" s="51" t="s">
        <v>948</v>
      </c>
      <c r="D169"/>
      <c r="E169" s="49"/>
      <c r="F169" s="49"/>
      <c r="G169"/>
      <c r="H169"/>
      <c r="K169"/>
      <c r="L169" s="49"/>
      <c r="M169" s="49"/>
      <c r="N169"/>
    </row>
    <row r="170" spans="1:14" outlineLevel="1" x14ac:dyDescent="0.35">
      <c r="A170" s="51" t="s">
        <v>949</v>
      </c>
      <c r="D170"/>
      <c r="E170" s="49"/>
      <c r="F170" s="49"/>
      <c r="G170"/>
      <c r="H170"/>
      <c r="K170"/>
      <c r="L170" s="49"/>
      <c r="M170" s="49"/>
      <c r="N170"/>
    </row>
    <row r="171" spans="1:14" outlineLevel="1" x14ac:dyDescent="0.35">
      <c r="A171" s="51" t="s">
        <v>950</v>
      </c>
      <c r="D171"/>
      <c r="E171" s="49"/>
      <c r="F171" s="49"/>
      <c r="G171"/>
      <c r="H171"/>
      <c r="K171"/>
      <c r="L171" s="49"/>
      <c r="M171" s="49"/>
      <c r="N171"/>
    </row>
    <row r="172" spans="1:14" x14ac:dyDescent="0.35">
      <c r="A172" s="70"/>
      <c r="B172" s="71" t="s">
        <v>951</v>
      </c>
      <c r="C172" s="70" t="s">
        <v>788</v>
      </c>
      <c r="D172" s="70"/>
      <c r="E172" s="70"/>
      <c r="F172" s="73"/>
      <c r="G172" s="73"/>
      <c r="H172"/>
      <c r="I172" s="94"/>
      <c r="J172" s="65"/>
      <c r="K172" s="65"/>
      <c r="L172" s="65"/>
      <c r="M172" s="83"/>
      <c r="N172" s="83"/>
    </row>
    <row r="173" spans="1:14" ht="15" customHeight="1" x14ac:dyDescent="0.35">
      <c r="A173" s="51" t="s">
        <v>952</v>
      </c>
      <c r="B173" s="51" t="s">
        <v>953</v>
      </c>
      <c r="C173" s="129" t="s">
        <v>80</v>
      </c>
      <c r="D173"/>
      <c r="E173"/>
      <c r="F173"/>
      <c r="G173"/>
      <c r="H173"/>
      <c r="K173"/>
      <c r="L173"/>
      <c r="M173"/>
      <c r="N173"/>
    </row>
    <row r="174" spans="1:14" outlineLevel="1" x14ac:dyDescent="0.35">
      <c r="A174" s="51" t="s">
        <v>954</v>
      </c>
      <c r="D174"/>
      <c r="E174"/>
      <c r="F174"/>
      <c r="G174"/>
      <c r="H174"/>
      <c r="K174"/>
      <c r="L174"/>
      <c r="M174"/>
      <c r="N174"/>
    </row>
    <row r="175" spans="1:14" outlineLevel="1" x14ac:dyDescent="0.35">
      <c r="A175" s="51" t="s">
        <v>955</v>
      </c>
      <c r="D175"/>
      <c r="E175"/>
      <c r="F175"/>
      <c r="G175"/>
      <c r="H175"/>
      <c r="K175"/>
      <c r="L175"/>
      <c r="M175"/>
      <c r="N175"/>
    </row>
    <row r="176" spans="1:14" outlineLevel="1" x14ac:dyDescent="0.35">
      <c r="A176" s="51" t="s">
        <v>956</v>
      </c>
      <c r="D176"/>
      <c r="E176"/>
      <c r="F176"/>
      <c r="G176"/>
      <c r="H176"/>
      <c r="K176"/>
      <c r="L176"/>
      <c r="M176"/>
      <c r="N176"/>
    </row>
    <row r="177" spans="1:14" outlineLevel="1" x14ac:dyDescent="0.35">
      <c r="A177" s="51" t="s">
        <v>957</v>
      </c>
      <c r="D177"/>
      <c r="E177"/>
      <c r="F177"/>
      <c r="G177"/>
      <c r="H177"/>
      <c r="K177"/>
      <c r="L177"/>
      <c r="M177"/>
      <c r="N177"/>
    </row>
    <row r="178" spans="1:14" outlineLevel="1" x14ac:dyDescent="0.35">
      <c r="A178" s="51" t="s">
        <v>958</v>
      </c>
    </row>
    <row r="179" spans="1:14" outlineLevel="1" x14ac:dyDescent="0.35">
      <c r="A179" s="51" t="s">
        <v>959</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E36E00"/>
  </sheetPr>
  <dimension ref="A1:G257"/>
  <sheetViews>
    <sheetView zoomScale="75" zoomScaleNormal="75" workbookViewId="0">
      <selection activeCell="A2" sqref="A2"/>
    </sheetView>
  </sheetViews>
  <sheetFormatPr defaultColWidth="8.81640625" defaultRowHeight="14.5" outlineLevelRow="1" x14ac:dyDescent="0.35"/>
  <cols>
    <col min="1" max="1" width="10.7265625" style="51" customWidth="1"/>
    <col min="2" max="2" width="60.7265625" style="51" customWidth="1"/>
    <col min="3" max="4" width="40.7265625" style="51" customWidth="1"/>
    <col min="5" max="5" width="6.7265625" style="51" customWidth="1"/>
    <col min="6" max="6" width="40.7265625" style="51" customWidth="1"/>
    <col min="7" max="7" width="40.7265625" style="49" customWidth="1"/>
    <col min="8" max="16384" width="8.81640625" style="81"/>
  </cols>
  <sheetData>
    <row r="1" spans="1:7" ht="31" x14ac:dyDescent="0.35">
      <c r="A1" s="48" t="s">
        <v>960</v>
      </c>
      <c r="B1" s="48"/>
      <c r="C1" s="49"/>
      <c r="D1" s="49"/>
      <c r="E1" s="49"/>
      <c r="F1" s="216" t="s">
        <v>3071</v>
      </c>
    </row>
    <row r="2" spans="1:7" ht="15" thickBot="1" x14ac:dyDescent="0.4">
      <c r="A2" s="49"/>
      <c r="B2" s="49"/>
      <c r="C2" s="49"/>
      <c r="D2" s="49"/>
      <c r="E2" s="49"/>
      <c r="F2" s="49"/>
    </row>
    <row r="3" spans="1:7" ht="19" thickBot="1" x14ac:dyDescent="0.4">
      <c r="A3" s="52"/>
      <c r="B3" s="53" t="s">
        <v>69</v>
      </c>
      <c r="C3" s="54" t="s">
        <v>70</v>
      </c>
      <c r="D3" s="52"/>
      <c r="E3" s="52"/>
      <c r="F3" s="52"/>
      <c r="G3" s="52"/>
    </row>
    <row r="4" spans="1:7" ht="15" thickBot="1" x14ac:dyDescent="0.4"/>
    <row r="5" spans="1:7" ht="19" thickBot="1" x14ac:dyDescent="0.4">
      <c r="A5" s="55"/>
      <c r="B5" s="97" t="s">
        <v>961</v>
      </c>
      <c r="C5" s="55"/>
      <c r="E5" s="57"/>
      <c r="F5" s="57"/>
    </row>
    <row r="6" spans="1:7" ht="15" thickBot="1" x14ac:dyDescent="0.4">
      <c r="B6" s="98" t="s">
        <v>962</v>
      </c>
    </row>
    <row r="7" spans="1:7" x14ac:dyDescent="0.35">
      <c r="B7" s="61"/>
    </row>
    <row r="8" spans="1:7" ht="37" x14ac:dyDescent="0.35">
      <c r="A8" s="62" t="s">
        <v>78</v>
      </c>
      <c r="B8" s="62" t="s">
        <v>962</v>
      </c>
      <c r="C8" s="63"/>
      <c r="D8" s="63"/>
      <c r="E8" s="63"/>
      <c r="F8" s="63"/>
      <c r="G8" s="64"/>
    </row>
    <row r="9" spans="1:7" ht="15" customHeight="1" x14ac:dyDescent="0.35">
      <c r="A9" s="70"/>
      <c r="B9" s="71" t="s">
        <v>776</v>
      </c>
      <c r="C9" s="70" t="s">
        <v>963</v>
      </c>
      <c r="D9" s="70"/>
      <c r="E9" s="72"/>
      <c r="F9" s="70"/>
      <c r="G9" s="73"/>
    </row>
    <row r="10" spans="1:7" x14ac:dyDescent="0.35">
      <c r="A10" s="51" t="s">
        <v>964</v>
      </c>
      <c r="B10" s="51" t="s">
        <v>965</v>
      </c>
      <c r="C10" s="133" t="s">
        <v>80</v>
      </c>
    </row>
    <row r="11" spans="1:7" outlineLevel="1" x14ac:dyDescent="0.35">
      <c r="A11" s="51" t="s">
        <v>966</v>
      </c>
      <c r="B11" s="66" t="s">
        <v>473</v>
      </c>
      <c r="C11" s="133"/>
    </row>
    <row r="12" spans="1:7" outlineLevel="1" x14ac:dyDescent="0.35">
      <c r="A12" s="51" t="s">
        <v>967</v>
      </c>
      <c r="B12" s="66" t="s">
        <v>475</v>
      </c>
      <c r="C12" s="133"/>
    </row>
    <row r="13" spans="1:7" outlineLevel="1" x14ac:dyDescent="0.35">
      <c r="A13" s="51" t="s">
        <v>968</v>
      </c>
      <c r="B13" s="66"/>
    </row>
    <row r="14" spans="1:7" outlineLevel="1" x14ac:dyDescent="0.35">
      <c r="A14" s="51" t="s">
        <v>969</v>
      </c>
      <c r="B14" s="66"/>
    </row>
    <row r="15" spans="1:7" outlineLevel="1" x14ac:dyDescent="0.35">
      <c r="A15" s="51" t="s">
        <v>970</v>
      </c>
      <c r="B15" s="66"/>
    </row>
    <row r="16" spans="1:7" outlineLevel="1" x14ac:dyDescent="0.35">
      <c r="A16" s="51" t="s">
        <v>971</v>
      </c>
      <c r="B16" s="66"/>
    </row>
    <row r="17" spans="1:7" ht="15" customHeight="1" x14ac:dyDescent="0.35">
      <c r="A17" s="70"/>
      <c r="B17" s="71" t="s">
        <v>972</v>
      </c>
      <c r="C17" s="70" t="s">
        <v>973</v>
      </c>
      <c r="D17" s="70"/>
      <c r="E17" s="72"/>
      <c r="F17" s="73"/>
      <c r="G17" s="73"/>
    </row>
    <row r="18" spans="1:7" x14ac:dyDescent="0.35">
      <c r="A18" s="51" t="s">
        <v>974</v>
      </c>
      <c r="B18" s="51" t="s">
        <v>482</v>
      </c>
      <c r="C18" s="129" t="s">
        <v>80</v>
      </c>
    </row>
    <row r="19" spans="1:7" outlineLevel="1" x14ac:dyDescent="0.35">
      <c r="A19" s="51" t="s">
        <v>975</v>
      </c>
      <c r="C19" s="129"/>
    </row>
    <row r="20" spans="1:7" outlineLevel="1" x14ac:dyDescent="0.35">
      <c r="A20" s="51" t="s">
        <v>976</v>
      </c>
      <c r="C20" s="129"/>
    </row>
    <row r="21" spans="1:7" outlineLevel="1" x14ac:dyDescent="0.35">
      <c r="A21" s="51" t="s">
        <v>977</v>
      </c>
      <c r="C21" s="129"/>
    </row>
    <row r="22" spans="1:7" outlineLevel="1" x14ac:dyDescent="0.35">
      <c r="A22" s="51" t="s">
        <v>978</v>
      </c>
      <c r="C22" s="129"/>
    </row>
    <row r="23" spans="1:7" outlineLevel="1" x14ac:dyDescent="0.35">
      <c r="A23" s="51" t="s">
        <v>979</v>
      </c>
      <c r="C23" s="129"/>
    </row>
    <row r="24" spans="1:7" outlineLevel="1" x14ac:dyDescent="0.35">
      <c r="A24" s="51" t="s">
        <v>980</v>
      </c>
      <c r="C24" s="129"/>
    </row>
    <row r="25" spans="1:7" ht="15" customHeight="1" x14ac:dyDescent="0.35">
      <c r="A25" s="70"/>
      <c r="B25" s="71" t="s">
        <v>981</v>
      </c>
      <c r="C25" s="70" t="s">
        <v>973</v>
      </c>
      <c r="D25" s="70"/>
      <c r="E25" s="72"/>
      <c r="F25" s="73"/>
      <c r="G25" s="73"/>
    </row>
    <row r="26" spans="1:7" x14ac:dyDescent="0.35">
      <c r="A26" s="51" t="s">
        <v>982</v>
      </c>
      <c r="B26" s="93" t="s">
        <v>491</v>
      </c>
      <c r="C26" s="129">
        <f>SUM(C27:C53)</f>
        <v>0</v>
      </c>
      <c r="D26" s="93"/>
      <c r="F26" s="93"/>
      <c r="G26" s="51"/>
    </row>
    <row r="27" spans="1:7" x14ac:dyDescent="0.35">
      <c r="A27" s="51" t="s">
        <v>983</v>
      </c>
      <c r="B27" s="51" t="s">
        <v>493</v>
      </c>
      <c r="C27" s="129" t="s">
        <v>80</v>
      </c>
      <c r="D27" s="93"/>
      <c r="F27" s="93"/>
      <c r="G27" s="51"/>
    </row>
    <row r="28" spans="1:7" x14ac:dyDescent="0.35">
      <c r="A28" s="51" t="s">
        <v>984</v>
      </c>
      <c r="B28" s="51" t="s">
        <v>495</v>
      </c>
      <c r="C28" s="129" t="s">
        <v>80</v>
      </c>
      <c r="D28" s="93"/>
      <c r="F28" s="93"/>
      <c r="G28" s="51"/>
    </row>
    <row r="29" spans="1:7" x14ac:dyDescent="0.35">
      <c r="A29" s="51" t="s">
        <v>985</v>
      </c>
      <c r="B29" s="51" t="s">
        <v>497</v>
      </c>
      <c r="C29" s="129" t="s">
        <v>80</v>
      </c>
      <c r="D29" s="93"/>
      <c r="F29" s="93"/>
      <c r="G29" s="51"/>
    </row>
    <row r="30" spans="1:7" x14ac:dyDescent="0.35">
      <c r="A30" s="51" t="s">
        <v>986</v>
      </c>
      <c r="B30" s="51" t="s">
        <v>499</v>
      </c>
      <c r="C30" s="129" t="s">
        <v>80</v>
      </c>
      <c r="D30" s="93"/>
      <c r="F30" s="93"/>
      <c r="G30" s="51"/>
    </row>
    <row r="31" spans="1:7" x14ac:dyDescent="0.35">
      <c r="A31" s="51" t="s">
        <v>987</v>
      </c>
      <c r="B31" s="51" t="s">
        <v>501</v>
      </c>
      <c r="C31" s="129" t="s">
        <v>80</v>
      </c>
      <c r="D31" s="93"/>
      <c r="F31" s="93"/>
      <c r="G31" s="51"/>
    </row>
    <row r="32" spans="1:7" x14ac:dyDescent="0.35">
      <c r="A32" s="51" t="s">
        <v>988</v>
      </c>
      <c r="B32" s="51" t="s">
        <v>2290</v>
      </c>
      <c r="C32" s="129" t="s">
        <v>80</v>
      </c>
      <c r="D32" s="93"/>
      <c r="F32" s="93"/>
      <c r="G32" s="51"/>
    </row>
    <row r="33" spans="1:7" x14ac:dyDescent="0.35">
      <c r="A33" s="51" t="s">
        <v>989</v>
      </c>
      <c r="B33" s="51" t="s">
        <v>504</v>
      </c>
      <c r="C33" s="129" t="s">
        <v>80</v>
      </c>
      <c r="D33" s="93"/>
      <c r="F33" s="93"/>
      <c r="G33" s="51"/>
    </row>
    <row r="34" spans="1:7" x14ac:dyDescent="0.35">
      <c r="A34" s="51" t="s">
        <v>990</v>
      </c>
      <c r="B34" s="51" t="s">
        <v>506</v>
      </c>
      <c r="C34" s="129" t="s">
        <v>80</v>
      </c>
      <c r="D34" s="93"/>
      <c r="F34" s="93"/>
      <c r="G34" s="51"/>
    </row>
    <row r="35" spans="1:7" x14ac:dyDescent="0.35">
      <c r="A35" s="51" t="s">
        <v>991</v>
      </c>
      <c r="B35" s="51" t="s">
        <v>508</v>
      </c>
      <c r="C35" s="129" t="s">
        <v>80</v>
      </c>
      <c r="D35" s="93"/>
      <c r="F35" s="93"/>
      <c r="G35" s="51"/>
    </row>
    <row r="36" spans="1:7" x14ac:dyDescent="0.35">
      <c r="A36" s="51" t="s">
        <v>992</v>
      </c>
      <c r="B36" s="51" t="s">
        <v>510</v>
      </c>
      <c r="C36" s="129" t="s">
        <v>80</v>
      </c>
      <c r="D36" s="93"/>
      <c r="F36" s="93"/>
      <c r="G36" s="51"/>
    </row>
    <row r="37" spans="1:7" x14ac:dyDescent="0.35">
      <c r="A37" s="51" t="s">
        <v>993</v>
      </c>
      <c r="B37" s="51" t="s">
        <v>512</v>
      </c>
      <c r="C37" s="129" t="s">
        <v>80</v>
      </c>
      <c r="D37" s="93"/>
      <c r="F37" s="93"/>
      <c r="G37" s="51"/>
    </row>
    <row r="38" spans="1:7" x14ac:dyDescent="0.35">
      <c r="A38" s="51" t="s">
        <v>994</v>
      </c>
      <c r="B38" s="51" t="s">
        <v>514</v>
      </c>
      <c r="C38" s="129" t="s">
        <v>80</v>
      </c>
      <c r="D38" s="93"/>
      <c r="F38" s="93"/>
      <c r="G38" s="51"/>
    </row>
    <row r="39" spans="1:7" x14ac:dyDescent="0.35">
      <c r="A39" s="51" t="s">
        <v>995</v>
      </c>
      <c r="B39" s="51" t="s">
        <v>516</v>
      </c>
      <c r="C39" s="129" t="s">
        <v>80</v>
      </c>
      <c r="D39" s="93"/>
      <c r="F39" s="93"/>
      <c r="G39" s="51"/>
    </row>
    <row r="40" spans="1:7" x14ac:dyDescent="0.35">
      <c r="A40" s="51" t="s">
        <v>996</v>
      </c>
      <c r="B40" s="51" t="s">
        <v>518</v>
      </c>
      <c r="C40" s="129" t="s">
        <v>80</v>
      </c>
      <c r="D40" s="93"/>
      <c r="F40" s="93"/>
      <c r="G40" s="51"/>
    </row>
    <row r="41" spans="1:7" x14ac:dyDescent="0.35">
      <c r="A41" s="51" t="s">
        <v>997</v>
      </c>
      <c r="B41" s="51" t="s">
        <v>520</v>
      </c>
      <c r="C41" s="129" t="s">
        <v>80</v>
      </c>
      <c r="D41" s="93"/>
      <c r="F41" s="93"/>
      <c r="G41" s="51"/>
    </row>
    <row r="42" spans="1:7" x14ac:dyDescent="0.35">
      <c r="A42" s="51" t="s">
        <v>998</v>
      </c>
      <c r="B42" s="51" t="s">
        <v>2</v>
      </c>
      <c r="C42" s="129" t="s">
        <v>80</v>
      </c>
      <c r="D42" s="93"/>
      <c r="F42" s="93"/>
      <c r="G42" s="51"/>
    </row>
    <row r="43" spans="1:7" x14ac:dyDescent="0.35">
      <c r="A43" s="51" t="s">
        <v>999</v>
      </c>
      <c r="B43" s="51" t="s">
        <v>523</v>
      </c>
      <c r="C43" s="129" t="s">
        <v>80</v>
      </c>
      <c r="D43" s="93"/>
      <c r="F43" s="93"/>
      <c r="G43" s="51"/>
    </row>
    <row r="44" spans="1:7" x14ac:dyDescent="0.35">
      <c r="A44" s="51" t="s">
        <v>1000</v>
      </c>
      <c r="B44" s="51" t="s">
        <v>525</v>
      </c>
      <c r="C44" s="129" t="s">
        <v>80</v>
      </c>
      <c r="D44" s="93"/>
      <c r="F44" s="93"/>
      <c r="G44" s="51"/>
    </row>
    <row r="45" spans="1:7" x14ac:dyDescent="0.35">
      <c r="A45" s="51" t="s">
        <v>1001</v>
      </c>
      <c r="B45" s="51" t="s">
        <v>527</v>
      </c>
      <c r="C45" s="129" t="s">
        <v>80</v>
      </c>
      <c r="D45" s="93"/>
      <c r="F45" s="93"/>
      <c r="G45" s="51"/>
    </row>
    <row r="46" spans="1:7" x14ac:dyDescent="0.35">
      <c r="A46" s="51" t="s">
        <v>1002</v>
      </c>
      <c r="B46" s="51" t="s">
        <v>529</v>
      </c>
      <c r="C46" s="129" t="s">
        <v>80</v>
      </c>
      <c r="D46" s="93"/>
      <c r="F46" s="93"/>
      <c r="G46" s="51"/>
    </row>
    <row r="47" spans="1:7" x14ac:dyDescent="0.35">
      <c r="A47" s="51" t="s">
        <v>1003</v>
      </c>
      <c r="B47" s="51" t="s">
        <v>531</v>
      </c>
      <c r="C47" s="129" t="s">
        <v>80</v>
      </c>
      <c r="D47" s="93"/>
      <c r="F47" s="93"/>
      <c r="G47" s="51"/>
    </row>
    <row r="48" spans="1:7" x14ac:dyDescent="0.35">
      <c r="A48" s="51" t="s">
        <v>1004</v>
      </c>
      <c r="B48" s="51" t="s">
        <v>533</v>
      </c>
      <c r="C48" s="129" t="s">
        <v>80</v>
      </c>
      <c r="D48" s="93"/>
      <c r="F48" s="93"/>
      <c r="G48" s="51"/>
    </row>
    <row r="49" spans="1:7" x14ac:dyDescent="0.35">
      <c r="A49" s="51" t="s">
        <v>1005</v>
      </c>
      <c r="B49" s="51" t="s">
        <v>535</v>
      </c>
      <c r="C49" s="129" t="s">
        <v>80</v>
      </c>
      <c r="D49" s="93"/>
      <c r="F49" s="93"/>
      <c r="G49" s="51"/>
    </row>
    <row r="50" spans="1:7" x14ac:dyDescent="0.35">
      <c r="A50" s="51" t="s">
        <v>1006</v>
      </c>
      <c r="B50" s="51" t="s">
        <v>537</v>
      </c>
      <c r="C50" s="129" t="s">
        <v>80</v>
      </c>
      <c r="D50" s="93"/>
      <c r="F50" s="93"/>
      <c r="G50" s="51"/>
    </row>
    <row r="51" spans="1:7" x14ac:dyDescent="0.35">
      <c r="A51" s="51" t="s">
        <v>1007</v>
      </c>
      <c r="B51" s="51" t="s">
        <v>539</v>
      </c>
      <c r="C51" s="129" t="s">
        <v>80</v>
      </c>
      <c r="D51" s="93"/>
      <c r="F51" s="93"/>
      <c r="G51" s="51"/>
    </row>
    <row r="52" spans="1:7" x14ac:dyDescent="0.35">
      <c r="A52" s="51" t="s">
        <v>1008</v>
      </c>
      <c r="B52" s="51" t="s">
        <v>541</v>
      </c>
      <c r="C52" s="129" t="s">
        <v>80</v>
      </c>
      <c r="D52" s="93"/>
      <c r="F52" s="93"/>
      <c r="G52" s="51"/>
    </row>
    <row r="53" spans="1:7" x14ac:dyDescent="0.35">
      <c r="A53" s="51" t="s">
        <v>1009</v>
      </c>
      <c r="B53" s="51" t="s">
        <v>5</v>
      </c>
      <c r="C53" s="129" t="s">
        <v>80</v>
      </c>
      <c r="D53" s="93"/>
      <c r="F53" s="93"/>
      <c r="G53" s="51"/>
    </row>
    <row r="54" spans="1:7" x14ac:dyDescent="0.35">
      <c r="A54" s="51" t="s">
        <v>1010</v>
      </c>
      <c r="B54" s="93" t="s">
        <v>306</v>
      </c>
      <c r="C54" s="131">
        <f>SUM(C55:C57)</f>
        <v>0</v>
      </c>
      <c r="D54" s="93"/>
      <c r="F54" s="93"/>
      <c r="G54" s="51"/>
    </row>
    <row r="55" spans="1:7" x14ac:dyDescent="0.35">
      <c r="A55" s="51" t="s">
        <v>1011</v>
      </c>
      <c r="B55" s="51" t="s">
        <v>547</v>
      </c>
      <c r="C55" s="129" t="s">
        <v>80</v>
      </c>
      <c r="D55" s="93"/>
      <c r="F55" s="93"/>
      <c r="G55" s="51"/>
    </row>
    <row r="56" spans="1:7" x14ac:dyDescent="0.35">
      <c r="A56" s="51" t="s">
        <v>1012</v>
      </c>
      <c r="B56" s="51" t="s">
        <v>549</v>
      </c>
      <c r="C56" s="129" t="s">
        <v>80</v>
      </c>
      <c r="D56" s="93"/>
      <c r="F56" s="93"/>
      <c r="G56" s="51"/>
    </row>
    <row r="57" spans="1:7" x14ac:dyDescent="0.35">
      <c r="A57" s="51" t="s">
        <v>1013</v>
      </c>
      <c r="B57" s="51" t="s">
        <v>1</v>
      </c>
      <c r="C57" s="129" t="s">
        <v>80</v>
      </c>
      <c r="D57" s="93"/>
      <c r="F57" s="93"/>
      <c r="G57" s="51"/>
    </row>
    <row r="58" spans="1:7" x14ac:dyDescent="0.35">
      <c r="A58" s="51" t="s">
        <v>1014</v>
      </c>
      <c r="B58" s="93" t="s">
        <v>136</v>
      </c>
      <c r="C58" s="131">
        <f>SUM(C59:C69)</f>
        <v>0</v>
      </c>
      <c r="D58" s="93"/>
      <c r="F58" s="93"/>
      <c r="G58" s="51"/>
    </row>
    <row r="59" spans="1:7" x14ac:dyDescent="0.35">
      <c r="A59" s="51" t="s">
        <v>1015</v>
      </c>
      <c r="B59" s="68" t="s">
        <v>308</v>
      </c>
      <c r="C59" s="129" t="s">
        <v>80</v>
      </c>
      <c r="D59" s="93"/>
      <c r="F59" s="93"/>
      <c r="G59" s="51"/>
    </row>
    <row r="60" spans="1:7" x14ac:dyDescent="0.35">
      <c r="A60" s="51" t="s">
        <v>1016</v>
      </c>
      <c r="B60" s="51" t="s">
        <v>544</v>
      </c>
      <c r="C60" s="129" t="s">
        <v>80</v>
      </c>
      <c r="D60" s="93"/>
      <c r="F60" s="93"/>
      <c r="G60" s="51"/>
    </row>
    <row r="61" spans="1:7" x14ac:dyDescent="0.35">
      <c r="A61" s="51" t="s">
        <v>1017</v>
      </c>
      <c r="B61" s="68" t="s">
        <v>310</v>
      </c>
      <c r="C61" s="129" t="s">
        <v>80</v>
      </c>
      <c r="D61" s="93"/>
      <c r="F61" s="93"/>
      <c r="G61" s="51"/>
    </row>
    <row r="62" spans="1:7" x14ac:dyDescent="0.35">
      <c r="A62" s="51" t="s">
        <v>1018</v>
      </c>
      <c r="B62" s="68" t="s">
        <v>312</v>
      </c>
      <c r="C62" s="129" t="s">
        <v>80</v>
      </c>
      <c r="D62" s="93"/>
      <c r="F62" s="93"/>
      <c r="G62" s="51"/>
    </row>
    <row r="63" spans="1:7" x14ac:dyDescent="0.35">
      <c r="A63" s="51" t="s">
        <v>1019</v>
      </c>
      <c r="B63" s="68" t="s">
        <v>11</v>
      </c>
      <c r="C63" s="129" t="s">
        <v>80</v>
      </c>
      <c r="D63" s="93"/>
      <c r="F63" s="93"/>
      <c r="G63" s="51"/>
    </row>
    <row r="64" spans="1:7" x14ac:dyDescent="0.35">
      <c r="A64" s="51" t="s">
        <v>1020</v>
      </c>
      <c r="B64" s="68" t="s">
        <v>315</v>
      </c>
      <c r="C64" s="129" t="s">
        <v>80</v>
      </c>
      <c r="D64" s="93"/>
      <c r="F64" s="93"/>
      <c r="G64" s="51"/>
    </row>
    <row r="65" spans="1:7" x14ac:dyDescent="0.35">
      <c r="A65" s="51" t="s">
        <v>1021</v>
      </c>
      <c r="B65" s="68" t="s">
        <v>317</v>
      </c>
      <c r="C65" s="129" t="s">
        <v>80</v>
      </c>
      <c r="D65" s="93"/>
      <c r="F65" s="93"/>
      <c r="G65" s="51"/>
    </row>
    <row r="66" spans="1:7" x14ac:dyDescent="0.35">
      <c r="A66" s="51" t="s">
        <v>1022</v>
      </c>
      <c r="B66" s="68" t="s">
        <v>319</v>
      </c>
      <c r="C66" s="129" t="s">
        <v>80</v>
      </c>
      <c r="D66" s="93"/>
      <c r="F66" s="93"/>
      <c r="G66" s="51"/>
    </row>
    <row r="67" spans="1:7" x14ac:dyDescent="0.35">
      <c r="A67" s="51" t="s">
        <v>1023</v>
      </c>
      <c r="B67" s="68" t="s">
        <v>321</v>
      </c>
      <c r="C67" s="129" t="s">
        <v>80</v>
      </c>
      <c r="D67" s="93"/>
      <c r="F67" s="93"/>
      <c r="G67" s="51"/>
    </row>
    <row r="68" spans="1:7" x14ac:dyDescent="0.35">
      <c r="A68" s="51" t="s">
        <v>1024</v>
      </c>
      <c r="B68" s="68" t="s">
        <v>323</v>
      </c>
      <c r="C68" s="129" t="s">
        <v>80</v>
      </c>
      <c r="D68" s="93"/>
      <c r="F68" s="93"/>
      <c r="G68" s="51"/>
    </row>
    <row r="69" spans="1:7" x14ac:dyDescent="0.35">
      <c r="A69" s="51" t="s">
        <v>1025</v>
      </c>
      <c r="B69" s="68" t="s">
        <v>136</v>
      </c>
      <c r="C69" s="129" t="s">
        <v>80</v>
      </c>
      <c r="D69" s="93"/>
      <c r="F69" s="93"/>
      <c r="G69" s="51"/>
    </row>
    <row r="70" spans="1:7" outlineLevel="1" x14ac:dyDescent="0.35">
      <c r="A70" s="51" t="s">
        <v>1026</v>
      </c>
      <c r="B70" s="80" t="s">
        <v>140</v>
      </c>
      <c r="C70" s="129"/>
      <c r="G70" s="51"/>
    </row>
    <row r="71" spans="1:7" outlineLevel="1" x14ac:dyDescent="0.35">
      <c r="A71" s="51" t="s">
        <v>1027</v>
      </c>
      <c r="B71" s="80" t="s">
        <v>140</v>
      </c>
      <c r="C71" s="129"/>
      <c r="G71" s="51"/>
    </row>
    <row r="72" spans="1:7" outlineLevel="1" x14ac:dyDescent="0.35">
      <c r="A72" s="51" t="s">
        <v>1028</v>
      </c>
      <c r="B72" s="80" t="s">
        <v>140</v>
      </c>
      <c r="C72" s="129"/>
      <c r="G72" s="51"/>
    </row>
    <row r="73" spans="1:7" outlineLevel="1" x14ac:dyDescent="0.35">
      <c r="A73" s="51" t="s">
        <v>1029</v>
      </c>
      <c r="B73" s="80" t="s">
        <v>140</v>
      </c>
      <c r="C73" s="129"/>
      <c r="G73" s="51"/>
    </row>
    <row r="74" spans="1:7" outlineLevel="1" x14ac:dyDescent="0.35">
      <c r="A74" s="51" t="s">
        <v>1030</v>
      </c>
      <c r="B74" s="80" t="s">
        <v>140</v>
      </c>
      <c r="C74" s="129"/>
      <c r="G74" s="51"/>
    </row>
    <row r="75" spans="1:7" outlineLevel="1" x14ac:dyDescent="0.35">
      <c r="A75" s="51" t="s">
        <v>1031</v>
      </c>
      <c r="B75" s="80" t="s">
        <v>140</v>
      </c>
      <c r="C75" s="129"/>
      <c r="G75" s="51"/>
    </row>
    <row r="76" spans="1:7" outlineLevel="1" x14ac:dyDescent="0.35">
      <c r="A76" s="51" t="s">
        <v>1032</v>
      </c>
      <c r="B76" s="80" t="s">
        <v>140</v>
      </c>
      <c r="C76" s="129"/>
      <c r="G76" s="51"/>
    </row>
    <row r="77" spans="1:7" outlineLevel="1" x14ac:dyDescent="0.35">
      <c r="A77" s="51" t="s">
        <v>1033</v>
      </c>
      <c r="B77" s="80" t="s">
        <v>140</v>
      </c>
      <c r="C77" s="129"/>
      <c r="G77" s="51"/>
    </row>
    <row r="78" spans="1:7" outlineLevel="1" x14ac:dyDescent="0.35">
      <c r="A78" s="51" t="s">
        <v>1034</v>
      </c>
      <c r="B78" s="80" t="s">
        <v>140</v>
      </c>
      <c r="C78" s="129"/>
      <c r="G78" s="51"/>
    </row>
    <row r="79" spans="1:7" outlineLevel="1" x14ac:dyDescent="0.35">
      <c r="A79" s="51" t="s">
        <v>1035</v>
      </c>
      <c r="B79" s="80" t="s">
        <v>140</v>
      </c>
      <c r="C79" s="129"/>
      <c r="G79" s="51"/>
    </row>
    <row r="80" spans="1:7" ht="15" customHeight="1" x14ac:dyDescent="0.35">
      <c r="A80" s="70"/>
      <c r="B80" s="71" t="s">
        <v>1036</v>
      </c>
      <c r="C80" s="70" t="s">
        <v>973</v>
      </c>
      <c r="D80" s="70"/>
      <c r="E80" s="72"/>
      <c r="F80" s="73"/>
      <c r="G80" s="73"/>
    </row>
    <row r="81" spans="1:7" x14ac:dyDescent="0.35">
      <c r="A81" s="51" t="s">
        <v>1037</v>
      </c>
      <c r="B81" s="51" t="s">
        <v>605</v>
      </c>
      <c r="C81" s="129" t="s">
        <v>80</v>
      </c>
      <c r="E81" s="49"/>
    </row>
    <row r="82" spans="1:7" x14ac:dyDescent="0.35">
      <c r="A82" s="51" t="s">
        <v>1038</v>
      </c>
      <c r="B82" s="51" t="s">
        <v>607</v>
      </c>
      <c r="C82" s="129" t="s">
        <v>80</v>
      </c>
      <c r="E82" s="49"/>
    </row>
    <row r="83" spans="1:7" x14ac:dyDescent="0.35">
      <c r="A83" s="51" t="s">
        <v>1039</v>
      </c>
      <c r="B83" s="51" t="s">
        <v>136</v>
      </c>
      <c r="C83" s="129" t="s">
        <v>80</v>
      </c>
      <c r="E83" s="49"/>
    </row>
    <row r="84" spans="1:7" outlineLevel="1" x14ac:dyDescent="0.35">
      <c r="A84" s="51" t="s">
        <v>1040</v>
      </c>
      <c r="C84" s="129"/>
      <c r="E84" s="49"/>
    </row>
    <row r="85" spans="1:7" outlineLevel="1" x14ac:dyDescent="0.35">
      <c r="A85" s="51" t="s">
        <v>1041</v>
      </c>
      <c r="C85" s="129"/>
      <c r="E85" s="49"/>
    </row>
    <row r="86" spans="1:7" outlineLevel="1" x14ac:dyDescent="0.35">
      <c r="A86" s="51" t="s">
        <v>1042</v>
      </c>
      <c r="C86" s="129"/>
      <c r="E86" s="49"/>
    </row>
    <row r="87" spans="1:7" outlineLevel="1" x14ac:dyDescent="0.35">
      <c r="A87" s="51" t="s">
        <v>1043</v>
      </c>
      <c r="C87" s="129"/>
      <c r="E87" s="49"/>
    </row>
    <row r="88" spans="1:7" outlineLevel="1" x14ac:dyDescent="0.35">
      <c r="A88" s="51" t="s">
        <v>1044</v>
      </c>
      <c r="C88" s="129"/>
      <c r="E88" s="49"/>
    </row>
    <row r="89" spans="1:7" outlineLevel="1" x14ac:dyDescent="0.35">
      <c r="A89" s="51" t="s">
        <v>1045</v>
      </c>
      <c r="C89" s="129"/>
      <c r="E89" s="49"/>
    </row>
    <row r="90" spans="1:7" ht="15" customHeight="1" x14ac:dyDescent="0.35">
      <c r="A90" s="70"/>
      <c r="B90" s="71" t="s">
        <v>1046</v>
      </c>
      <c r="C90" s="70" t="s">
        <v>973</v>
      </c>
      <c r="D90" s="70"/>
      <c r="E90" s="72"/>
      <c r="F90" s="73"/>
      <c r="G90" s="73"/>
    </row>
    <row r="91" spans="1:7" x14ac:dyDescent="0.35">
      <c r="A91" s="51" t="s">
        <v>1047</v>
      </c>
      <c r="B91" s="51" t="s">
        <v>617</v>
      </c>
      <c r="C91" s="129" t="s">
        <v>80</v>
      </c>
      <c r="E91" s="49"/>
    </row>
    <row r="92" spans="1:7" x14ac:dyDescent="0.35">
      <c r="A92" s="51" t="s">
        <v>1048</v>
      </c>
      <c r="B92" s="51" t="s">
        <v>619</v>
      </c>
      <c r="C92" s="129" t="s">
        <v>80</v>
      </c>
      <c r="E92" s="49"/>
    </row>
    <row r="93" spans="1:7" x14ac:dyDescent="0.35">
      <c r="A93" s="51" t="s">
        <v>1049</v>
      </c>
      <c r="B93" s="51" t="s">
        <v>136</v>
      </c>
      <c r="C93" s="129" t="s">
        <v>80</v>
      </c>
      <c r="E93" s="49"/>
    </row>
    <row r="94" spans="1:7" outlineLevel="1" x14ac:dyDescent="0.35">
      <c r="A94" s="51" t="s">
        <v>1050</v>
      </c>
      <c r="C94" s="129"/>
      <c r="E94" s="49"/>
    </row>
    <row r="95" spans="1:7" outlineLevel="1" x14ac:dyDescent="0.35">
      <c r="A95" s="51" t="s">
        <v>1051</v>
      </c>
      <c r="C95" s="129"/>
      <c r="E95" s="49"/>
    </row>
    <row r="96" spans="1:7" outlineLevel="1" x14ac:dyDescent="0.35">
      <c r="A96" s="51" t="s">
        <v>1052</v>
      </c>
      <c r="C96" s="129"/>
      <c r="E96" s="49"/>
    </row>
    <row r="97" spans="1:7" outlineLevel="1" x14ac:dyDescent="0.35">
      <c r="A97" s="51" t="s">
        <v>1053</v>
      </c>
      <c r="C97" s="129"/>
      <c r="E97" s="49"/>
    </row>
    <row r="98" spans="1:7" outlineLevel="1" x14ac:dyDescent="0.35">
      <c r="A98" s="51" t="s">
        <v>1054</v>
      </c>
      <c r="C98" s="129"/>
      <c r="E98" s="49"/>
    </row>
    <row r="99" spans="1:7" outlineLevel="1" x14ac:dyDescent="0.35">
      <c r="A99" s="51" t="s">
        <v>1055</v>
      </c>
      <c r="C99" s="129"/>
      <c r="E99" s="49"/>
    </row>
    <row r="100" spans="1:7" ht="15" customHeight="1" x14ac:dyDescent="0.35">
      <c r="A100" s="70"/>
      <c r="B100" s="71" t="s">
        <v>1056</v>
      </c>
      <c r="C100" s="70" t="s">
        <v>973</v>
      </c>
      <c r="D100" s="70"/>
      <c r="E100" s="72"/>
      <c r="F100" s="73"/>
      <c r="G100" s="73"/>
    </row>
    <row r="101" spans="1:7" x14ac:dyDescent="0.35">
      <c r="A101" s="51" t="s">
        <v>1057</v>
      </c>
      <c r="B101" s="47" t="s">
        <v>629</v>
      </c>
      <c r="C101" s="129" t="s">
        <v>80</v>
      </c>
      <c r="E101" s="49"/>
    </row>
    <row r="102" spans="1:7" x14ac:dyDescent="0.35">
      <c r="A102" s="51" t="s">
        <v>1058</v>
      </c>
      <c r="B102" s="47" t="s">
        <v>3043</v>
      </c>
      <c r="C102" s="129" t="s">
        <v>80</v>
      </c>
      <c r="E102" s="49"/>
    </row>
    <row r="103" spans="1:7" x14ac:dyDescent="0.35">
      <c r="A103" s="51" t="s">
        <v>1059</v>
      </c>
      <c r="B103" s="47" t="s">
        <v>3044</v>
      </c>
      <c r="C103" s="129" t="s">
        <v>80</v>
      </c>
    </row>
    <row r="104" spans="1:7" x14ac:dyDescent="0.35">
      <c r="A104" s="51" t="s">
        <v>1060</v>
      </c>
      <c r="B104" s="47" t="s">
        <v>3045</v>
      </c>
      <c r="C104" s="129" t="s">
        <v>80</v>
      </c>
    </row>
    <row r="105" spans="1:7" x14ac:dyDescent="0.35">
      <c r="A105" s="51" t="s">
        <v>1061</v>
      </c>
      <c r="B105" s="47" t="s">
        <v>3046</v>
      </c>
      <c r="C105" s="129" t="s">
        <v>80</v>
      </c>
    </row>
    <row r="106" spans="1:7" outlineLevel="1" x14ac:dyDescent="0.35">
      <c r="A106" s="51" t="s">
        <v>1062</v>
      </c>
      <c r="B106" s="47"/>
      <c r="C106" s="129"/>
    </row>
    <row r="107" spans="1:7" outlineLevel="1" x14ac:dyDescent="0.35">
      <c r="A107" s="51" t="s">
        <v>1063</v>
      </c>
      <c r="B107" s="47"/>
      <c r="C107" s="129"/>
    </row>
    <row r="108" spans="1:7" outlineLevel="1" x14ac:dyDescent="0.35">
      <c r="A108" s="51" t="s">
        <v>1064</v>
      </c>
      <c r="B108" s="47"/>
      <c r="C108" s="129"/>
    </row>
    <row r="109" spans="1:7" outlineLevel="1" x14ac:dyDescent="0.35">
      <c r="A109" s="51" t="s">
        <v>1065</v>
      </c>
      <c r="B109" s="47"/>
      <c r="C109" s="129"/>
    </row>
    <row r="110" spans="1:7" ht="15" customHeight="1" x14ac:dyDescent="0.35">
      <c r="A110" s="70"/>
      <c r="B110" s="70" t="s">
        <v>1066</v>
      </c>
      <c r="C110" s="70" t="s">
        <v>973</v>
      </c>
      <c r="D110" s="70"/>
      <c r="E110" s="72"/>
      <c r="F110" s="73"/>
      <c r="G110" s="73"/>
    </row>
    <row r="111" spans="1:7" x14ac:dyDescent="0.35">
      <c r="A111" s="51" t="s">
        <v>1067</v>
      </c>
      <c r="B111" s="51" t="s">
        <v>640</v>
      </c>
      <c r="C111" s="129" t="s">
        <v>80</v>
      </c>
      <c r="E111" s="49"/>
    </row>
    <row r="112" spans="1:7" outlineLevel="1" x14ac:dyDescent="0.35">
      <c r="A112" s="51" t="s">
        <v>1068</v>
      </c>
      <c r="B112" s="121" t="s">
        <v>2661</v>
      </c>
      <c r="C112" s="127" t="s">
        <v>80</v>
      </c>
      <c r="E112" s="49"/>
    </row>
    <row r="113" spans="1:7" outlineLevel="1" x14ac:dyDescent="0.35">
      <c r="A113" s="51" t="s">
        <v>1069</v>
      </c>
      <c r="C113" s="129"/>
      <c r="E113" s="49"/>
    </row>
    <row r="114" spans="1:7" outlineLevel="1" x14ac:dyDescent="0.35">
      <c r="A114" s="51" t="s">
        <v>1070</v>
      </c>
      <c r="C114" s="129"/>
      <c r="E114" s="49"/>
    </row>
    <row r="115" spans="1:7" outlineLevel="1" x14ac:dyDescent="0.35">
      <c r="A115" s="51" t="s">
        <v>1071</v>
      </c>
      <c r="C115" s="129"/>
      <c r="E115" s="49"/>
    </row>
    <row r="116" spans="1:7" ht="15" customHeight="1" x14ac:dyDescent="0.35">
      <c r="A116" s="70"/>
      <c r="B116" s="71" t="s">
        <v>1072</v>
      </c>
      <c r="C116" s="70" t="s">
        <v>645</v>
      </c>
      <c r="D116" s="70" t="s">
        <v>646</v>
      </c>
      <c r="E116" s="72"/>
      <c r="F116" s="70" t="s">
        <v>973</v>
      </c>
      <c r="G116" s="70" t="s">
        <v>647</v>
      </c>
    </row>
    <row r="117" spans="1:7" x14ac:dyDescent="0.35">
      <c r="A117" s="51" t="s">
        <v>1073</v>
      </c>
      <c r="B117" s="68" t="s">
        <v>649</v>
      </c>
      <c r="C117" s="132" t="s">
        <v>80</v>
      </c>
      <c r="D117" s="65"/>
      <c r="E117" s="65"/>
      <c r="F117" s="83"/>
      <c r="G117" s="83"/>
    </row>
    <row r="118" spans="1:7" x14ac:dyDescent="0.35">
      <c r="A118" s="65"/>
      <c r="B118" s="94"/>
      <c r="C118" s="65"/>
      <c r="D118" s="65"/>
      <c r="E118" s="65"/>
      <c r="F118" s="83"/>
      <c r="G118" s="83"/>
    </row>
    <row r="119" spans="1:7" x14ac:dyDescent="0.35">
      <c r="B119" s="68" t="s">
        <v>650</v>
      </c>
      <c r="C119" s="65"/>
      <c r="D119" s="65"/>
      <c r="E119" s="65"/>
      <c r="F119" s="83"/>
      <c r="G119" s="83"/>
    </row>
    <row r="120" spans="1:7" x14ac:dyDescent="0.35">
      <c r="A120" s="51" t="s">
        <v>1074</v>
      </c>
      <c r="B120" s="68" t="s">
        <v>572</v>
      </c>
      <c r="C120" s="132" t="s">
        <v>80</v>
      </c>
      <c r="D120" s="133" t="s">
        <v>80</v>
      </c>
      <c r="E120" s="65"/>
      <c r="F120" s="139" t="str">
        <f t="shared" ref="F120:F143" si="0">IF($C$144=0,"",IF(C120="[for completion]","",C120/$C$144))</f>
        <v/>
      </c>
      <c r="G120" s="139" t="str">
        <f t="shared" ref="G120:G143" si="1">IF($D$144=0,"",IF(D120="[for completion]","",D120/$D$144))</f>
        <v/>
      </c>
    </row>
    <row r="121" spans="1:7" x14ac:dyDescent="0.35">
      <c r="A121" s="51" t="s">
        <v>1075</v>
      </c>
      <c r="B121" s="68" t="s">
        <v>572</v>
      </c>
      <c r="C121" s="132" t="s">
        <v>80</v>
      </c>
      <c r="D121" s="133" t="s">
        <v>80</v>
      </c>
      <c r="E121" s="65"/>
      <c r="F121" s="139" t="str">
        <f t="shared" si="0"/>
        <v/>
      </c>
      <c r="G121" s="139" t="str">
        <f t="shared" si="1"/>
        <v/>
      </c>
    </row>
    <row r="122" spans="1:7" x14ac:dyDescent="0.35">
      <c r="A122" s="51" t="s">
        <v>1076</v>
      </c>
      <c r="B122" s="68" t="s">
        <v>572</v>
      </c>
      <c r="C122" s="132" t="s">
        <v>80</v>
      </c>
      <c r="D122" s="133" t="s">
        <v>80</v>
      </c>
      <c r="E122" s="65"/>
      <c r="F122" s="139" t="str">
        <f t="shared" si="0"/>
        <v/>
      </c>
      <c r="G122" s="139" t="str">
        <f t="shared" si="1"/>
        <v/>
      </c>
    </row>
    <row r="123" spans="1:7" x14ac:dyDescent="0.35">
      <c r="A123" s="51" t="s">
        <v>1077</v>
      </c>
      <c r="B123" s="68" t="s">
        <v>572</v>
      </c>
      <c r="C123" s="132" t="s">
        <v>80</v>
      </c>
      <c r="D123" s="133" t="s">
        <v>80</v>
      </c>
      <c r="E123" s="65"/>
      <c r="F123" s="139" t="str">
        <f t="shared" si="0"/>
        <v/>
      </c>
      <c r="G123" s="139" t="str">
        <f t="shared" si="1"/>
        <v/>
      </c>
    </row>
    <row r="124" spans="1:7" x14ac:dyDescent="0.35">
      <c r="A124" s="51" t="s">
        <v>1078</v>
      </c>
      <c r="B124" s="68" t="s">
        <v>572</v>
      </c>
      <c r="C124" s="132" t="s">
        <v>80</v>
      </c>
      <c r="D124" s="133" t="s">
        <v>80</v>
      </c>
      <c r="E124" s="65"/>
      <c r="F124" s="139" t="str">
        <f t="shared" si="0"/>
        <v/>
      </c>
      <c r="G124" s="139" t="str">
        <f t="shared" si="1"/>
        <v/>
      </c>
    </row>
    <row r="125" spans="1:7" x14ac:dyDescent="0.35">
      <c r="A125" s="51" t="s">
        <v>1079</v>
      </c>
      <c r="B125" s="68" t="s">
        <v>572</v>
      </c>
      <c r="C125" s="132" t="s">
        <v>80</v>
      </c>
      <c r="D125" s="133" t="s">
        <v>80</v>
      </c>
      <c r="E125" s="65"/>
      <c r="F125" s="139" t="str">
        <f t="shared" si="0"/>
        <v/>
      </c>
      <c r="G125" s="139" t="str">
        <f t="shared" si="1"/>
        <v/>
      </c>
    </row>
    <row r="126" spans="1:7" x14ac:dyDescent="0.35">
      <c r="A126" s="51" t="s">
        <v>1080</v>
      </c>
      <c r="B126" s="68" t="s">
        <v>572</v>
      </c>
      <c r="C126" s="132" t="s">
        <v>80</v>
      </c>
      <c r="D126" s="133" t="s">
        <v>80</v>
      </c>
      <c r="E126" s="65"/>
      <c r="F126" s="139" t="str">
        <f t="shared" si="0"/>
        <v/>
      </c>
      <c r="G126" s="139" t="str">
        <f t="shared" si="1"/>
        <v/>
      </c>
    </row>
    <row r="127" spans="1:7" x14ac:dyDescent="0.35">
      <c r="A127" s="51" t="s">
        <v>1081</v>
      </c>
      <c r="B127" s="68" t="s">
        <v>572</v>
      </c>
      <c r="C127" s="132" t="s">
        <v>80</v>
      </c>
      <c r="D127" s="133" t="s">
        <v>80</v>
      </c>
      <c r="E127" s="65"/>
      <c r="F127" s="139" t="str">
        <f t="shared" si="0"/>
        <v/>
      </c>
      <c r="G127" s="139" t="str">
        <f t="shared" si="1"/>
        <v/>
      </c>
    </row>
    <row r="128" spans="1:7" x14ac:dyDescent="0.35">
      <c r="A128" s="51" t="s">
        <v>1082</v>
      </c>
      <c r="B128" s="68" t="s">
        <v>572</v>
      </c>
      <c r="C128" s="132" t="s">
        <v>80</v>
      </c>
      <c r="D128" s="133" t="s">
        <v>80</v>
      </c>
      <c r="E128" s="65"/>
      <c r="F128" s="139" t="str">
        <f t="shared" si="0"/>
        <v/>
      </c>
      <c r="G128" s="139" t="str">
        <f t="shared" si="1"/>
        <v/>
      </c>
    </row>
    <row r="129" spans="1:7" x14ac:dyDescent="0.35">
      <c r="A129" s="51" t="s">
        <v>1083</v>
      </c>
      <c r="B129" s="68" t="s">
        <v>572</v>
      </c>
      <c r="C129" s="132" t="s">
        <v>80</v>
      </c>
      <c r="D129" s="133" t="s">
        <v>80</v>
      </c>
      <c r="E129" s="68"/>
      <c r="F129" s="139" t="str">
        <f t="shared" si="0"/>
        <v/>
      </c>
      <c r="G129" s="139" t="str">
        <f t="shared" si="1"/>
        <v/>
      </c>
    </row>
    <row r="130" spans="1:7" x14ac:dyDescent="0.35">
      <c r="A130" s="51" t="s">
        <v>1084</v>
      </c>
      <c r="B130" s="68" t="s">
        <v>572</v>
      </c>
      <c r="C130" s="132" t="s">
        <v>80</v>
      </c>
      <c r="D130" s="133" t="s">
        <v>80</v>
      </c>
      <c r="E130" s="68"/>
      <c r="F130" s="139" t="str">
        <f t="shared" si="0"/>
        <v/>
      </c>
      <c r="G130" s="139" t="str">
        <f t="shared" si="1"/>
        <v/>
      </c>
    </row>
    <row r="131" spans="1:7" x14ac:dyDescent="0.35">
      <c r="A131" s="51" t="s">
        <v>1085</v>
      </c>
      <c r="B131" s="68" t="s">
        <v>572</v>
      </c>
      <c r="C131" s="132" t="s">
        <v>80</v>
      </c>
      <c r="D131" s="133" t="s">
        <v>80</v>
      </c>
      <c r="E131" s="68"/>
      <c r="F131" s="139" t="str">
        <f t="shared" si="0"/>
        <v/>
      </c>
      <c r="G131" s="139" t="str">
        <f t="shared" si="1"/>
        <v/>
      </c>
    </row>
    <row r="132" spans="1:7" x14ac:dyDescent="0.35">
      <c r="A132" s="51" t="s">
        <v>1086</v>
      </c>
      <c r="B132" s="68" t="s">
        <v>572</v>
      </c>
      <c r="C132" s="132" t="s">
        <v>80</v>
      </c>
      <c r="D132" s="133" t="s">
        <v>80</v>
      </c>
      <c r="E132" s="68"/>
      <c r="F132" s="139" t="str">
        <f t="shared" si="0"/>
        <v/>
      </c>
      <c r="G132" s="139" t="str">
        <f t="shared" si="1"/>
        <v/>
      </c>
    </row>
    <row r="133" spans="1:7" x14ac:dyDescent="0.35">
      <c r="A133" s="51" t="s">
        <v>1087</v>
      </c>
      <c r="B133" s="68" t="s">
        <v>572</v>
      </c>
      <c r="C133" s="132" t="s">
        <v>80</v>
      </c>
      <c r="D133" s="133" t="s">
        <v>80</v>
      </c>
      <c r="E133" s="68"/>
      <c r="F133" s="139" t="str">
        <f t="shared" si="0"/>
        <v/>
      </c>
      <c r="G133" s="139" t="str">
        <f t="shared" si="1"/>
        <v/>
      </c>
    </row>
    <row r="134" spans="1:7" x14ac:dyDescent="0.35">
      <c r="A134" s="51" t="s">
        <v>1088</v>
      </c>
      <c r="B134" s="68" t="s">
        <v>572</v>
      </c>
      <c r="C134" s="132" t="s">
        <v>80</v>
      </c>
      <c r="D134" s="133" t="s">
        <v>80</v>
      </c>
      <c r="E134" s="68"/>
      <c r="F134" s="139" t="str">
        <f t="shared" si="0"/>
        <v/>
      </c>
      <c r="G134" s="139" t="str">
        <f t="shared" si="1"/>
        <v/>
      </c>
    </row>
    <row r="135" spans="1:7" x14ac:dyDescent="0.35">
      <c r="A135" s="51" t="s">
        <v>1089</v>
      </c>
      <c r="B135" s="68" t="s">
        <v>572</v>
      </c>
      <c r="C135" s="132" t="s">
        <v>80</v>
      </c>
      <c r="D135" s="133" t="s">
        <v>80</v>
      </c>
      <c r="F135" s="139" t="str">
        <f t="shared" si="0"/>
        <v/>
      </c>
      <c r="G135" s="139" t="str">
        <f t="shared" si="1"/>
        <v/>
      </c>
    </row>
    <row r="136" spans="1:7" x14ac:dyDescent="0.35">
      <c r="A136" s="51" t="s">
        <v>1090</v>
      </c>
      <c r="B136" s="68" t="s">
        <v>572</v>
      </c>
      <c r="C136" s="132" t="s">
        <v>80</v>
      </c>
      <c r="D136" s="133" t="s">
        <v>80</v>
      </c>
      <c r="E136" s="87"/>
      <c r="F136" s="139" t="str">
        <f t="shared" si="0"/>
        <v/>
      </c>
      <c r="G136" s="139" t="str">
        <f t="shared" si="1"/>
        <v/>
      </c>
    </row>
    <row r="137" spans="1:7" x14ac:dyDescent="0.35">
      <c r="A137" s="51" t="s">
        <v>1091</v>
      </c>
      <c r="B137" s="68" t="s">
        <v>572</v>
      </c>
      <c r="C137" s="132" t="s">
        <v>80</v>
      </c>
      <c r="D137" s="133" t="s">
        <v>80</v>
      </c>
      <c r="E137" s="87"/>
      <c r="F137" s="139" t="str">
        <f t="shared" si="0"/>
        <v/>
      </c>
      <c r="G137" s="139" t="str">
        <f t="shared" si="1"/>
        <v/>
      </c>
    </row>
    <row r="138" spans="1:7" x14ac:dyDescent="0.35">
      <c r="A138" s="51" t="s">
        <v>1092</v>
      </c>
      <c r="B138" s="68" t="s">
        <v>572</v>
      </c>
      <c r="C138" s="132" t="s">
        <v>80</v>
      </c>
      <c r="D138" s="133" t="s">
        <v>80</v>
      </c>
      <c r="E138" s="87"/>
      <c r="F138" s="139" t="str">
        <f t="shared" si="0"/>
        <v/>
      </c>
      <c r="G138" s="139" t="str">
        <f t="shared" si="1"/>
        <v/>
      </c>
    </row>
    <row r="139" spans="1:7" x14ac:dyDescent="0.35">
      <c r="A139" s="51" t="s">
        <v>1093</v>
      </c>
      <c r="B139" s="68" t="s">
        <v>572</v>
      </c>
      <c r="C139" s="132" t="s">
        <v>80</v>
      </c>
      <c r="D139" s="133" t="s">
        <v>80</v>
      </c>
      <c r="E139" s="87"/>
      <c r="F139" s="139" t="str">
        <f t="shared" si="0"/>
        <v/>
      </c>
      <c r="G139" s="139" t="str">
        <f t="shared" si="1"/>
        <v/>
      </c>
    </row>
    <row r="140" spans="1:7" x14ac:dyDescent="0.35">
      <c r="A140" s="51" t="s">
        <v>1094</v>
      </c>
      <c r="B140" s="68" t="s">
        <v>572</v>
      </c>
      <c r="C140" s="132" t="s">
        <v>80</v>
      </c>
      <c r="D140" s="133" t="s">
        <v>80</v>
      </c>
      <c r="E140" s="87"/>
      <c r="F140" s="139" t="str">
        <f t="shared" si="0"/>
        <v/>
      </c>
      <c r="G140" s="139" t="str">
        <f t="shared" si="1"/>
        <v/>
      </c>
    </row>
    <row r="141" spans="1:7" x14ac:dyDescent="0.35">
      <c r="A141" s="51" t="s">
        <v>1095</v>
      </c>
      <c r="B141" s="68" t="s">
        <v>572</v>
      </c>
      <c r="C141" s="132" t="s">
        <v>80</v>
      </c>
      <c r="D141" s="133" t="s">
        <v>80</v>
      </c>
      <c r="E141" s="87"/>
      <c r="F141" s="139" t="str">
        <f t="shared" si="0"/>
        <v/>
      </c>
      <c r="G141" s="139" t="str">
        <f t="shared" si="1"/>
        <v/>
      </c>
    </row>
    <row r="142" spans="1:7" x14ac:dyDescent="0.35">
      <c r="A142" s="51" t="s">
        <v>1096</v>
      </c>
      <c r="B142" s="68" t="s">
        <v>572</v>
      </c>
      <c r="C142" s="132" t="s">
        <v>80</v>
      </c>
      <c r="D142" s="133" t="s">
        <v>80</v>
      </c>
      <c r="E142" s="87"/>
      <c r="F142" s="139" t="str">
        <f t="shared" si="0"/>
        <v/>
      </c>
      <c r="G142" s="139" t="str">
        <f t="shared" si="1"/>
        <v/>
      </c>
    </row>
    <row r="143" spans="1:7" x14ac:dyDescent="0.35">
      <c r="A143" s="51" t="s">
        <v>1097</v>
      </c>
      <c r="B143" s="68" t="s">
        <v>572</v>
      </c>
      <c r="C143" s="132" t="s">
        <v>80</v>
      </c>
      <c r="D143" s="133" t="s">
        <v>80</v>
      </c>
      <c r="E143" s="87"/>
      <c r="F143" s="139" t="str">
        <f t="shared" si="0"/>
        <v/>
      </c>
      <c r="G143" s="139" t="str">
        <f t="shared" si="1"/>
        <v/>
      </c>
    </row>
    <row r="144" spans="1:7" x14ac:dyDescent="0.35">
      <c r="A144" s="51" t="s">
        <v>1098</v>
      </c>
      <c r="B144" s="78" t="s">
        <v>138</v>
      </c>
      <c r="C144" s="134">
        <f>SUM(C120:C143)</f>
        <v>0</v>
      </c>
      <c r="D144" s="76">
        <f>SUM(D120:D143)</f>
        <v>0</v>
      </c>
      <c r="E144" s="87"/>
      <c r="F144" s="140">
        <f>SUM(F120:F143)</f>
        <v>0</v>
      </c>
      <c r="G144" s="140">
        <f>SUM(G120:G143)</f>
        <v>0</v>
      </c>
    </row>
    <row r="145" spans="1:7" ht="15" customHeight="1" x14ac:dyDescent="0.35">
      <c r="A145" s="70"/>
      <c r="B145" s="71" t="s">
        <v>1099</v>
      </c>
      <c r="C145" s="70" t="s">
        <v>645</v>
      </c>
      <c r="D145" s="70" t="s">
        <v>646</v>
      </c>
      <c r="E145" s="72"/>
      <c r="F145" s="70" t="s">
        <v>973</v>
      </c>
      <c r="G145" s="70" t="s">
        <v>647</v>
      </c>
    </row>
    <row r="146" spans="1:7" x14ac:dyDescent="0.35">
      <c r="A146" s="51" t="s">
        <v>1100</v>
      </c>
      <c r="B146" s="51" t="s">
        <v>678</v>
      </c>
      <c r="C146" s="129" t="s">
        <v>80</v>
      </c>
      <c r="G146" s="51"/>
    </row>
    <row r="147" spans="1:7" x14ac:dyDescent="0.35">
      <c r="G147" s="51"/>
    </row>
    <row r="148" spans="1:7" x14ac:dyDescent="0.35">
      <c r="B148" s="68" t="s">
        <v>679</v>
      </c>
      <c r="G148" s="51"/>
    </row>
    <row r="149" spans="1:7" x14ac:dyDescent="0.35">
      <c r="A149" s="51" t="s">
        <v>1101</v>
      </c>
      <c r="B149" s="51" t="s">
        <v>681</v>
      </c>
      <c r="C149" s="132" t="s">
        <v>80</v>
      </c>
      <c r="D149" s="133" t="s">
        <v>80</v>
      </c>
      <c r="F149" s="139" t="str">
        <f t="shared" ref="F149:F163" si="2">IF($C$157=0,"",IF(C149="[for completion]","",C149/$C$157))</f>
        <v/>
      </c>
      <c r="G149" s="139" t="str">
        <f t="shared" ref="G149:G163" si="3">IF($D$157=0,"",IF(D149="[for completion]","",D149/$D$157))</f>
        <v/>
      </c>
    </row>
    <row r="150" spans="1:7" x14ac:dyDescent="0.35">
      <c r="A150" s="51" t="s">
        <v>1102</v>
      </c>
      <c r="B150" s="51" t="s">
        <v>683</v>
      </c>
      <c r="C150" s="132" t="s">
        <v>80</v>
      </c>
      <c r="D150" s="133" t="s">
        <v>80</v>
      </c>
      <c r="F150" s="139" t="str">
        <f t="shared" si="2"/>
        <v/>
      </c>
      <c r="G150" s="139" t="str">
        <f t="shared" si="3"/>
        <v/>
      </c>
    </row>
    <row r="151" spans="1:7" x14ac:dyDescent="0.35">
      <c r="A151" s="51" t="s">
        <v>1103</v>
      </c>
      <c r="B151" s="51" t="s">
        <v>685</v>
      </c>
      <c r="C151" s="132" t="s">
        <v>80</v>
      </c>
      <c r="D151" s="133" t="s">
        <v>80</v>
      </c>
      <c r="F151" s="139" t="str">
        <f t="shared" si="2"/>
        <v/>
      </c>
      <c r="G151" s="139" t="str">
        <f t="shared" si="3"/>
        <v/>
      </c>
    </row>
    <row r="152" spans="1:7" x14ac:dyDescent="0.35">
      <c r="A152" s="51" t="s">
        <v>1104</v>
      </c>
      <c r="B152" s="51" t="s">
        <v>687</v>
      </c>
      <c r="C152" s="132" t="s">
        <v>80</v>
      </c>
      <c r="D152" s="133" t="s">
        <v>80</v>
      </c>
      <c r="F152" s="139" t="str">
        <f t="shared" si="2"/>
        <v/>
      </c>
      <c r="G152" s="139" t="str">
        <f t="shared" si="3"/>
        <v/>
      </c>
    </row>
    <row r="153" spans="1:7" x14ac:dyDescent="0.35">
      <c r="A153" s="51" t="s">
        <v>1105</v>
      </c>
      <c r="B153" s="51" t="s">
        <v>689</v>
      </c>
      <c r="C153" s="132" t="s">
        <v>80</v>
      </c>
      <c r="D153" s="133" t="s">
        <v>80</v>
      </c>
      <c r="F153" s="139" t="str">
        <f t="shared" si="2"/>
        <v/>
      </c>
      <c r="G153" s="139" t="str">
        <f t="shared" si="3"/>
        <v/>
      </c>
    </row>
    <row r="154" spans="1:7" x14ac:dyDescent="0.35">
      <c r="A154" s="51" t="s">
        <v>1106</v>
      </c>
      <c r="B154" s="51" t="s">
        <v>691</v>
      </c>
      <c r="C154" s="132" t="s">
        <v>80</v>
      </c>
      <c r="D154" s="133" t="s">
        <v>80</v>
      </c>
      <c r="F154" s="139" t="str">
        <f t="shared" si="2"/>
        <v/>
      </c>
      <c r="G154" s="139" t="str">
        <f t="shared" si="3"/>
        <v/>
      </c>
    </row>
    <row r="155" spans="1:7" x14ac:dyDescent="0.35">
      <c r="A155" s="51" t="s">
        <v>1107</v>
      </c>
      <c r="B155" s="51" t="s">
        <v>693</v>
      </c>
      <c r="C155" s="132" t="s">
        <v>80</v>
      </c>
      <c r="D155" s="133" t="s">
        <v>80</v>
      </c>
      <c r="F155" s="139" t="str">
        <f t="shared" si="2"/>
        <v/>
      </c>
      <c r="G155" s="139" t="str">
        <f t="shared" si="3"/>
        <v/>
      </c>
    </row>
    <row r="156" spans="1:7" x14ac:dyDescent="0.35">
      <c r="A156" s="51" t="s">
        <v>1108</v>
      </c>
      <c r="B156" s="51" t="s">
        <v>695</v>
      </c>
      <c r="C156" s="132" t="s">
        <v>80</v>
      </c>
      <c r="D156" s="133" t="s">
        <v>80</v>
      </c>
      <c r="F156" s="139" t="str">
        <f t="shared" si="2"/>
        <v/>
      </c>
      <c r="G156" s="139" t="str">
        <f t="shared" si="3"/>
        <v/>
      </c>
    </row>
    <row r="157" spans="1:7" x14ac:dyDescent="0.35">
      <c r="A157" s="51" t="s">
        <v>1109</v>
      </c>
      <c r="B157" s="78" t="s">
        <v>138</v>
      </c>
      <c r="C157" s="132">
        <f>SUM(C149:C156)</f>
        <v>0</v>
      </c>
      <c r="D157" s="133">
        <f>SUM(D149:D156)</f>
        <v>0</v>
      </c>
      <c r="F157" s="129">
        <f>SUM(F149:F156)</f>
        <v>0</v>
      </c>
      <c r="G157" s="129">
        <f>SUM(G149:G156)</f>
        <v>0</v>
      </c>
    </row>
    <row r="158" spans="1:7" outlineLevel="1" x14ac:dyDescent="0.35">
      <c r="A158" s="51" t="s">
        <v>1110</v>
      </c>
      <c r="B158" s="80" t="s">
        <v>698</v>
      </c>
      <c r="C158" s="132"/>
      <c r="D158" s="133"/>
      <c r="F158" s="139" t="str">
        <f t="shared" si="2"/>
        <v/>
      </c>
      <c r="G158" s="139" t="str">
        <f t="shared" si="3"/>
        <v/>
      </c>
    </row>
    <row r="159" spans="1:7" outlineLevel="1" x14ac:dyDescent="0.35">
      <c r="A159" s="51" t="s">
        <v>1111</v>
      </c>
      <c r="B159" s="80" t="s">
        <v>700</v>
      </c>
      <c r="C159" s="132"/>
      <c r="D159" s="133"/>
      <c r="F159" s="139" t="str">
        <f t="shared" si="2"/>
        <v/>
      </c>
      <c r="G159" s="139" t="str">
        <f t="shared" si="3"/>
        <v/>
      </c>
    </row>
    <row r="160" spans="1:7" outlineLevel="1" x14ac:dyDescent="0.35">
      <c r="A160" s="51" t="s">
        <v>1112</v>
      </c>
      <c r="B160" s="80" t="s">
        <v>702</v>
      </c>
      <c r="C160" s="132"/>
      <c r="D160" s="133"/>
      <c r="F160" s="139" t="str">
        <f t="shared" si="2"/>
        <v/>
      </c>
      <c r="G160" s="139" t="str">
        <f t="shared" si="3"/>
        <v/>
      </c>
    </row>
    <row r="161" spans="1:7" outlineLevel="1" x14ac:dyDescent="0.35">
      <c r="A161" s="51" t="s">
        <v>1113</v>
      </c>
      <c r="B161" s="80" t="s">
        <v>704</v>
      </c>
      <c r="C161" s="132"/>
      <c r="D161" s="133"/>
      <c r="F161" s="139" t="str">
        <f t="shared" si="2"/>
        <v/>
      </c>
      <c r="G161" s="139" t="str">
        <f t="shared" si="3"/>
        <v/>
      </c>
    </row>
    <row r="162" spans="1:7" outlineLevel="1" x14ac:dyDescent="0.35">
      <c r="A162" s="51" t="s">
        <v>1114</v>
      </c>
      <c r="B162" s="80" t="s">
        <v>706</v>
      </c>
      <c r="C162" s="132"/>
      <c r="D162" s="133"/>
      <c r="F162" s="139" t="str">
        <f t="shared" si="2"/>
        <v/>
      </c>
      <c r="G162" s="139" t="str">
        <f t="shared" si="3"/>
        <v/>
      </c>
    </row>
    <row r="163" spans="1:7" outlineLevel="1" x14ac:dyDescent="0.35">
      <c r="A163" s="51" t="s">
        <v>1115</v>
      </c>
      <c r="B163" s="80" t="s">
        <v>708</v>
      </c>
      <c r="C163" s="132"/>
      <c r="D163" s="133"/>
      <c r="F163" s="139" t="str">
        <f t="shared" si="2"/>
        <v/>
      </c>
      <c r="G163" s="139" t="str">
        <f t="shared" si="3"/>
        <v/>
      </c>
    </row>
    <row r="164" spans="1:7" outlineLevel="1" x14ac:dyDescent="0.35">
      <c r="A164" s="51" t="s">
        <v>1116</v>
      </c>
      <c r="B164" s="80"/>
      <c r="F164" s="77"/>
      <c r="G164" s="77"/>
    </row>
    <row r="165" spans="1:7" outlineLevel="1" x14ac:dyDescent="0.35">
      <c r="A165" s="51" t="s">
        <v>1117</v>
      </c>
      <c r="B165" s="80"/>
      <c r="F165" s="77"/>
      <c r="G165" s="77"/>
    </row>
    <row r="166" spans="1:7" outlineLevel="1" x14ac:dyDescent="0.35">
      <c r="A166" s="51" t="s">
        <v>1118</v>
      </c>
      <c r="B166" s="80"/>
      <c r="F166" s="77"/>
      <c r="G166" s="77"/>
    </row>
    <row r="167" spans="1:7" ht="15" customHeight="1" x14ac:dyDescent="0.35">
      <c r="A167" s="70"/>
      <c r="B167" s="71" t="s">
        <v>1119</v>
      </c>
      <c r="C167" s="70" t="s">
        <v>645</v>
      </c>
      <c r="D167" s="70" t="s">
        <v>646</v>
      </c>
      <c r="E167" s="72"/>
      <c r="F167" s="70" t="s">
        <v>973</v>
      </c>
      <c r="G167" s="70" t="s">
        <v>647</v>
      </c>
    </row>
    <row r="168" spans="1:7" x14ac:dyDescent="0.35">
      <c r="A168" s="51" t="s">
        <v>1120</v>
      </c>
      <c r="B168" s="51" t="s">
        <v>678</v>
      </c>
      <c r="C168" s="129" t="s">
        <v>112</v>
      </c>
      <c r="G168" s="51"/>
    </row>
    <row r="169" spans="1:7" x14ac:dyDescent="0.35">
      <c r="G169" s="51"/>
    </row>
    <row r="170" spans="1:7" x14ac:dyDescent="0.35">
      <c r="B170" s="68" t="s">
        <v>679</v>
      </c>
      <c r="G170" s="51"/>
    </row>
    <row r="171" spans="1:7" x14ac:dyDescent="0.35">
      <c r="A171" s="51" t="s">
        <v>1121</v>
      </c>
      <c r="B171" s="51" t="s">
        <v>681</v>
      </c>
      <c r="C171" s="132" t="s">
        <v>112</v>
      </c>
      <c r="D171" s="133" t="s">
        <v>112</v>
      </c>
      <c r="F171" s="139" t="str">
        <f>IF($C$179=0,"",IF(C171="[Mark as ND1 if not relevant]","",C171/$C$179))</f>
        <v/>
      </c>
      <c r="G171" s="139" t="str">
        <f>IF($D$179=0,"",IF(D171="[Mark as ND1 if not relevant]","",D171/$D$179))</f>
        <v/>
      </c>
    </row>
    <row r="172" spans="1:7" x14ac:dyDescent="0.35">
      <c r="A172" s="51" t="s">
        <v>1122</v>
      </c>
      <c r="B172" s="51" t="s">
        <v>683</v>
      </c>
      <c r="C172" s="132" t="s">
        <v>112</v>
      </c>
      <c r="D172" s="133" t="s">
        <v>112</v>
      </c>
      <c r="F172" s="139" t="str">
        <f t="shared" ref="F172:F178" si="4">IF($C$179=0,"",IF(C172="[Mark as ND1 if not relevant]","",C172/$C$179))</f>
        <v/>
      </c>
      <c r="G172" s="139" t="str">
        <f t="shared" ref="G172:G178" si="5">IF($D$179=0,"",IF(D172="[Mark as ND1 if not relevant]","",D172/$D$179))</f>
        <v/>
      </c>
    </row>
    <row r="173" spans="1:7" x14ac:dyDescent="0.35">
      <c r="A173" s="51" t="s">
        <v>1123</v>
      </c>
      <c r="B173" s="51" t="s">
        <v>685</v>
      </c>
      <c r="C173" s="132" t="s">
        <v>112</v>
      </c>
      <c r="D173" s="133" t="s">
        <v>112</v>
      </c>
      <c r="F173" s="139" t="str">
        <f t="shared" si="4"/>
        <v/>
      </c>
      <c r="G173" s="139" t="str">
        <f t="shared" si="5"/>
        <v/>
      </c>
    </row>
    <row r="174" spans="1:7" x14ac:dyDescent="0.35">
      <c r="A174" s="51" t="s">
        <v>1124</v>
      </c>
      <c r="B174" s="51" t="s">
        <v>687</v>
      </c>
      <c r="C174" s="132" t="s">
        <v>112</v>
      </c>
      <c r="D174" s="133" t="s">
        <v>112</v>
      </c>
      <c r="F174" s="139" t="str">
        <f t="shared" si="4"/>
        <v/>
      </c>
      <c r="G174" s="139" t="str">
        <f t="shared" si="5"/>
        <v/>
      </c>
    </row>
    <row r="175" spans="1:7" x14ac:dyDescent="0.35">
      <c r="A175" s="51" t="s">
        <v>1125</v>
      </c>
      <c r="B175" s="51" t="s">
        <v>689</v>
      </c>
      <c r="C175" s="132" t="s">
        <v>112</v>
      </c>
      <c r="D175" s="133" t="s">
        <v>112</v>
      </c>
      <c r="F175" s="139" t="str">
        <f t="shared" si="4"/>
        <v/>
      </c>
      <c r="G175" s="139" t="str">
        <f t="shared" si="5"/>
        <v/>
      </c>
    </row>
    <row r="176" spans="1:7" x14ac:dyDescent="0.35">
      <c r="A176" s="51" t="s">
        <v>1126</v>
      </c>
      <c r="B176" s="51" t="s">
        <v>691</v>
      </c>
      <c r="C176" s="132" t="s">
        <v>112</v>
      </c>
      <c r="D176" s="133" t="s">
        <v>112</v>
      </c>
      <c r="F176" s="139" t="str">
        <f t="shared" si="4"/>
        <v/>
      </c>
      <c r="G176" s="139" t="str">
        <f t="shared" si="5"/>
        <v/>
      </c>
    </row>
    <row r="177" spans="1:7" x14ac:dyDescent="0.35">
      <c r="A177" s="51" t="s">
        <v>1127</v>
      </c>
      <c r="B177" s="51" t="s">
        <v>693</v>
      </c>
      <c r="C177" s="132" t="s">
        <v>112</v>
      </c>
      <c r="D177" s="133" t="s">
        <v>112</v>
      </c>
      <c r="F177" s="139" t="str">
        <f t="shared" si="4"/>
        <v/>
      </c>
      <c r="G177" s="139" t="str">
        <f t="shared" si="5"/>
        <v/>
      </c>
    </row>
    <row r="178" spans="1:7" x14ac:dyDescent="0.35">
      <c r="A178" s="51" t="s">
        <v>1128</v>
      </c>
      <c r="B178" s="51" t="s">
        <v>695</v>
      </c>
      <c r="C178" s="132" t="s">
        <v>112</v>
      </c>
      <c r="D178" s="133" t="s">
        <v>112</v>
      </c>
      <c r="F178" s="139" t="str">
        <f t="shared" si="4"/>
        <v/>
      </c>
      <c r="G178" s="139" t="str">
        <f t="shared" si="5"/>
        <v/>
      </c>
    </row>
    <row r="179" spans="1:7" x14ac:dyDescent="0.35">
      <c r="A179" s="51" t="s">
        <v>1129</v>
      </c>
      <c r="B179" s="78" t="s">
        <v>138</v>
      </c>
      <c r="C179" s="132">
        <f>SUM(C171:C178)</f>
        <v>0</v>
      </c>
      <c r="D179" s="133">
        <f>SUM(D171:D178)</f>
        <v>0</v>
      </c>
      <c r="F179" s="129">
        <f>SUM(F171:F178)</f>
        <v>0</v>
      </c>
      <c r="G179" s="129">
        <f>SUM(G171:G178)</f>
        <v>0</v>
      </c>
    </row>
    <row r="180" spans="1:7" outlineLevel="1" x14ac:dyDescent="0.35">
      <c r="A180" s="51" t="s">
        <v>1130</v>
      </c>
      <c r="B180" s="80" t="s">
        <v>698</v>
      </c>
      <c r="C180" s="132"/>
      <c r="D180" s="133"/>
      <c r="F180" s="139" t="str">
        <f t="shared" ref="F180:F185" si="6">IF($C$179=0,"",IF(C180="[for completion]","",C180/$C$179))</f>
        <v/>
      </c>
      <c r="G180" s="139" t="str">
        <f t="shared" ref="G180:G185" si="7">IF($D$179=0,"",IF(D180="[for completion]","",D180/$D$179))</f>
        <v/>
      </c>
    </row>
    <row r="181" spans="1:7" outlineLevel="1" x14ac:dyDescent="0.35">
      <c r="A181" s="51" t="s">
        <v>1131</v>
      </c>
      <c r="B181" s="80" t="s">
        <v>700</v>
      </c>
      <c r="C181" s="132"/>
      <c r="D181" s="133"/>
      <c r="F181" s="139" t="str">
        <f t="shared" si="6"/>
        <v/>
      </c>
      <c r="G181" s="139" t="str">
        <f t="shared" si="7"/>
        <v/>
      </c>
    </row>
    <row r="182" spans="1:7" outlineLevel="1" x14ac:dyDescent="0.35">
      <c r="A182" s="51" t="s">
        <v>1132</v>
      </c>
      <c r="B182" s="80" t="s">
        <v>702</v>
      </c>
      <c r="C182" s="132"/>
      <c r="D182" s="133"/>
      <c r="F182" s="139" t="str">
        <f t="shared" si="6"/>
        <v/>
      </c>
      <c r="G182" s="139" t="str">
        <f t="shared" si="7"/>
        <v/>
      </c>
    </row>
    <row r="183" spans="1:7" outlineLevel="1" x14ac:dyDescent="0.35">
      <c r="A183" s="51" t="s">
        <v>1133</v>
      </c>
      <c r="B183" s="80" t="s">
        <v>704</v>
      </c>
      <c r="C183" s="132"/>
      <c r="D183" s="133"/>
      <c r="F183" s="139" t="str">
        <f t="shared" si="6"/>
        <v/>
      </c>
      <c r="G183" s="139" t="str">
        <f t="shared" si="7"/>
        <v/>
      </c>
    </row>
    <row r="184" spans="1:7" outlineLevel="1" x14ac:dyDescent="0.35">
      <c r="A184" s="51" t="s">
        <v>1134</v>
      </c>
      <c r="B184" s="80" t="s">
        <v>706</v>
      </c>
      <c r="C184" s="132"/>
      <c r="D184" s="133"/>
      <c r="F184" s="139" t="str">
        <f t="shared" si="6"/>
        <v/>
      </c>
      <c r="G184" s="139" t="str">
        <f t="shared" si="7"/>
        <v/>
      </c>
    </row>
    <row r="185" spans="1:7" outlineLevel="1" x14ac:dyDescent="0.35">
      <c r="A185" s="51" t="s">
        <v>1135</v>
      </c>
      <c r="B185" s="80" t="s">
        <v>708</v>
      </c>
      <c r="C185" s="132"/>
      <c r="D185" s="133"/>
      <c r="F185" s="139" t="str">
        <f t="shared" si="6"/>
        <v/>
      </c>
      <c r="G185" s="139" t="str">
        <f t="shared" si="7"/>
        <v/>
      </c>
    </row>
    <row r="186" spans="1:7" outlineLevel="1" x14ac:dyDescent="0.35">
      <c r="A186" s="51" t="s">
        <v>1136</v>
      </c>
      <c r="B186" s="80"/>
      <c r="F186" s="77"/>
      <c r="G186" s="77"/>
    </row>
    <row r="187" spans="1:7" outlineLevel="1" x14ac:dyDescent="0.35">
      <c r="A187" s="51" t="s">
        <v>1137</v>
      </c>
      <c r="B187" s="80"/>
      <c r="F187" s="77"/>
      <c r="G187" s="77"/>
    </row>
    <row r="188" spans="1:7" outlineLevel="1" x14ac:dyDescent="0.35">
      <c r="A188" s="51" t="s">
        <v>1138</v>
      </c>
      <c r="B188" s="80"/>
      <c r="F188" s="77"/>
      <c r="G188" s="77"/>
    </row>
    <row r="189" spans="1:7" ht="15" customHeight="1" x14ac:dyDescent="0.35">
      <c r="A189" s="70"/>
      <c r="B189" s="71" t="s">
        <v>1139</v>
      </c>
      <c r="C189" s="70" t="s">
        <v>973</v>
      </c>
      <c r="D189" s="70" t="s">
        <v>2994</v>
      </c>
      <c r="E189" s="72"/>
      <c r="F189" s="70"/>
      <c r="G189" s="70"/>
    </row>
    <row r="190" spans="1:7" x14ac:dyDescent="0.35">
      <c r="A190" s="51" t="s">
        <v>1140</v>
      </c>
      <c r="B190" s="68" t="s">
        <v>572</v>
      </c>
      <c r="C190" s="129" t="s">
        <v>80</v>
      </c>
      <c r="D190" s="132" t="s">
        <v>80</v>
      </c>
      <c r="E190" s="129"/>
      <c r="F190" s="129"/>
      <c r="G190" s="87"/>
    </row>
    <row r="191" spans="1:7" x14ac:dyDescent="0.35">
      <c r="A191" s="51" t="s">
        <v>1141</v>
      </c>
      <c r="B191" s="68" t="s">
        <v>572</v>
      </c>
      <c r="C191" s="129" t="s">
        <v>80</v>
      </c>
      <c r="D191" s="132" t="s">
        <v>80</v>
      </c>
      <c r="E191" s="129"/>
      <c r="F191" s="129"/>
      <c r="G191" s="87"/>
    </row>
    <row r="192" spans="1:7" x14ac:dyDescent="0.35">
      <c r="A192" s="51" t="s">
        <v>1142</v>
      </c>
      <c r="B192" s="68" t="s">
        <v>572</v>
      </c>
      <c r="C192" s="129" t="s">
        <v>80</v>
      </c>
      <c r="D192" s="132" t="s">
        <v>80</v>
      </c>
      <c r="E192" s="87"/>
      <c r="F192" s="87"/>
      <c r="G192" s="87"/>
    </row>
    <row r="193" spans="1:7" x14ac:dyDescent="0.35">
      <c r="A193" s="51" t="s">
        <v>1143</v>
      </c>
      <c r="B193" s="68" t="s">
        <v>572</v>
      </c>
      <c r="C193" s="129" t="s">
        <v>80</v>
      </c>
      <c r="D193" s="132" t="s">
        <v>80</v>
      </c>
      <c r="E193" s="87"/>
      <c r="F193" s="87"/>
      <c r="G193" s="87"/>
    </row>
    <row r="194" spans="1:7" x14ac:dyDescent="0.35">
      <c r="A194" s="51" t="s">
        <v>1144</v>
      </c>
      <c r="B194" s="68" t="s">
        <v>572</v>
      </c>
      <c r="C194" s="129" t="s">
        <v>80</v>
      </c>
      <c r="D194" s="132" t="s">
        <v>80</v>
      </c>
      <c r="E194" s="87"/>
      <c r="F194" s="87"/>
      <c r="G194" s="87"/>
    </row>
    <row r="195" spans="1:7" x14ac:dyDescent="0.35">
      <c r="A195" s="51" t="s">
        <v>1145</v>
      </c>
      <c r="B195" s="68" t="s">
        <v>572</v>
      </c>
      <c r="C195" s="129" t="s">
        <v>80</v>
      </c>
      <c r="D195" s="132" t="s">
        <v>80</v>
      </c>
      <c r="E195" s="87"/>
      <c r="F195" s="87"/>
      <c r="G195" s="87"/>
    </row>
    <row r="196" spans="1:7" x14ac:dyDescent="0.35">
      <c r="A196" s="51" t="s">
        <v>1146</v>
      </c>
      <c r="B196" s="68" t="s">
        <v>572</v>
      </c>
      <c r="C196" s="129" t="s">
        <v>80</v>
      </c>
      <c r="D196" s="132" t="s">
        <v>80</v>
      </c>
      <c r="E196" s="87"/>
      <c r="F196" s="87"/>
      <c r="G196" s="87"/>
    </row>
    <row r="197" spans="1:7" x14ac:dyDescent="0.35">
      <c r="A197" s="51" t="s">
        <v>1147</v>
      </c>
      <c r="B197" s="68" t="s">
        <v>572</v>
      </c>
      <c r="C197" s="129" t="s">
        <v>80</v>
      </c>
      <c r="D197" s="132" t="s">
        <v>80</v>
      </c>
      <c r="E197" s="87"/>
      <c r="F197" s="87"/>
    </row>
    <row r="198" spans="1:7" x14ac:dyDescent="0.35">
      <c r="A198" s="51" t="s">
        <v>1148</v>
      </c>
      <c r="B198" s="68" t="s">
        <v>572</v>
      </c>
      <c r="C198" s="129" t="s">
        <v>80</v>
      </c>
      <c r="D198" s="132" t="s">
        <v>80</v>
      </c>
      <c r="E198" s="87"/>
      <c r="F198" s="87"/>
    </row>
    <row r="199" spans="1:7" x14ac:dyDescent="0.35">
      <c r="A199" s="51" t="s">
        <v>1149</v>
      </c>
      <c r="B199" s="68" t="s">
        <v>572</v>
      </c>
      <c r="C199" s="129" t="s">
        <v>80</v>
      </c>
      <c r="D199" s="132" t="s">
        <v>80</v>
      </c>
      <c r="E199" s="87"/>
      <c r="F199" s="87"/>
    </row>
    <row r="200" spans="1:7" x14ac:dyDescent="0.35">
      <c r="A200" s="51" t="s">
        <v>1150</v>
      </c>
      <c r="B200" s="68" t="s">
        <v>572</v>
      </c>
      <c r="C200" s="129" t="s">
        <v>80</v>
      </c>
      <c r="D200" s="132" t="s">
        <v>80</v>
      </c>
      <c r="E200" s="87"/>
      <c r="F200" s="87"/>
    </row>
    <row r="201" spans="1:7" x14ac:dyDescent="0.35">
      <c r="A201" s="51" t="s">
        <v>1151</v>
      </c>
      <c r="B201" s="68" t="s">
        <v>572</v>
      </c>
      <c r="C201" s="129" t="s">
        <v>80</v>
      </c>
      <c r="D201" s="132" t="s">
        <v>80</v>
      </c>
      <c r="E201" s="87"/>
      <c r="F201" s="87"/>
    </row>
    <row r="202" spans="1:7" x14ac:dyDescent="0.35">
      <c r="A202" s="51" t="s">
        <v>1152</v>
      </c>
      <c r="B202" s="68" t="s">
        <v>572</v>
      </c>
      <c r="C202" s="129" t="s">
        <v>80</v>
      </c>
      <c r="D202" s="132" t="s">
        <v>80</v>
      </c>
    </row>
    <row r="203" spans="1:7" x14ac:dyDescent="0.35">
      <c r="A203" s="51" t="s">
        <v>1153</v>
      </c>
      <c r="B203" s="68" t="s">
        <v>572</v>
      </c>
      <c r="C203" s="129" t="s">
        <v>80</v>
      </c>
      <c r="D203" s="132" t="s">
        <v>80</v>
      </c>
    </row>
    <row r="204" spans="1:7" x14ac:dyDescent="0.35">
      <c r="A204" s="51" t="s">
        <v>1154</v>
      </c>
      <c r="B204" s="68" t="s">
        <v>572</v>
      </c>
      <c r="C204" s="129" t="s">
        <v>80</v>
      </c>
      <c r="D204" s="132" t="s">
        <v>80</v>
      </c>
    </row>
    <row r="205" spans="1:7" x14ac:dyDescent="0.35">
      <c r="A205" s="51" t="s">
        <v>1155</v>
      </c>
      <c r="B205" s="68" t="s">
        <v>572</v>
      </c>
      <c r="C205" s="129" t="s">
        <v>80</v>
      </c>
      <c r="D205" s="132" t="s">
        <v>80</v>
      </c>
    </row>
    <row r="206" spans="1:7" x14ac:dyDescent="0.35">
      <c r="A206" s="51" t="s">
        <v>1156</v>
      </c>
      <c r="B206" s="68" t="s">
        <v>572</v>
      </c>
      <c r="C206" s="129" t="s">
        <v>80</v>
      </c>
      <c r="D206" s="132" t="s">
        <v>80</v>
      </c>
    </row>
    <row r="207" spans="1:7" outlineLevel="1" x14ac:dyDescent="0.35">
      <c r="A207" s="51" t="s">
        <v>1157</v>
      </c>
    </row>
    <row r="208" spans="1:7" outlineLevel="1" x14ac:dyDescent="0.35">
      <c r="A208" s="51" t="s">
        <v>1158</v>
      </c>
    </row>
    <row r="209" spans="1:7" outlineLevel="1" x14ac:dyDescent="0.35">
      <c r="A209" s="51" t="s">
        <v>1159</v>
      </c>
    </row>
    <row r="210" spans="1:7" outlineLevel="1" x14ac:dyDescent="0.35">
      <c r="A210" s="51" t="s">
        <v>1160</v>
      </c>
    </row>
    <row r="211" spans="1:7" outlineLevel="1" x14ac:dyDescent="0.35">
      <c r="A211" s="51" t="s">
        <v>1161</v>
      </c>
    </row>
    <row r="212" spans="1:7" x14ac:dyDescent="0.35">
      <c r="A212" s="70"/>
      <c r="B212" s="71" t="s">
        <v>2995</v>
      </c>
      <c r="C212" s="70" t="s">
        <v>973</v>
      </c>
      <c r="D212" s="70" t="s">
        <v>2994</v>
      </c>
      <c r="E212" s="72"/>
      <c r="F212" s="70"/>
      <c r="G212" s="70"/>
    </row>
    <row r="213" spans="1:7" x14ac:dyDescent="0.35">
      <c r="A213" s="212" t="s">
        <v>2996</v>
      </c>
      <c r="B213" s="222" t="s">
        <v>572</v>
      </c>
      <c r="C213" s="223" t="s">
        <v>80</v>
      </c>
      <c r="D213" s="132" t="s">
        <v>80</v>
      </c>
    </row>
    <row r="214" spans="1:7" x14ac:dyDescent="0.35">
      <c r="A214" s="212" t="s">
        <v>2997</v>
      </c>
      <c r="B214" s="222" t="s">
        <v>572</v>
      </c>
      <c r="C214" s="223" t="s">
        <v>80</v>
      </c>
      <c r="D214" s="132" t="s">
        <v>80</v>
      </c>
    </row>
    <row r="215" spans="1:7" x14ac:dyDescent="0.35">
      <c r="A215" s="212" t="s">
        <v>2998</v>
      </c>
      <c r="B215" s="222" t="s">
        <v>572</v>
      </c>
      <c r="C215" s="223" t="s">
        <v>80</v>
      </c>
      <c r="D215" s="132" t="s">
        <v>80</v>
      </c>
    </row>
    <row r="216" spans="1:7" x14ac:dyDescent="0.35">
      <c r="A216" s="212" t="s">
        <v>2999</v>
      </c>
      <c r="B216" s="222" t="s">
        <v>572</v>
      </c>
      <c r="C216" s="223" t="s">
        <v>80</v>
      </c>
      <c r="D216" s="132" t="s">
        <v>80</v>
      </c>
    </row>
    <row r="217" spans="1:7" x14ac:dyDescent="0.35">
      <c r="A217" s="212" t="s">
        <v>3000</v>
      </c>
      <c r="B217" s="222" t="s">
        <v>572</v>
      </c>
      <c r="C217" s="223" t="s">
        <v>80</v>
      </c>
      <c r="D217" s="132" t="s">
        <v>80</v>
      </c>
    </row>
    <row r="218" spans="1:7" x14ac:dyDescent="0.35">
      <c r="A218" s="212" t="s">
        <v>3001</v>
      </c>
      <c r="B218" s="222" t="s">
        <v>572</v>
      </c>
      <c r="C218" s="223" t="s">
        <v>80</v>
      </c>
      <c r="D218" s="132" t="s">
        <v>80</v>
      </c>
    </row>
    <row r="219" spans="1:7" x14ac:dyDescent="0.35">
      <c r="A219" s="212" t="s">
        <v>3002</v>
      </c>
      <c r="B219" s="222" t="s">
        <v>572</v>
      </c>
      <c r="C219" s="223" t="s">
        <v>80</v>
      </c>
      <c r="D219" s="132" t="s">
        <v>80</v>
      </c>
    </row>
    <row r="220" spans="1:7" x14ac:dyDescent="0.35">
      <c r="A220" s="212" t="s">
        <v>3003</v>
      </c>
      <c r="B220" s="222" t="s">
        <v>572</v>
      </c>
      <c r="C220" s="223" t="s">
        <v>80</v>
      </c>
      <c r="D220" s="132" t="s">
        <v>80</v>
      </c>
    </row>
    <row r="221" spans="1:7" x14ac:dyDescent="0.35">
      <c r="A221" s="212" t="s">
        <v>3004</v>
      </c>
      <c r="B221" s="222" t="s">
        <v>572</v>
      </c>
      <c r="C221" s="223" t="s">
        <v>80</v>
      </c>
      <c r="D221" s="132" t="s">
        <v>80</v>
      </c>
    </row>
    <row r="222" spans="1:7" x14ac:dyDescent="0.35">
      <c r="A222" s="212" t="s">
        <v>3005</v>
      </c>
      <c r="B222" s="222" t="s">
        <v>572</v>
      </c>
      <c r="C222" s="223" t="s">
        <v>80</v>
      </c>
      <c r="D222" s="132" t="s">
        <v>80</v>
      </c>
    </row>
    <row r="223" spans="1:7" x14ac:dyDescent="0.35">
      <c r="A223" s="212" t="s">
        <v>3006</v>
      </c>
      <c r="B223" s="222" t="s">
        <v>572</v>
      </c>
      <c r="C223" s="223" t="s">
        <v>80</v>
      </c>
      <c r="D223" s="132" t="s">
        <v>80</v>
      </c>
    </row>
    <row r="224" spans="1:7" x14ac:dyDescent="0.35">
      <c r="A224" s="212" t="s">
        <v>3007</v>
      </c>
      <c r="B224" s="222" t="s">
        <v>572</v>
      </c>
      <c r="C224" s="223" t="s">
        <v>80</v>
      </c>
      <c r="D224" s="132" t="s">
        <v>80</v>
      </c>
    </row>
    <row r="225" spans="1:7" x14ac:dyDescent="0.35">
      <c r="A225" s="212" t="s">
        <v>3008</v>
      </c>
      <c r="B225" s="222" t="s">
        <v>572</v>
      </c>
      <c r="C225" s="223" t="s">
        <v>80</v>
      </c>
      <c r="D225" s="132" t="s">
        <v>80</v>
      </c>
    </row>
    <row r="226" spans="1:7" x14ac:dyDescent="0.35">
      <c r="A226" s="212" t="s">
        <v>3009</v>
      </c>
      <c r="B226" s="222" t="s">
        <v>572</v>
      </c>
      <c r="C226" s="223" t="s">
        <v>80</v>
      </c>
      <c r="D226" s="132" t="s">
        <v>80</v>
      </c>
    </row>
    <row r="227" spans="1:7" x14ac:dyDescent="0.35">
      <c r="A227" s="212" t="s">
        <v>3010</v>
      </c>
      <c r="B227" s="222" t="s">
        <v>572</v>
      </c>
      <c r="C227" s="223" t="s">
        <v>80</v>
      </c>
      <c r="D227" s="132" t="s">
        <v>80</v>
      </c>
    </row>
    <row r="228" spans="1:7" x14ac:dyDescent="0.35">
      <c r="A228" s="212" t="s">
        <v>3011</v>
      </c>
      <c r="B228" s="222" t="s">
        <v>572</v>
      </c>
      <c r="C228" s="223" t="s">
        <v>80</v>
      </c>
      <c r="D228" s="132" t="s">
        <v>80</v>
      </c>
    </row>
    <row r="229" spans="1:7" x14ac:dyDescent="0.35">
      <c r="A229" s="212" t="s">
        <v>3012</v>
      </c>
      <c r="B229" s="222" t="s">
        <v>572</v>
      </c>
      <c r="C229" s="223" t="s">
        <v>80</v>
      </c>
      <c r="D229" s="132" t="s">
        <v>80</v>
      </c>
    </row>
    <row r="230" spans="1:7" x14ac:dyDescent="0.35">
      <c r="A230" s="51" t="s">
        <v>3048</v>
      </c>
      <c r="B230" s="222"/>
      <c r="C230" s="223"/>
      <c r="D230" s="132"/>
    </row>
    <row r="231" spans="1:7" x14ac:dyDescent="0.35">
      <c r="A231" s="51" t="s">
        <v>3049</v>
      </c>
      <c r="B231" s="222"/>
      <c r="C231" s="223"/>
      <c r="D231" s="132"/>
    </row>
    <row r="232" spans="1:7" x14ac:dyDescent="0.35">
      <c r="A232" s="51" t="s">
        <v>3050</v>
      </c>
      <c r="B232" s="222"/>
      <c r="C232" s="223"/>
      <c r="D232" s="132"/>
    </row>
    <row r="233" spans="1:7" x14ac:dyDescent="0.35">
      <c r="A233" s="51" t="s">
        <v>3051</v>
      </c>
      <c r="B233" s="222"/>
      <c r="C233" s="223"/>
      <c r="D233" s="132"/>
    </row>
    <row r="234" spans="1:7" x14ac:dyDescent="0.35">
      <c r="A234" s="51" t="s">
        <v>3052</v>
      </c>
      <c r="B234" s="222"/>
      <c r="C234" s="223"/>
      <c r="D234" s="132"/>
    </row>
    <row r="235" spans="1:7" x14ac:dyDescent="0.35">
      <c r="A235" s="70"/>
      <c r="B235" s="71" t="s">
        <v>3013</v>
      </c>
      <c r="C235" s="70" t="s">
        <v>973</v>
      </c>
      <c r="D235" s="70" t="s">
        <v>2994</v>
      </c>
      <c r="E235" s="72"/>
      <c r="F235" s="70"/>
      <c r="G235" s="70"/>
    </row>
    <row r="236" spans="1:7" x14ac:dyDescent="0.35">
      <c r="A236" s="212" t="s">
        <v>3014</v>
      </c>
      <c r="B236" s="222" t="s">
        <v>572</v>
      </c>
      <c r="C236" s="223" t="s">
        <v>80</v>
      </c>
      <c r="D236" s="132" t="s">
        <v>80</v>
      </c>
    </row>
    <row r="237" spans="1:7" x14ac:dyDescent="0.35">
      <c r="A237" s="212" t="s">
        <v>3015</v>
      </c>
      <c r="B237" s="222" t="s">
        <v>572</v>
      </c>
      <c r="C237" s="223" t="s">
        <v>80</v>
      </c>
      <c r="D237" s="132" t="s">
        <v>80</v>
      </c>
    </row>
    <row r="238" spans="1:7" x14ac:dyDescent="0.35">
      <c r="A238" s="212" t="s">
        <v>3016</v>
      </c>
      <c r="B238" s="222" t="s">
        <v>572</v>
      </c>
      <c r="C238" s="223" t="s">
        <v>80</v>
      </c>
      <c r="D238" s="132" t="s">
        <v>80</v>
      </c>
    </row>
    <row r="239" spans="1:7" x14ac:dyDescent="0.35">
      <c r="A239" s="212" t="s">
        <v>3017</v>
      </c>
      <c r="B239" s="222" t="s">
        <v>572</v>
      </c>
      <c r="C239" s="223" t="s">
        <v>80</v>
      </c>
      <c r="D239" s="132" t="s">
        <v>80</v>
      </c>
    </row>
    <row r="240" spans="1:7" x14ac:dyDescent="0.35">
      <c r="A240" s="212" t="s">
        <v>3018</v>
      </c>
      <c r="B240" s="222" t="s">
        <v>572</v>
      </c>
      <c r="C240" s="223" t="s">
        <v>80</v>
      </c>
      <c r="D240" s="132" t="s">
        <v>80</v>
      </c>
    </row>
    <row r="241" spans="1:4" x14ac:dyDescent="0.35">
      <c r="A241" s="212" t="s">
        <v>3019</v>
      </c>
      <c r="B241" s="222" t="s">
        <v>572</v>
      </c>
      <c r="C241" s="223" t="s">
        <v>80</v>
      </c>
      <c r="D241" s="132" t="s">
        <v>80</v>
      </c>
    </row>
    <row r="242" spans="1:4" x14ac:dyDescent="0.35">
      <c r="A242" s="212" t="s">
        <v>3020</v>
      </c>
      <c r="B242" s="222" t="s">
        <v>572</v>
      </c>
      <c r="C242" s="223" t="s">
        <v>80</v>
      </c>
      <c r="D242" s="132" t="s">
        <v>80</v>
      </c>
    </row>
    <row r="243" spans="1:4" x14ac:dyDescent="0.35">
      <c r="A243" s="212" t="s">
        <v>3021</v>
      </c>
      <c r="B243" s="222" t="s">
        <v>572</v>
      </c>
      <c r="C243" s="223" t="s">
        <v>80</v>
      </c>
      <c r="D243" s="132" t="s">
        <v>80</v>
      </c>
    </row>
    <row r="244" spans="1:4" x14ac:dyDescent="0.35">
      <c r="A244" s="212" t="s">
        <v>3022</v>
      </c>
      <c r="B244" s="222" t="s">
        <v>572</v>
      </c>
      <c r="C244" s="223" t="s">
        <v>80</v>
      </c>
      <c r="D244" s="132" t="s">
        <v>80</v>
      </c>
    </row>
    <row r="245" spans="1:4" x14ac:dyDescent="0.35">
      <c r="A245" s="212" t="s">
        <v>3023</v>
      </c>
      <c r="B245" s="222" t="s">
        <v>572</v>
      </c>
      <c r="C245" s="223" t="s">
        <v>80</v>
      </c>
      <c r="D245" s="132" t="s">
        <v>80</v>
      </c>
    </row>
    <row r="246" spans="1:4" x14ac:dyDescent="0.35">
      <c r="A246" s="212" t="s">
        <v>3024</v>
      </c>
      <c r="B246" s="222" t="s">
        <v>572</v>
      </c>
      <c r="C246" s="223" t="s">
        <v>80</v>
      </c>
      <c r="D246" s="132" t="s">
        <v>80</v>
      </c>
    </row>
    <row r="247" spans="1:4" x14ac:dyDescent="0.35">
      <c r="A247" s="212" t="s">
        <v>3025</v>
      </c>
      <c r="B247" s="222" t="s">
        <v>572</v>
      </c>
      <c r="C247" s="223" t="s">
        <v>80</v>
      </c>
      <c r="D247" s="132" t="s">
        <v>80</v>
      </c>
    </row>
    <row r="248" spans="1:4" x14ac:dyDescent="0.35">
      <c r="A248" s="212" t="s">
        <v>3026</v>
      </c>
      <c r="B248" s="222" t="s">
        <v>572</v>
      </c>
      <c r="C248" s="223" t="s">
        <v>80</v>
      </c>
      <c r="D248" s="132" t="s">
        <v>80</v>
      </c>
    </row>
    <row r="249" spans="1:4" x14ac:dyDescent="0.35">
      <c r="A249" s="212" t="s">
        <v>3027</v>
      </c>
      <c r="B249" s="222" t="s">
        <v>572</v>
      </c>
      <c r="C249" s="223" t="s">
        <v>80</v>
      </c>
      <c r="D249" s="132" t="s">
        <v>80</v>
      </c>
    </row>
    <row r="250" spans="1:4" x14ac:dyDescent="0.35">
      <c r="A250" s="212" t="s">
        <v>3028</v>
      </c>
      <c r="B250" s="222" t="s">
        <v>572</v>
      </c>
      <c r="C250" s="223" t="s">
        <v>80</v>
      </c>
      <c r="D250" s="132" t="s">
        <v>80</v>
      </c>
    </row>
    <row r="251" spans="1:4" x14ac:dyDescent="0.35">
      <c r="A251" s="212" t="s">
        <v>3029</v>
      </c>
      <c r="B251" s="222" t="s">
        <v>572</v>
      </c>
      <c r="C251" s="223" t="s">
        <v>80</v>
      </c>
      <c r="D251" s="132" t="s">
        <v>80</v>
      </c>
    </row>
    <row r="252" spans="1:4" x14ac:dyDescent="0.35">
      <c r="A252" s="212" t="s">
        <v>3030</v>
      </c>
      <c r="B252" s="222" t="s">
        <v>572</v>
      </c>
      <c r="C252" s="223" t="s">
        <v>80</v>
      </c>
      <c r="D252" s="132" t="s">
        <v>80</v>
      </c>
    </row>
    <row r="253" spans="1:4" x14ac:dyDescent="0.35">
      <c r="A253" s="51" t="s">
        <v>3053</v>
      </c>
    </row>
    <row r="254" spans="1:4" x14ac:dyDescent="0.35">
      <c r="A254" s="51" t="s">
        <v>3054</v>
      </c>
    </row>
    <row r="255" spans="1:4" x14ac:dyDescent="0.35">
      <c r="A255" s="51" t="s">
        <v>3055</v>
      </c>
    </row>
    <row r="256" spans="1:4" x14ac:dyDescent="0.35">
      <c r="A256" s="51" t="s">
        <v>3056</v>
      </c>
    </row>
    <row r="257" spans="1:1" x14ac:dyDescent="0.35">
      <c r="A257" s="51" t="s">
        <v>3057</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8B69A-0935-47AD-A427-BA01097C35BE}">
  <sheetPr codeName="Sheet10">
    <tabColor rgb="FF0070C0"/>
  </sheetPr>
  <dimension ref="A1:J622"/>
  <sheetViews>
    <sheetView topLeftCell="A79" workbookViewId="0">
      <selection sqref="A1:H1048576"/>
    </sheetView>
  </sheetViews>
  <sheetFormatPr defaultColWidth="9.1796875" defaultRowHeight="14.5" x14ac:dyDescent="0.35"/>
  <cols>
    <col min="1" max="1" width="14.81640625" style="228" customWidth="1"/>
    <col min="2" max="2" width="74" style="228" bestFit="1" customWidth="1"/>
    <col min="3" max="4" width="37.453125" style="231" customWidth="1"/>
    <col min="5" max="5" width="8.54296875" style="231" customWidth="1"/>
    <col min="6" max="6" width="37.453125" style="231" customWidth="1"/>
    <col min="7" max="9" width="9.1796875" style="228"/>
    <col min="10" max="10" width="30" style="228" bestFit="1" customWidth="1"/>
    <col min="11" max="16384" width="9.1796875" style="228"/>
  </cols>
  <sheetData>
    <row r="1" spans="1:10" x14ac:dyDescent="0.35">
      <c r="A1" s="228" t="s">
        <v>441</v>
      </c>
      <c r="B1" s="228" t="s">
        <v>1652</v>
      </c>
      <c r="J1" s="228" t="s">
        <v>3090</v>
      </c>
    </row>
    <row r="2" spans="1:10" x14ac:dyDescent="0.35">
      <c r="A2" s="228" t="s">
        <v>1652</v>
      </c>
      <c r="B2" s="228" t="s">
        <v>1652</v>
      </c>
      <c r="C2" s="231">
        <v>0</v>
      </c>
      <c r="D2" s="231">
        <v>0</v>
      </c>
      <c r="E2" s="231">
        <v>0</v>
      </c>
    </row>
    <row r="3" spans="1:10" x14ac:dyDescent="0.35">
      <c r="A3" s="228" t="s">
        <v>1652</v>
      </c>
      <c r="B3" s="228" t="s">
        <v>1652</v>
      </c>
      <c r="C3" s="231">
        <v>0</v>
      </c>
      <c r="D3" s="231">
        <v>0</v>
      </c>
      <c r="E3" s="231">
        <v>0</v>
      </c>
    </row>
    <row r="4" spans="1:10" x14ac:dyDescent="0.35">
      <c r="A4" s="228" t="s">
        <v>1652</v>
      </c>
      <c r="B4" s="228" t="s">
        <v>1652</v>
      </c>
      <c r="C4" s="231">
        <v>0</v>
      </c>
      <c r="D4" s="231">
        <v>0</v>
      </c>
      <c r="E4" s="231">
        <v>0</v>
      </c>
    </row>
    <row r="5" spans="1:10" x14ac:dyDescent="0.35">
      <c r="A5" s="228" t="s">
        <v>1652</v>
      </c>
      <c r="B5" s="228" t="s">
        <v>1652</v>
      </c>
      <c r="C5" s="231">
        <v>0</v>
      </c>
      <c r="D5" s="231">
        <v>0</v>
      </c>
      <c r="E5" s="231">
        <v>0</v>
      </c>
    </row>
    <row r="6" spans="1:10" x14ac:dyDescent="0.35">
      <c r="A6" s="228" t="s">
        <v>1652</v>
      </c>
      <c r="B6" s="228" t="s">
        <v>1652</v>
      </c>
      <c r="C6" s="231">
        <v>0</v>
      </c>
      <c r="D6" s="231">
        <v>0</v>
      </c>
      <c r="E6" s="231">
        <v>0</v>
      </c>
    </row>
    <row r="7" spans="1:10" x14ac:dyDescent="0.35">
      <c r="A7" s="228" t="s">
        <v>1652</v>
      </c>
      <c r="B7" s="228" t="s">
        <v>1652</v>
      </c>
      <c r="C7" s="231">
        <v>0</v>
      </c>
      <c r="D7" s="231">
        <v>0</v>
      </c>
      <c r="E7" s="231">
        <v>0</v>
      </c>
    </row>
    <row r="8" spans="1:10" x14ac:dyDescent="0.35">
      <c r="A8" s="228" t="s">
        <v>1652</v>
      </c>
      <c r="B8" s="228" t="s">
        <v>1652</v>
      </c>
      <c r="C8" s="231">
        <v>0</v>
      </c>
      <c r="D8" s="231">
        <v>0</v>
      </c>
      <c r="E8" s="231">
        <v>0</v>
      </c>
    </row>
    <row r="9" spans="1:10" x14ac:dyDescent="0.35">
      <c r="A9" s="228" t="s">
        <v>1652</v>
      </c>
      <c r="B9" s="228" t="s">
        <v>1652</v>
      </c>
      <c r="C9" s="231">
        <v>0</v>
      </c>
      <c r="D9" s="231">
        <v>0</v>
      </c>
      <c r="E9" s="231">
        <v>0</v>
      </c>
    </row>
    <row r="10" spans="1:10" x14ac:dyDescent="0.35">
      <c r="A10" s="228" t="s">
        <v>78</v>
      </c>
      <c r="B10" s="228" t="s">
        <v>1652</v>
      </c>
    </row>
    <row r="11" spans="1:10" x14ac:dyDescent="0.35">
      <c r="A11" s="228" t="s">
        <v>1652</v>
      </c>
      <c r="B11" s="228" t="s">
        <v>1652</v>
      </c>
      <c r="C11" s="231">
        <v>0</v>
      </c>
      <c r="D11" s="231">
        <v>0</v>
      </c>
      <c r="E11" s="231">
        <v>0</v>
      </c>
    </row>
    <row r="12" spans="1:10" x14ac:dyDescent="0.35">
      <c r="A12" s="228" t="s">
        <v>448</v>
      </c>
      <c r="B12" s="228" t="s">
        <v>1652</v>
      </c>
      <c r="C12" s="231">
        <v>336726.47711377137</v>
      </c>
    </row>
    <row r="13" spans="1:10" x14ac:dyDescent="0.35">
      <c r="A13" s="228" t="s">
        <v>450</v>
      </c>
      <c r="B13" s="228" t="s">
        <v>1652</v>
      </c>
      <c r="C13" s="231">
        <v>73006.755085531709</v>
      </c>
    </row>
    <row r="14" spans="1:10" x14ac:dyDescent="0.35">
      <c r="A14" s="228" t="s">
        <v>452</v>
      </c>
      <c r="B14" s="228" t="s">
        <v>1652</v>
      </c>
    </row>
    <row r="15" spans="1:10" x14ac:dyDescent="0.35">
      <c r="A15" s="228" t="s">
        <v>453</v>
      </c>
      <c r="B15" s="228" t="s">
        <v>1652</v>
      </c>
    </row>
    <row r="16" spans="1:10" x14ac:dyDescent="0.35">
      <c r="A16" s="228" t="s">
        <v>454</v>
      </c>
      <c r="B16" s="228" t="s">
        <v>1652</v>
      </c>
      <c r="C16" s="231">
        <v>22377.355799015426</v>
      </c>
    </row>
    <row r="17" spans="1:6" x14ac:dyDescent="0.35">
      <c r="A17" s="228" t="s">
        <v>456</v>
      </c>
      <c r="B17" s="228" t="s">
        <v>1652</v>
      </c>
      <c r="C17" s="231">
        <v>31324.957118845305</v>
      </c>
    </row>
    <row r="18" spans="1:6" x14ac:dyDescent="0.35">
      <c r="A18" s="228" t="s">
        <v>457</v>
      </c>
      <c r="B18" s="228" t="s">
        <v>1652</v>
      </c>
      <c r="C18" s="231">
        <v>267982.11760187062</v>
      </c>
    </row>
    <row r="19" spans="1:6" x14ac:dyDescent="0.35">
      <c r="A19" s="228" t="s">
        <v>458</v>
      </c>
      <c r="B19" s="228" t="s">
        <v>1652</v>
      </c>
      <c r="C19" s="231">
        <v>15849.084214689257</v>
      </c>
    </row>
    <row r="20" spans="1:6" x14ac:dyDescent="0.35">
      <c r="A20" s="228" t="s">
        <v>459</v>
      </c>
      <c r="B20" s="228" t="s">
        <v>1652</v>
      </c>
      <c r="C20" s="231">
        <v>105.08326114521563</v>
      </c>
    </row>
    <row r="21" spans="1:6" x14ac:dyDescent="0.35">
      <c r="A21" s="228" t="s">
        <v>460</v>
      </c>
      <c r="B21" s="228" t="s">
        <v>1652</v>
      </c>
      <c r="C21" s="231">
        <v>30412.836237042666</v>
      </c>
    </row>
    <row r="22" spans="1:6" x14ac:dyDescent="0.35">
      <c r="A22" s="228" t="s">
        <v>461</v>
      </c>
      <c r="B22" s="228" t="s">
        <v>1652</v>
      </c>
      <c r="C22" s="231">
        <v>10786.265226738276</v>
      </c>
    </row>
    <row r="23" spans="1:6" x14ac:dyDescent="0.35">
      <c r="A23" s="228" t="s">
        <v>462</v>
      </c>
      <c r="B23" s="228" t="s">
        <v>1652</v>
      </c>
      <c r="C23" s="231">
        <v>29434.241877241169</v>
      </c>
    </row>
    <row r="24" spans="1:6" x14ac:dyDescent="0.35">
      <c r="A24" s="228" t="s">
        <v>463</v>
      </c>
      <c r="B24" s="228" t="s">
        <v>1652</v>
      </c>
      <c r="C24" s="231">
        <v>1315.1636126257638</v>
      </c>
    </row>
    <row r="25" spans="1:6" x14ac:dyDescent="0.35">
      <c r="A25" s="228" t="s">
        <v>464</v>
      </c>
      <c r="B25" s="228" t="s">
        <v>1652</v>
      </c>
      <c r="C25" s="231">
        <v>146.12725008113887</v>
      </c>
    </row>
    <row r="26" spans="1:6" x14ac:dyDescent="0.35">
      <c r="A26" s="228" t="s">
        <v>465</v>
      </c>
      <c r="B26" s="228" t="s">
        <v>1652</v>
      </c>
    </row>
    <row r="27" spans="1:6" x14ac:dyDescent="0.35">
      <c r="A27" s="228" t="s">
        <v>1652</v>
      </c>
      <c r="B27" s="228" t="s">
        <v>1652</v>
      </c>
      <c r="C27" s="231">
        <v>0</v>
      </c>
      <c r="D27" s="231">
        <v>0</v>
      </c>
      <c r="E27" s="231">
        <v>0</v>
      </c>
    </row>
    <row r="28" spans="1:6" x14ac:dyDescent="0.35">
      <c r="A28" s="228" t="s">
        <v>470</v>
      </c>
      <c r="B28" s="228" t="s">
        <v>1652</v>
      </c>
      <c r="C28" s="231">
        <v>213754</v>
      </c>
      <c r="D28" s="231">
        <v>14528</v>
      </c>
      <c r="F28" s="231">
        <v>228282</v>
      </c>
    </row>
    <row r="29" spans="1:6" x14ac:dyDescent="0.35">
      <c r="A29" s="228" t="s">
        <v>472</v>
      </c>
      <c r="B29" s="228" t="s">
        <v>1652</v>
      </c>
    </row>
    <row r="30" spans="1:6" x14ac:dyDescent="0.35">
      <c r="A30" s="228" t="s">
        <v>474</v>
      </c>
      <c r="B30" s="228" t="s">
        <v>1652</v>
      </c>
    </row>
    <row r="31" spans="1:6" x14ac:dyDescent="0.35">
      <c r="A31" s="228" t="s">
        <v>476</v>
      </c>
      <c r="B31" s="228" t="s">
        <v>1652</v>
      </c>
    </row>
    <row r="32" spans="1:6" x14ac:dyDescent="0.35">
      <c r="A32" s="228" t="s">
        <v>477</v>
      </c>
      <c r="B32" s="228" t="s">
        <v>1652</v>
      </c>
    </row>
    <row r="33" spans="1:6" x14ac:dyDescent="0.35">
      <c r="A33" s="228" t="s">
        <v>1590</v>
      </c>
      <c r="B33" s="228" t="s">
        <v>1652</v>
      </c>
    </row>
    <row r="34" spans="1:6" x14ac:dyDescent="0.35">
      <c r="A34" s="228" t="s">
        <v>1591</v>
      </c>
      <c r="B34" s="228" t="s">
        <v>1652</v>
      </c>
    </row>
    <row r="35" spans="1:6" x14ac:dyDescent="0.35">
      <c r="A35" s="228" t="s">
        <v>1652</v>
      </c>
      <c r="B35" s="228" t="s">
        <v>1652</v>
      </c>
      <c r="C35" s="231">
        <v>0</v>
      </c>
      <c r="D35" s="231">
        <v>0</v>
      </c>
      <c r="E35" s="231">
        <v>0</v>
      </c>
    </row>
    <row r="36" spans="1:6" x14ac:dyDescent="0.35">
      <c r="A36" s="228" t="s">
        <v>481</v>
      </c>
      <c r="B36" s="228" t="s">
        <v>1652</v>
      </c>
      <c r="C36" s="231">
        <v>8.3170469629269082E-3</v>
      </c>
      <c r="D36" s="231">
        <v>0.1024513926072214</v>
      </c>
      <c r="F36" s="231">
        <v>2.5090016733284634E-2</v>
      </c>
    </row>
    <row r="37" spans="1:6" x14ac:dyDescent="0.35">
      <c r="A37" s="228" t="s">
        <v>483</v>
      </c>
      <c r="B37" s="228" t="s">
        <v>1652</v>
      </c>
    </row>
    <row r="38" spans="1:6" x14ac:dyDescent="0.35">
      <c r="A38" s="228" t="s">
        <v>484</v>
      </c>
      <c r="B38" s="228" t="s">
        <v>1652</v>
      </c>
    </row>
    <row r="39" spans="1:6" x14ac:dyDescent="0.35">
      <c r="A39" s="228" t="s">
        <v>485</v>
      </c>
      <c r="B39" s="228" t="s">
        <v>1652</v>
      </c>
    </row>
    <row r="40" spans="1:6" x14ac:dyDescent="0.35">
      <c r="A40" s="228" t="s">
        <v>486</v>
      </c>
      <c r="B40" s="228" t="s">
        <v>1652</v>
      </c>
    </row>
    <row r="41" spans="1:6" x14ac:dyDescent="0.35">
      <c r="A41" s="228" t="s">
        <v>487</v>
      </c>
      <c r="B41" s="228" t="s">
        <v>1652</v>
      </c>
    </row>
    <row r="42" spans="1:6" x14ac:dyDescent="0.35">
      <c r="A42" s="228" t="s">
        <v>488</v>
      </c>
      <c r="B42" s="228" t="s">
        <v>1652</v>
      </c>
    </row>
    <row r="43" spans="1:6" x14ac:dyDescent="0.35">
      <c r="A43" s="228" t="s">
        <v>1652</v>
      </c>
      <c r="B43" s="228" t="s">
        <v>1652</v>
      </c>
      <c r="C43" s="231">
        <v>0</v>
      </c>
      <c r="D43" s="231">
        <v>0</v>
      </c>
      <c r="E43" s="231">
        <v>0</v>
      </c>
    </row>
    <row r="44" spans="1:6" x14ac:dyDescent="0.35">
      <c r="A44" s="228" t="s">
        <v>490</v>
      </c>
      <c r="B44" s="228" t="s">
        <v>1652</v>
      </c>
    </row>
    <row r="45" spans="1:6" x14ac:dyDescent="0.35">
      <c r="A45" s="228" t="s">
        <v>492</v>
      </c>
      <c r="B45" s="228" t="s">
        <v>1652</v>
      </c>
    </row>
    <row r="46" spans="1:6" x14ac:dyDescent="0.35">
      <c r="A46" s="228" t="s">
        <v>494</v>
      </c>
      <c r="B46" s="228" t="s">
        <v>1652</v>
      </c>
    </row>
    <row r="47" spans="1:6" x14ac:dyDescent="0.35">
      <c r="A47" s="228" t="s">
        <v>496</v>
      </c>
      <c r="B47" s="228" t="s">
        <v>1652</v>
      </c>
    </row>
    <row r="48" spans="1:6" x14ac:dyDescent="0.35">
      <c r="A48" s="228" t="s">
        <v>498</v>
      </c>
      <c r="B48" s="228" t="s">
        <v>1652</v>
      </c>
    </row>
    <row r="49" spans="1:2" x14ac:dyDescent="0.35">
      <c r="A49" s="228" t="s">
        <v>500</v>
      </c>
      <c r="B49" s="228" t="s">
        <v>1652</v>
      </c>
    </row>
    <row r="50" spans="1:2" x14ac:dyDescent="0.35">
      <c r="A50" s="228" t="s">
        <v>502</v>
      </c>
      <c r="B50" s="228" t="s">
        <v>1652</v>
      </c>
    </row>
    <row r="51" spans="1:2" x14ac:dyDescent="0.35">
      <c r="A51" s="228" t="s">
        <v>503</v>
      </c>
      <c r="B51" s="228" t="s">
        <v>1652</v>
      </c>
    </row>
    <row r="52" spans="1:2" x14ac:dyDescent="0.35">
      <c r="A52" s="228" t="s">
        <v>505</v>
      </c>
      <c r="B52" s="228" t="s">
        <v>1652</v>
      </c>
    </row>
    <row r="53" spans="1:2" x14ac:dyDescent="0.35">
      <c r="A53" s="228" t="s">
        <v>507</v>
      </c>
      <c r="B53" s="228" t="s">
        <v>1652</v>
      </c>
    </row>
    <row r="54" spans="1:2" x14ac:dyDescent="0.35">
      <c r="A54" s="228" t="s">
        <v>509</v>
      </c>
      <c r="B54" s="228" t="s">
        <v>1652</v>
      </c>
    </row>
    <row r="55" spans="1:2" x14ac:dyDescent="0.35">
      <c r="A55" s="228" t="s">
        <v>511</v>
      </c>
      <c r="B55" s="228" t="s">
        <v>1652</v>
      </c>
    </row>
    <row r="56" spans="1:2" x14ac:dyDescent="0.35">
      <c r="A56" s="228" t="s">
        <v>513</v>
      </c>
      <c r="B56" s="228" t="s">
        <v>1652</v>
      </c>
    </row>
    <row r="57" spans="1:2" x14ac:dyDescent="0.35">
      <c r="A57" s="228" t="s">
        <v>515</v>
      </c>
      <c r="B57" s="228" t="s">
        <v>1652</v>
      </c>
    </row>
    <row r="58" spans="1:2" x14ac:dyDescent="0.35">
      <c r="A58" s="228" t="s">
        <v>517</v>
      </c>
      <c r="B58" s="228" t="s">
        <v>1652</v>
      </c>
    </row>
    <row r="59" spans="1:2" x14ac:dyDescent="0.35">
      <c r="A59" s="228" t="s">
        <v>519</v>
      </c>
      <c r="B59" s="228" t="s">
        <v>1652</v>
      </c>
    </row>
    <row r="60" spans="1:2" x14ac:dyDescent="0.35">
      <c r="A60" s="228" t="s">
        <v>521</v>
      </c>
      <c r="B60" s="228" t="s">
        <v>1652</v>
      </c>
    </row>
    <row r="61" spans="1:2" x14ac:dyDescent="0.35">
      <c r="A61" s="228" t="s">
        <v>522</v>
      </c>
      <c r="B61" s="228" t="s">
        <v>1652</v>
      </c>
    </row>
    <row r="62" spans="1:2" x14ac:dyDescent="0.35">
      <c r="A62" s="228" t="s">
        <v>524</v>
      </c>
      <c r="B62" s="228" t="s">
        <v>1652</v>
      </c>
    </row>
    <row r="63" spans="1:2" x14ac:dyDescent="0.35">
      <c r="A63" s="228" t="s">
        <v>526</v>
      </c>
      <c r="B63" s="228" t="s">
        <v>1652</v>
      </c>
    </row>
    <row r="64" spans="1:2" x14ac:dyDescent="0.35">
      <c r="A64" s="228" t="s">
        <v>528</v>
      </c>
      <c r="B64" s="228" t="s">
        <v>1652</v>
      </c>
    </row>
    <row r="65" spans="1:2" x14ac:dyDescent="0.35">
      <c r="A65" s="228" t="s">
        <v>530</v>
      </c>
      <c r="B65" s="228" t="s">
        <v>1652</v>
      </c>
    </row>
    <row r="66" spans="1:2" x14ac:dyDescent="0.35">
      <c r="A66" s="228" t="s">
        <v>532</v>
      </c>
      <c r="B66" s="228" t="s">
        <v>1652</v>
      </c>
    </row>
    <row r="67" spans="1:2" x14ac:dyDescent="0.35">
      <c r="A67" s="228" t="s">
        <v>534</v>
      </c>
      <c r="B67" s="228" t="s">
        <v>1652</v>
      </c>
    </row>
    <row r="68" spans="1:2" x14ac:dyDescent="0.35">
      <c r="A68" s="228" t="s">
        <v>536</v>
      </c>
      <c r="B68" s="228" t="s">
        <v>1652</v>
      </c>
    </row>
    <row r="69" spans="1:2" x14ac:dyDescent="0.35">
      <c r="A69" s="228" t="s">
        <v>538</v>
      </c>
      <c r="B69" s="228" t="s">
        <v>1652</v>
      </c>
    </row>
    <row r="70" spans="1:2" x14ac:dyDescent="0.35">
      <c r="A70" s="228" t="s">
        <v>540</v>
      </c>
      <c r="B70" s="228" t="s">
        <v>1652</v>
      </c>
    </row>
    <row r="71" spans="1:2" x14ac:dyDescent="0.35">
      <c r="A71" s="228" t="s">
        <v>542</v>
      </c>
      <c r="B71" s="228" t="s">
        <v>1652</v>
      </c>
    </row>
    <row r="72" spans="1:2" x14ac:dyDescent="0.35">
      <c r="A72" s="228" t="s">
        <v>543</v>
      </c>
      <c r="B72" s="228" t="s">
        <v>1652</v>
      </c>
    </row>
    <row r="73" spans="1:2" x14ac:dyDescent="0.35">
      <c r="A73" s="228" t="s">
        <v>545</v>
      </c>
      <c r="B73" s="228" t="s">
        <v>1652</v>
      </c>
    </row>
    <row r="74" spans="1:2" x14ac:dyDescent="0.35">
      <c r="A74" s="228" t="s">
        <v>546</v>
      </c>
      <c r="B74" s="228" t="s">
        <v>1652</v>
      </c>
    </row>
    <row r="75" spans="1:2" x14ac:dyDescent="0.35">
      <c r="A75" s="228" t="s">
        <v>548</v>
      </c>
      <c r="B75" s="228" t="s">
        <v>1652</v>
      </c>
    </row>
    <row r="76" spans="1:2" x14ac:dyDescent="0.35">
      <c r="A76" s="228" t="s">
        <v>1545</v>
      </c>
      <c r="B76" s="228" t="s">
        <v>1652</v>
      </c>
    </row>
    <row r="77" spans="1:2" x14ac:dyDescent="0.35">
      <c r="A77" s="228" t="s">
        <v>550</v>
      </c>
      <c r="B77" s="228" t="s">
        <v>1652</v>
      </c>
    </row>
    <row r="78" spans="1:2" x14ac:dyDescent="0.35">
      <c r="A78" s="228" t="s">
        <v>551</v>
      </c>
      <c r="B78" s="228" t="s">
        <v>1652</v>
      </c>
    </row>
    <row r="79" spans="1:2" x14ac:dyDescent="0.35">
      <c r="A79" s="228" t="s">
        <v>552</v>
      </c>
      <c r="B79" s="228" t="s">
        <v>1652</v>
      </c>
    </row>
    <row r="80" spans="1:2" x14ac:dyDescent="0.35">
      <c r="A80" s="228" t="s">
        <v>553</v>
      </c>
      <c r="B80" s="228" t="s">
        <v>1652</v>
      </c>
    </row>
    <row r="81" spans="1:2" x14ac:dyDescent="0.35">
      <c r="A81" s="228" t="s">
        <v>554</v>
      </c>
      <c r="B81" s="228" t="s">
        <v>1652</v>
      </c>
    </row>
    <row r="82" spans="1:2" x14ac:dyDescent="0.35">
      <c r="A82" s="228" t="s">
        <v>555</v>
      </c>
      <c r="B82" s="228" t="s">
        <v>1652</v>
      </c>
    </row>
    <row r="83" spans="1:2" x14ac:dyDescent="0.35">
      <c r="A83" s="228" t="s">
        <v>556</v>
      </c>
      <c r="B83" s="228" t="s">
        <v>1652</v>
      </c>
    </row>
    <row r="84" spans="1:2" x14ac:dyDescent="0.35">
      <c r="A84" s="228" t="s">
        <v>557</v>
      </c>
      <c r="B84" s="228" t="s">
        <v>1652</v>
      </c>
    </row>
    <row r="85" spans="1:2" x14ac:dyDescent="0.35">
      <c r="A85" s="228" t="s">
        <v>558</v>
      </c>
      <c r="B85" s="228" t="s">
        <v>1652</v>
      </c>
    </row>
    <row r="86" spans="1:2" x14ac:dyDescent="0.35">
      <c r="A86" s="228" t="s">
        <v>559</v>
      </c>
      <c r="B86" s="228" t="s">
        <v>1652</v>
      </c>
    </row>
    <row r="87" spans="1:2" x14ac:dyDescent="0.35">
      <c r="A87" s="228" t="s">
        <v>560</v>
      </c>
      <c r="B87" s="228" t="s">
        <v>1652</v>
      </c>
    </row>
    <row r="88" spans="1:2" x14ac:dyDescent="0.35">
      <c r="A88" s="228" t="s">
        <v>561</v>
      </c>
      <c r="B88" s="228" t="s">
        <v>1652</v>
      </c>
    </row>
    <row r="89" spans="1:2" x14ac:dyDescent="0.35">
      <c r="A89" s="228" t="s">
        <v>562</v>
      </c>
      <c r="B89" s="228" t="s">
        <v>1652</v>
      </c>
    </row>
    <row r="90" spans="1:2" x14ac:dyDescent="0.35">
      <c r="A90" s="228" t="s">
        <v>563</v>
      </c>
      <c r="B90" s="228" t="s">
        <v>1652</v>
      </c>
    </row>
    <row r="91" spans="1:2" x14ac:dyDescent="0.35">
      <c r="A91" s="228" t="s">
        <v>564</v>
      </c>
      <c r="B91" s="228" t="s">
        <v>1652</v>
      </c>
    </row>
    <row r="92" spans="1:2" x14ac:dyDescent="0.35">
      <c r="A92" s="228" t="s">
        <v>565</v>
      </c>
      <c r="B92" s="228" t="s">
        <v>1652</v>
      </c>
    </row>
    <row r="93" spans="1:2" x14ac:dyDescent="0.35">
      <c r="A93" s="228" t="s">
        <v>566</v>
      </c>
      <c r="B93" s="228" t="s">
        <v>1652</v>
      </c>
    </row>
    <row r="94" spans="1:2" x14ac:dyDescent="0.35">
      <c r="A94" s="228" t="s">
        <v>567</v>
      </c>
      <c r="B94" s="228" t="s">
        <v>1652</v>
      </c>
    </row>
    <row r="95" spans="1:2" x14ac:dyDescent="0.35">
      <c r="A95" s="228" t="s">
        <v>568</v>
      </c>
      <c r="B95" s="228" t="s">
        <v>1652</v>
      </c>
    </row>
    <row r="96" spans="1:2" x14ac:dyDescent="0.35">
      <c r="A96" s="228" t="s">
        <v>569</v>
      </c>
      <c r="B96" s="228" t="s">
        <v>1652</v>
      </c>
    </row>
    <row r="97" spans="1:6" x14ac:dyDescent="0.35">
      <c r="A97" s="228" t="s">
        <v>570</v>
      </c>
      <c r="B97" s="228" t="s">
        <v>1652</v>
      </c>
    </row>
    <row r="98" spans="1:6" x14ac:dyDescent="0.35">
      <c r="A98" s="228" t="s">
        <v>1652</v>
      </c>
      <c r="B98" s="228" t="s">
        <v>1652</v>
      </c>
      <c r="C98" s="231">
        <v>0</v>
      </c>
      <c r="D98" s="231">
        <v>0</v>
      </c>
      <c r="E98" s="231">
        <v>0</v>
      </c>
    </row>
    <row r="99" spans="1:6" x14ac:dyDescent="0.35">
      <c r="A99" s="229" t="s">
        <v>571</v>
      </c>
      <c r="B99" s="229" t="s">
        <v>1652</v>
      </c>
    </row>
    <row r="100" spans="1:6" x14ac:dyDescent="0.35">
      <c r="A100" s="229" t="s">
        <v>573</v>
      </c>
      <c r="B100" s="229" t="s">
        <v>1652</v>
      </c>
      <c r="C100" s="231">
        <v>0.49266907378089336</v>
      </c>
      <c r="D100" s="231">
        <v>0.31908755027408542</v>
      </c>
      <c r="F100" s="231">
        <v>0.46174011128006343</v>
      </c>
    </row>
    <row r="101" spans="1:6" x14ac:dyDescent="0.35">
      <c r="A101" s="229" t="s">
        <v>574</v>
      </c>
      <c r="B101" s="229" t="s">
        <v>1652</v>
      </c>
      <c r="C101" s="231">
        <v>0.16818754576352937</v>
      </c>
      <c r="D101" s="231">
        <v>0.17457373864083417</v>
      </c>
      <c r="F101" s="231">
        <v>0.16932544521293411</v>
      </c>
    </row>
    <row r="102" spans="1:6" x14ac:dyDescent="0.35">
      <c r="A102" s="229" t="s">
        <v>575</v>
      </c>
      <c r="B102" s="229" t="s">
        <v>1652</v>
      </c>
      <c r="C102" s="231">
        <v>2.9498690628158224E-2</v>
      </c>
      <c r="D102" s="231">
        <v>5.7598610714764471E-2</v>
      </c>
      <c r="F102" s="231">
        <v>3.4505567841105499E-2</v>
      </c>
    </row>
    <row r="103" spans="1:6" x14ac:dyDescent="0.35">
      <c r="A103" s="229" t="s">
        <v>576</v>
      </c>
      <c r="B103" s="229" t="s">
        <v>1652</v>
      </c>
      <c r="C103" s="231">
        <v>0.19385255746952121</v>
      </c>
      <c r="D103" s="231">
        <v>0.26933650798404646</v>
      </c>
      <c r="F103" s="231">
        <v>0.20730237763304976</v>
      </c>
    </row>
    <row r="104" spans="1:6" x14ac:dyDescent="0.35">
      <c r="A104" s="229" t="s">
        <v>577</v>
      </c>
      <c r="B104" s="229" t="s">
        <v>1652</v>
      </c>
      <c r="C104" s="231">
        <v>0.11579213235793763</v>
      </c>
      <c r="D104" s="231">
        <v>0.17940359238629264</v>
      </c>
      <c r="F104" s="231">
        <v>0.12712649803288131</v>
      </c>
    </row>
    <row r="105" spans="1:6" x14ac:dyDescent="0.35">
      <c r="A105" s="229" t="s">
        <v>578</v>
      </c>
      <c r="B105" s="229" t="s">
        <v>1652</v>
      </c>
    </row>
    <row r="106" spans="1:6" x14ac:dyDescent="0.35">
      <c r="A106" s="228" t="s">
        <v>579</v>
      </c>
      <c r="B106" s="228" t="s">
        <v>1652</v>
      </c>
    </row>
    <row r="107" spans="1:6" x14ac:dyDescent="0.35">
      <c r="A107" s="228" t="s">
        <v>580</v>
      </c>
      <c r="B107" s="228" t="s">
        <v>1652</v>
      </c>
    </row>
    <row r="108" spans="1:6" x14ac:dyDescent="0.35">
      <c r="A108" s="228" t="s">
        <v>581</v>
      </c>
      <c r="B108" s="228" t="s">
        <v>1652</v>
      </c>
    </row>
    <row r="109" spans="1:6" x14ac:dyDescent="0.35">
      <c r="A109" s="228" t="s">
        <v>582</v>
      </c>
      <c r="B109" s="228" t="s">
        <v>1652</v>
      </c>
    </row>
    <row r="110" spans="1:6" x14ac:dyDescent="0.35">
      <c r="A110" s="228" t="s">
        <v>583</v>
      </c>
      <c r="B110" s="228" t="s">
        <v>1652</v>
      </c>
    </row>
    <row r="111" spans="1:6" x14ac:dyDescent="0.35">
      <c r="A111" s="228" t="s">
        <v>584</v>
      </c>
      <c r="B111" s="228" t="s">
        <v>1652</v>
      </c>
    </row>
    <row r="112" spans="1:6" x14ac:dyDescent="0.35">
      <c r="A112" s="228" t="s">
        <v>585</v>
      </c>
      <c r="B112" s="228" t="s">
        <v>1652</v>
      </c>
    </row>
    <row r="113" spans="1:2" x14ac:dyDescent="0.35">
      <c r="A113" s="228" t="s">
        <v>586</v>
      </c>
      <c r="B113" s="228" t="s">
        <v>1652</v>
      </c>
    </row>
    <row r="114" spans="1:2" x14ac:dyDescent="0.35">
      <c r="A114" s="228" t="s">
        <v>587</v>
      </c>
      <c r="B114" s="228" t="s">
        <v>1652</v>
      </c>
    </row>
    <row r="115" spans="1:2" x14ac:dyDescent="0.35">
      <c r="A115" s="228" t="s">
        <v>588</v>
      </c>
      <c r="B115" s="228" t="s">
        <v>1652</v>
      </c>
    </row>
    <row r="116" spans="1:2" x14ac:dyDescent="0.35">
      <c r="A116" s="228" t="s">
        <v>589</v>
      </c>
      <c r="B116" s="228" t="s">
        <v>1652</v>
      </c>
    </row>
    <row r="117" spans="1:2" x14ac:dyDescent="0.35">
      <c r="A117" s="228" t="s">
        <v>590</v>
      </c>
      <c r="B117" s="228" t="s">
        <v>1652</v>
      </c>
    </row>
    <row r="118" spans="1:2" x14ac:dyDescent="0.35">
      <c r="A118" s="228" t="s">
        <v>591</v>
      </c>
      <c r="B118" s="228" t="s">
        <v>1652</v>
      </c>
    </row>
    <row r="119" spans="1:2" x14ac:dyDescent="0.35">
      <c r="A119" s="228" t="s">
        <v>592</v>
      </c>
      <c r="B119" s="228" t="s">
        <v>1652</v>
      </c>
    </row>
    <row r="120" spans="1:2" x14ac:dyDescent="0.35">
      <c r="A120" s="228" t="s">
        <v>593</v>
      </c>
      <c r="B120" s="228" t="s">
        <v>1652</v>
      </c>
    </row>
    <row r="121" spans="1:2" x14ac:dyDescent="0.35">
      <c r="A121" s="228" t="s">
        <v>594</v>
      </c>
      <c r="B121" s="228" t="s">
        <v>1652</v>
      </c>
    </row>
    <row r="122" spans="1:2" x14ac:dyDescent="0.35">
      <c r="A122" s="228" t="s">
        <v>595</v>
      </c>
      <c r="B122" s="228" t="s">
        <v>1652</v>
      </c>
    </row>
    <row r="123" spans="1:2" x14ac:dyDescent="0.35">
      <c r="A123" s="228" t="s">
        <v>596</v>
      </c>
      <c r="B123" s="228" t="s">
        <v>1652</v>
      </c>
    </row>
    <row r="124" spans="1:2" x14ac:dyDescent="0.35">
      <c r="A124" s="228" t="s">
        <v>597</v>
      </c>
      <c r="B124" s="228" t="s">
        <v>1652</v>
      </c>
    </row>
    <row r="125" spans="1:2" x14ac:dyDescent="0.35">
      <c r="A125" s="228" t="s">
        <v>598</v>
      </c>
      <c r="B125" s="228" t="s">
        <v>1652</v>
      </c>
    </row>
    <row r="126" spans="1:2" x14ac:dyDescent="0.35">
      <c r="A126" s="228" t="s">
        <v>599</v>
      </c>
      <c r="B126" s="228" t="s">
        <v>1652</v>
      </c>
    </row>
    <row r="127" spans="1:2" x14ac:dyDescent="0.35">
      <c r="A127" s="228" t="s">
        <v>600</v>
      </c>
      <c r="B127" s="228" t="s">
        <v>1652</v>
      </c>
    </row>
    <row r="128" spans="1:2" x14ac:dyDescent="0.35">
      <c r="A128" s="228" t="s">
        <v>601</v>
      </c>
      <c r="B128" s="228" t="s">
        <v>1652</v>
      </c>
    </row>
    <row r="129" spans="1:2" x14ac:dyDescent="0.35">
      <c r="A129" s="228" t="s">
        <v>602</v>
      </c>
      <c r="B129" s="228" t="s">
        <v>1652</v>
      </c>
    </row>
    <row r="130" spans="1:2" x14ac:dyDescent="0.35">
      <c r="A130" s="228" t="s">
        <v>1519</v>
      </c>
      <c r="B130" s="228" t="s">
        <v>1652</v>
      </c>
    </row>
    <row r="131" spans="1:2" x14ac:dyDescent="0.35">
      <c r="A131" s="228" t="s">
        <v>1520</v>
      </c>
      <c r="B131" s="228" t="s">
        <v>1652</v>
      </c>
    </row>
    <row r="132" spans="1:2" x14ac:dyDescent="0.35">
      <c r="A132" s="228" t="s">
        <v>1521</v>
      </c>
      <c r="B132" s="228" t="s">
        <v>1652</v>
      </c>
    </row>
    <row r="133" spans="1:2" x14ac:dyDescent="0.35">
      <c r="A133" s="228" t="s">
        <v>1522</v>
      </c>
      <c r="B133" s="228" t="s">
        <v>1652</v>
      </c>
    </row>
    <row r="134" spans="1:2" x14ac:dyDescent="0.35">
      <c r="A134" s="228" t="s">
        <v>1523</v>
      </c>
      <c r="B134" s="228" t="s">
        <v>1652</v>
      </c>
    </row>
    <row r="135" spans="1:2" x14ac:dyDescent="0.35">
      <c r="A135" s="228" t="s">
        <v>1524</v>
      </c>
      <c r="B135" s="228" t="s">
        <v>1652</v>
      </c>
    </row>
    <row r="136" spans="1:2" x14ac:dyDescent="0.35">
      <c r="A136" s="228" t="s">
        <v>1525</v>
      </c>
      <c r="B136" s="228" t="s">
        <v>1652</v>
      </c>
    </row>
    <row r="137" spans="1:2" x14ac:dyDescent="0.35">
      <c r="A137" s="228" t="s">
        <v>1526</v>
      </c>
      <c r="B137" s="228" t="s">
        <v>1652</v>
      </c>
    </row>
    <row r="138" spans="1:2" x14ac:dyDescent="0.35">
      <c r="A138" s="228" t="s">
        <v>1527</v>
      </c>
      <c r="B138" s="228" t="s">
        <v>1652</v>
      </c>
    </row>
    <row r="139" spans="1:2" x14ac:dyDescent="0.35">
      <c r="A139" s="228" t="s">
        <v>1528</v>
      </c>
      <c r="B139" s="228" t="s">
        <v>1652</v>
      </c>
    </row>
    <row r="140" spans="1:2" x14ac:dyDescent="0.35">
      <c r="A140" s="228" t="s">
        <v>1529</v>
      </c>
      <c r="B140" s="228" t="s">
        <v>1652</v>
      </c>
    </row>
    <row r="141" spans="1:2" x14ac:dyDescent="0.35">
      <c r="A141" s="228" t="s">
        <v>1530</v>
      </c>
      <c r="B141" s="228" t="s">
        <v>1652</v>
      </c>
    </row>
    <row r="142" spans="1:2" x14ac:dyDescent="0.35">
      <c r="A142" s="228" t="s">
        <v>1531</v>
      </c>
      <c r="B142" s="228" t="s">
        <v>1652</v>
      </c>
    </row>
    <row r="143" spans="1:2" x14ac:dyDescent="0.35">
      <c r="A143" s="228" t="s">
        <v>1532</v>
      </c>
      <c r="B143" s="228" t="s">
        <v>1652</v>
      </c>
    </row>
    <row r="144" spans="1:2" x14ac:dyDescent="0.35">
      <c r="A144" s="228" t="s">
        <v>1533</v>
      </c>
      <c r="B144" s="228" t="s">
        <v>1652</v>
      </c>
    </row>
    <row r="145" spans="1:6" x14ac:dyDescent="0.35">
      <c r="A145" s="228" t="s">
        <v>1534</v>
      </c>
      <c r="B145" s="228" t="s">
        <v>1652</v>
      </c>
    </row>
    <row r="146" spans="1:6" x14ac:dyDescent="0.35">
      <c r="A146" s="228" t="s">
        <v>1535</v>
      </c>
      <c r="B146" s="228" t="s">
        <v>1652</v>
      </c>
    </row>
    <row r="147" spans="1:6" x14ac:dyDescent="0.35">
      <c r="A147" s="228" t="s">
        <v>1536</v>
      </c>
      <c r="B147" s="228" t="s">
        <v>1652</v>
      </c>
    </row>
    <row r="148" spans="1:6" x14ac:dyDescent="0.35">
      <c r="A148" s="228" t="s">
        <v>1537</v>
      </c>
      <c r="B148" s="228" t="s">
        <v>1652</v>
      </c>
    </row>
    <row r="149" spans="1:6" x14ac:dyDescent="0.35">
      <c r="A149" s="228" t="s">
        <v>1652</v>
      </c>
      <c r="B149" s="228" t="s">
        <v>1652</v>
      </c>
      <c r="C149" s="231">
        <v>0</v>
      </c>
      <c r="D149" s="231">
        <v>0</v>
      </c>
      <c r="E149" s="231">
        <v>0</v>
      </c>
    </row>
    <row r="150" spans="1:6" x14ac:dyDescent="0.35">
      <c r="A150" s="228" t="s">
        <v>604</v>
      </c>
      <c r="B150" s="228" t="s">
        <v>1652</v>
      </c>
      <c r="C150" s="231">
        <v>0.81727793583289754</v>
      </c>
      <c r="D150" s="231">
        <v>0.36351848136587406</v>
      </c>
      <c r="F150" s="231">
        <v>0.73642653605211683</v>
      </c>
    </row>
    <row r="151" spans="1:6" x14ac:dyDescent="0.35">
      <c r="A151" s="228" t="s">
        <v>606</v>
      </c>
      <c r="B151" s="228" t="s">
        <v>1652</v>
      </c>
      <c r="C151" s="231">
        <v>0.18272206416714346</v>
      </c>
      <c r="D151" s="231">
        <v>0.63648151863415037</v>
      </c>
      <c r="F151" s="231">
        <v>0.2635734639479238</v>
      </c>
    </row>
    <row r="152" spans="1:6" x14ac:dyDescent="0.35">
      <c r="A152" s="228" t="s">
        <v>608</v>
      </c>
      <c r="B152" s="228" t="s">
        <v>1652</v>
      </c>
    </row>
    <row r="153" spans="1:6" x14ac:dyDescent="0.35">
      <c r="A153" s="228" t="s">
        <v>609</v>
      </c>
      <c r="B153" s="228" t="s">
        <v>1652</v>
      </c>
    </row>
    <row r="154" spans="1:6" x14ac:dyDescent="0.35">
      <c r="A154" s="228" t="s">
        <v>610</v>
      </c>
      <c r="B154" s="228" t="s">
        <v>1652</v>
      </c>
    </row>
    <row r="155" spans="1:6" x14ac:dyDescent="0.35">
      <c r="A155" s="228" t="s">
        <v>611</v>
      </c>
      <c r="B155" s="228" t="s">
        <v>1652</v>
      </c>
    </row>
    <row r="156" spans="1:6" x14ac:dyDescent="0.35">
      <c r="A156" s="228" t="s">
        <v>612</v>
      </c>
      <c r="B156" s="228" t="s">
        <v>1652</v>
      </c>
    </row>
    <row r="157" spans="1:6" x14ac:dyDescent="0.35">
      <c r="A157" s="228" t="s">
        <v>613</v>
      </c>
      <c r="B157" s="228" t="s">
        <v>1652</v>
      </c>
    </row>
    <row r="158" spans="1:6" x14ac:dyDescent="0.35">
      <c r="A158" s="228" t="s">
        <v>614</v>
      </c>
      <c r="B158" s="228" t="s">
        <v>1652</v>
      </c>
    </row>
    <row r="159" spans="1:6" x14ac:dyDescent="0.35">
      <c r="A159" s="228" t="s">
        <v>1652</v>
      </c>
      <c r="B159" s="228" t="s">
        <v>1652</v>
      </c>
      <c r="C159" s="231">
        <v>0</v>
      </c>
      <c r="D159" s="231">
        <v>0</v>
      </c>
      <c r="E159" s="231">
        <v>0</v>
      </c>
    </row>
    <row r="160" spans="1:6" x14ac:dyDescent="0.35">
      <c r="A160" s="228" t="s">
        <v>616</v>
      </c>
      <c r="B160" s="228" t="s">
        <v>1652</v>
      </c>
      <c r="C160" s="231">
        <v>0.55203609381957142</v>
      </c>
      <c r="D160" s="231">
        <v>0.46662257258553907</v>
      </c>
      <c r="F160" s="231">
        <v>0.53681701092445022</v>
      </c>
    </row>
    <row r="161" spans="1:6" x14ac:dyDescent="0.35">
      <c r="A161" s="228" t="s">
        <v>618</v>
      </c>
      <c r="B161" s="228" t="s">
        <v>1652</v>
      </c>
      <c r="C161" s="231">
        <v>0.44796390618045961</v>
      </c>
      <c r="D161" s="231">
        <v>0.53337742741448269</v>
      </c>
      <c r="F161" s="231">
        <v>0.46318298907557415</v>
      </c>
    </row>
    <row r="162" spans="1:6" x14ac:dyDescent="0.35">
      <c r="A162" s="228" t="s">
        <v>620</v>
      </c>
      <c r="B162" s="228" t="s">
        <v>1652</v>
      </c>
    </row>
    <row r="163" spans="1:6" x14ac:dyDescent="0.35">
      <c r="A163" s="228" t="s">
        <v>621</v>
      </c>
      <c r="B163" s="228" t="s">
        <v>1652</v>
      </c>
    </row>
    <row r="164" spans="1:6" x14ac:dyDescent="0.35">
      <c r="A164" s="228" t="s">
        <v>622</v>
      </c>
      <c r="B164" s="228" t="s">
        <v>1652</v>
      </c>
    </row>
    <row r="165" spans="1:6" x14ac:dyDescent="0.35">
      <c r="A165" s="228" t="s">
        <v>623</v>
      </c>
      <c r="B165" s="228" t="s">
        <v>1652</v>
      </c>
    </row>
    <row r="166" spans="1:6" x14ac:dyDescent="0.35">
      <c r="A166" s="228" t="s">
        <v>624</v>
      </c>
      <c r="B166" s="228" t="s">
        <v>1652</v>
      </c>
    </row>
    <row r="167" spans="1:6" x14ac:dyDescent="0.35">
      <c r="A167" s="228" t="s">
        <v>625</v>
      </c>
      <c r="B167" s="228" t="s">
        <v>1652</v>
      </c>
    </row>
    <row r="168" spans="1:6" x14ac:dyDescent="0.35">
      <c r="A168" s="228" t="s">
        <v>626</v>
      </c>
      <c r="B168" s="228" t="s">
        <v>1652</v>
      </c>
    </row>
    <row r="169" spans="1:6" x14ac:dyDescent="0.35">
      <c r="A169" s="228" t="s">
        <v>1652</v>
      </c>
      <c r="B169" s="228" t="s">
        <v>1652</v>
      </c>
      <c r="C169" s="231">
        <v>0</v>
      </c>
      <c r="D169" s="231">
        <v>0</v>
      </c>
      <c r="E169" s="231">
        <v>0</v>
      </c>
    </row>
    <row r="170" spans="1:6" x14ac:dyDescent="0.35">
      <c r="A170" s="228" t="s">
        <v>628</v>
      </c>
      <c r="B170" s="228" t="s">
        <v>1652</v>
      </c>
      <c r="C170" s="231">
        <v>3.7770229739030811E-2</v>
      </c>
      <c r="D170" s="231">
        <v>4.0837748582439416E-2</v>
      </c>
      <c r="F170" s="231">
        <v>3.8316803898317139E-2</v>
      </c>
    </row>
    <row r="171" spans="1:6" x14ac:dyDescent="0.35">
      <c r="A171" s="228" t="s">
        <v>630</v>
      </c>
      <c r="B171" s="228" t="s">
        <v>1652</v>
      </c>
      <c r="C171" s="231">
        <v>3.638139117909428E-2</v>
      </c>
      <c r="D171" s="231">
        <v>2.6801302827330065E-2</v>
      </c>
      <c r="F171" s="231">
        <v>3.4674399631835946E-2</v>
      </c>
    </row>
    <row r="172" spans="1:6" x14ac:dyDescent="0.35">
      <c r="A172" s="228" t="s">
        <v>631</v>
      </c>
      <c r="B172" s="228" t="s">
        <v>1652</v>
      </c>
      <c r="C172" s="231">
        <v>5.6928532718599413E-2</v>
      </c>
      <c r="D172" s="231">
        <v>3.3703944579439413E-2</v>
      </c>
      <c r="F172" s="231">
        <v>5.2790347955950487E-2</v>
      </c>
    </row>
    <row r="173" spans="1:6" x14ac:dyDescent="0.35">
      <c r="A173" s="228" t="s">
        <v>632</v>
      </c>
      <c r="B173" s="228" t="s">
        <v>1652</v>
      </c>
      <c r="C173" s="231">
        <v>0.13667581050830127</v>
      </c>
      <c r="D173" s="231">
        <v>9.8082979473717372E-2</v>
      </c>
      <c r="F173" s="231">
        <v>0.12979929393122064</v>
      </c>
    </row>
    <row r="174" spans="1:6" x14ac:dyDescent="0.35">
      <c r="A174" s="228" t="s">
        <v>633</v>
      </c>
      <c r="B174" s="228" t="s">
        <v>1652</v>
      </c>
      <c r="C174" s="231">
        <v>0.73224403585500553</v>
      </c>
      <c r="D174" s="231">
        <v>0.80057402453709503</v>
      </c>
      <c r="F174" s="231">
        <v>0.74441915458272545</v>
      </c>
    </row>
    <row r="175" spans="1:6" x14ac:dyDescent="0.35">
      <c r="A175" s="228" t="s">
        <v>634</v>
      </c>
      <c r="B175" s="228" t="s">
        <v>1652</v>
      </c>
    </row>
    <row r="176" spans="1:6" x14ac:dyDescent="0.35">
      <c r="A176" s="228" t="s">
        <v>635</v>
      </c>
      <c r="B176" s="228" t="s">
        <v>1652</v>
      </c>
    </row>
    <row r="177" spans="1:10" x14ac:dyDescent="0.35">
      <c r="A177" s="228" t="s">
        <v>636</v>
      </c>
      <c r="B177" s="228" t="s">
        <v>1652</v>
      </c>
    </row>
    <row r="178" spans="1:10" x14ac:dyDescent="0.35">
      <c r="A178" s="228" t="s">
        <v>637</v>
      </c>
      <c r="B178" s="228" t="s">
        <v>1652</v>
      </c>
    </row>
    <row r="179" spans="1:10" x14ac:dyDescent="0.35">
      <c r="A179" s="228" t="s">
        <v>1652</v>
      </c>
      <c r="B179" s="228" t="s">
        <v>1652</v>
      </c>
      <c r="C179" s="231">
        <v>0</v>
      </c>
      <c r="D179" s="231">
        <v>0</v>
      </c>
      <c r="E179" s="231">
        <v>0</v>
      </c>
    </row>
    <row r="180" spans="1:10" x14ac:dyDescent="0.35">
      <c r="A180" s="228" t="s">
        <v>639</v>
      </c>
      <c r="B180" s="228" t="s">
        <v>1652</v>
      </c>
      <c r="C180" s="231">
        <v>1.4756047891262944E-3</v>
      </c>
      <c r="D180" s="231">
        <v>7.681472051554245E-4</v>
      </c>
      <c r="F180" s="231">
        <v>1.3495491546122811E-3</v>
      </c>
    </row>
    <row r="181" spans="1:10" x14ac:dyDescent="0.35">
      <c r="A181" s="228" t="s">
        <v>2662</v>
      </c>
      <c r="B181" s="228" t="s">
        <v>1652</v>
      </c>
      <c r="J181" s="233" t="s">
        <v>3106</v>
      </c>
    </row>
    <row r="182" spans="1:10" x14ac:dyDescent="0.35">
      <c r="A182" s="228" t="s">
        <v>641</v>
      </c>
      <c r="B182" s="228" t="s">
        <v>1652</v>
      </c>
    </row>
    <row r="183" spans="1:10" x14ac:dyDescent="0.35">
      <c r="A183" s="228" t="s">
        <v>642</v>
      </c>
      <c r="B183" s="228" t="s">
        <v>1652</v>
      </c>
    </row>
    <row r="184" spans="1:10" x14ac:dyDescent="0.35">
      <c r="A184" s="228" t="s">
        <v>643</v>
      </c>
      <c r="B184" s="228" t="s">
        <v>1652</v>
      </c>
    </row>
    <row r="185" spans="1:10" x14ac:dyDescent="0.35">
      <c r="A185" s="228" t="s">
        <v>1652</v>
      </c>
      <c r="B185" s="228" t="s">
        <v>1652</v>
      </c>
      <c r="C185" s="231">
        <v>0</v>
      </c>
      <c r="D185" s="231">
        <v>0</v>
      </c>
      <c r="E185" s="231">
        <v>0</v>
      </c>
    </row>
    <row r="186" spans="1:10" x14ac:dyDescent="0.35">
      <c r="A186" s="228" t="s">
        <v>1652</v>
      </c>
      <c r="B186" s="228" t="s">
        <v>1652</v>
      </c>
      <c r="C186" s="231">
        <v>0</v>
      </c>
      <c r="D186" s="231">
        <v>0</v>
      </c>
      <c r="E186" s="231">
        <v>0</v>
      </c>
    </row>
    <row r="187" spans="1:10" x14ac:dyDescent="0.35">
      <c r="A187" s="228" t="s">
        <v>648</v>
      </c>
      <c r="B187" s="228" t="s">
        <v>1652</v>
      </c>
    </row>
    <row r="188" spans="1:10" x14ac:dyDescent="0.35">
      <c r="A188" s="228" t="s">
        <v>1652</v>
      </c>
      <c r="B188" s="228" t="s">
        <v>1652</v>
      </c>
      <c r="C188" s="231">
        <v>0</v>
      </c>
      <c r="D188" s="231">
        <v>0</v>
      </c>
      <c r="E188" s="231">
        <v>0</v>
      </c>
    </row>
    <row r="189" spans="1:10" x14ac:dyDescent="0.35">
      <c r="A189" s="228" t="s">
        <v>1652</v>
      </c>
      <c r="B189" s="228" t="s">
        <v>1652</v>
      </c>
      <c r="C189" s="231">
        <v>0</v>
      </c>
      <c r="D189" s="231">
        <v>0</v>
      </c>
      <c r="E189" s="231">
        <v>0</v>
      </c>
    </row>
    <row r="190" spans="1:10" x14ac:dyDescent="0.35">
      <c r="A190" s="228" t="s">
        <v>651</v>
      </c>
      <c r="B190" s="228" t="s">
        <v>1652</v>
      </c>
      <c r="C190" s="231">
        <v>154703.37920522195</v>
      </c>
      <c r="D190" s="231">
        <v>166767</v>
      </c>
    </row>
    <row r="191" spans="1:10" x14ac:dyDescent="0.35">
      <c r="A191" s="228" t="s">
        <v>652</v>
      </c>
      <c r="B191" s="228" t="s">
        <v>1652</v>
      </c>
      <c r="C191" s="231">
        <v>119046.06309438874</v>
      </c>
      <c r="D191" s="231">
        <v>41655</v>
      </c>
    </row>
    <row r="192" spans="1:10" x14ac:dyDescent="0.35">
      <c r="A192" s="228" t="s">
        <v>653</v>
      </c>
      <c r="B192" s="228" t="s">
        <v>1652</v>
      </c>
      <c r="C192" s="231">
        <v>37519.195024574998</v>
      </c>
      <c r="D192" s="231">
        <v>4804</v>
      </c>
    </row>
    <row r="193" spans="1:4" x14ac:dyDescent="0.35">
      <c r="A193" s="228" t="s">
        <v>654</v>
      </c>
      <c r="B193" s="228" t="s">
        <v>1652</v>
      </c>
      <c r="C193" s="231">
        <v>11806.424543057681</v>
      </c>
      <c r="D193" s="231">
        <v>396</v>
      </c>
    </row>
    <row r="194" spans="1:4" x14ac:dyDescent="0.35">
      <c r="A194" s="228" t="s">
        <v>655</v>
      </c>
      <c r="B194" s="228" t="s">
        <v>1652</v>
      </c>
      <c r="C194" s="231">
        <v>6143.9648381042198</v>
      </c>
      <c r="D194" s="231">
        <v>87</v>
      </c>
    </row>
    <row r="195" spans="1:4" x14ac:dyDescent="0.35">
      <c r="A195" s="228" t="s">
        <v>656</v>
      </c>
      <c r="B195" s="228" t="s">
        <v>1652</v>
      </c>
      <c r="C195" s="231">
        <v>7507.4504084140326</v>
      </c>
      <c r="D195" s="231">
        <v>45</v>
      </c>
    </row>
    <row r="196" spans="1:4" x14ac:dyDescent="0.35">
      <c r="A196" s="228" t="s">
        <v>657</v>
      </c>
      <c r="B196" s="228" t="s">
        <v>1652</v>
      </c>
    </row>
    <row r="197" spans="1:4" x14ac:dyDescent="0.35">
      <c r="A197" s="228" t="s">
        <v>658</v>
      </c>
      <c r="B197" s="228" t="s">
        <v>1652</v>
      </c>
    </row>
    <row r="198" spans="1:4" x14ac:dyDescent="0.35">
      <c r="A198" s="228" t="s">
        <v>659</v>
      </c>
      <c r="B198" s="228" t="s">
        <v>1652</v>
      </c>
    </row>
    <row r="199" spans="1:4" x14ac:dyDescent="0.35">
      <c r="A199" s="228" t="s">
        <v>660</v>
      </c>
      <c r="B199" s="228" t="s">
        <v>1652</v>
      </c>
    </row>
    <row r="200" spans="1:4" x14ac:dyDescent="0.35">
      <c r="A200" s="228" t="s">
        <v>661</v>
      </c>
      <c r="B200" s="228" t="s">
        <v>1652</v>
      </c>
    </row>
    <row r="201" spans="1:4" x14ac:dyDescent="0.35">
      <c r="A201" s="228" t="s">
        <v>662</v>
      </c>
      <c r="B201" s="228" t="s">
        <v>1652</v>
      </c>
    </row>
    <row r="202" spans="1:4" x14ac:dyDescent="0.35">
      <c r="A202" s="228" t="s">
        <v>663</v>
      </c>
      <c r="B202" s="228" t="s">
        <v>1652</v>
      </c>
    </row>
    <row r="203" spans="1:4" x14ac:dyDescent="0.35">
      <c r="A203" s="228" t="s">
        <v>664</v>
      </c>
      <c r="B203" s="228" t="s">
        <v>1652</v>
      </c>
    </row>
    <row r="204" spans="1:4" x14ac:dyDescent="0.35">
      <c r="A204" s="228" t="s">
        <v>665</v>
      </c>
      <c r="B204" s="228" t="s">
        <v>1652</v>
      </c>
    </row>
    <row r="205" spans="1:4" x14ac:dyDescent="0.35">
      <c r="A205" s="228" t="s">
        <v>666</v>
      </c>
      <c r="B205" s="228" t="s">
        <v>1652</v>
      </c>
    </row>
    <row r="206" spans="1:4" x14ac:dyDescent="0.35">
      <c r="A206" s="228" t="s">
        <v>667</v>
      </c>
      <c r="B206" s="228" t="s">
        <v>1652</v>
      </c>
    </row>
    <row r="207" spans="1:4" x14ac:dyDescent="0.35">
      <c r="A207" s="228" t="s">
        <v>668</v>
      </c>
      <c r="B207" s="228" t="s">
        <v>1652</v>
      </c>
    </row>
    <row r="208" spans="1:4" x14ac:dyDescent="0.35">
      <c r="A208" s="228" t="s">
        <v>669</v>
      </c>
      <c r="B208" s="228" t="s">
        <v>1652</v>
      </c>
    </row>
    <row r="209" spans="1:5" x14ac:dyDescent="0.35">
      <c r="A209" s="228" t="s">
        <v>670</v>
      </c>
      <c r="B209" s="228" t="s">
        <v>1652</v>
      </c>
    </row>
    <row r="210" spans="1:5" x14ac:dyDescent="0.35">
      <c r="A210" s="228" t="s">
        <v>671</v>
      </c>
      <c r="B210" s="228" t="s">
        <v>1652</v>
      </c>
    </row>
    <row r="211" spans="1:5" x14ac:dyDescent="0.35">
      <c r="A211" s="228" t="s">
        <v>672</v>
      </c>
      <c r="B211" s="228" t="s">
        <v>1652</v>
      </c>
    </row>
    <row r="212" spans="1:5" x14ac:dyDescent="0.35">
      <c r="A212" s="228" t="s">
        <v>673</v>
      </c>
      <c r="B212" s="228" t="s">
        <v>1652</v>
      </c>
    </row>
    <row r="213" spans="1:5" x14ac:dyDescent="0.35">
      <c r="A213" s="228" t="s">
        <v>674</v>
      </c>
      <c r="B213" s="228" t="s">
        <v>1652</v>
      </c>
    </row>
    <row r="214" spans="1:5" x14ac:dyDescent="0.35">
      <c r="A214" s="228" t="s">
        <v>675</v>
      </c>
      <c r="B214" s="228" t="s">
        <v>1652</v>
      </c>
    </row>
    <row r="215" spans="1:5" x14ac:dyDescent="0.35">
      <c r="A215" s="228" t="s">
        <v>1652</v>
      </c>
      <c r="B215" s="228" t="s">
        <v>1652</v>
      </c>
      <c r="C215" s="231">
        <v>0</v>
      </c>
      <c r="D215" s="231">
        <v>0</v>
      </c>
      <c r="E215" s="231">
        <v>0</v>
      </c>
    </row>
    <row r="216" spans="1:5" x14ac:dyDescent="0.35">
      <c r="A216" s="228" t="s">
        <v>677</v>
      </c>
      <c r="B216" s="228" t="s">
        <v>1652</v>
      </c>
    </row>
    <row r="217" spans="1:5" x14ac:dyDescent="0.35">
      <c r="A217" s="228" t="s">
        <v>1652</v>
      </c>
      <c r="B217" s="228" t="s">
        <v>1652</v>
      </c>
      <c r="C217" s="231">
        <v>0</v>
      </c>
      <c r="D217" s="231">
        <v>0</v>
      </c>
      <c r="E217" s="231">
        <v>0</v>
      </c>
    </row>
    <row r="218" spans="1:5" x14ac:dyDescent="0.35">
      <c r="A218" s="228" t="s">
        <v>1652</v>
      </c>
      <c r="B218" s="228" t="s">
        <v>1652</v>
      </c>
      <c r="C218" s="231">
        <v>0</v>
      </c>
      <c r="D218" s="231">
        <v>0</v>
      </c>
      <c r="E218" s="231">
        <v>0</v>
      </c>
    </row>
    <row r="219" spans="1:5" x14ac:dyDescent="0.35">
      <c r="A219" s="228" t="s">
        <v>680</v>
      </c>
      <c r="B219" s="228" t="s">
        <v>1652</v>
      </c>
    </row>
    <row r="220" spans="1:5" x14ac:dyDescent="0.35">
      <c r="A220" s="228" t="s">
        <v>682</v>
      </c>
      <c r="B220" s="228" t="s">
        <v>1652</v>
      </c>
    </row>
    <row r="221" spans="1:5" x14ac:dyDescent="0.35">
      <c r="A221" s="228" t="s">
        <v>684</v>
      </c>
      <c r="B221" s="228" t="s">
        <v>1652</v>
      </c>
    </row>
    <row r="222" spans="1:5" x14ac:dyDescent="0.35">
      <c r="A222" s="228" t="s">
        <v>686</v>
      </c>
      <c r="B222" s="228" t="s">
        <v>1652</v>
      </c>
    </row>
    <row r="223" spans="1:5" x14ac:dyDescent="0.35">
      <c r="A223" s="228" t="s">
        <v>688</v>
      </c>
      <c r="B223" s="228" t="s">
        <v>1652</v>
      </c>
    </row>
    <row r="224" spans="1:5" x14ac:dyDescent="0.35">
      <c r="A224" s="228" t="s">
        <v>690</v>
      </c>
      <c r="B224" s="228" t="s">
        <v>1652</v>
      </c>
    </row>
    <row r="225" spans="1:5" x14ac:dyDescent="0.35">
      <c r="A225" s="228" t="s">
        <v>692</v>
      </c>
      <c r="B225" s="228" t="s">
        <v>1652</v>
      </c>
    </row>
    <row r="226" spans="1:5" x14ac:dyDescent="0.35">
      <c r="A226" s="228" t="s">
        <v>694</v>
      </c>
      <c r="B226" s="228" t="s">
        <v>1652</v>
      </c>
    </row>
    <row r="227" spans="1:5" x14ac:dyDescent="0.35">
      <c r="A227" s="228" t="s">
        <v>696</v>
      </c>
      <c r="B227" s="228" t="s">
        <v>1652</v>
      </c>
    </row>
    <row r="228" spans="1:5" x14ac:dyDescent="0.35">
      <c r="A228" s="228" t="s">
        <v>697</v>
      </c>
      <c r="B228" s="228" t="s">
        <v>1652</v>
      </c>
    </row>
    <row r="229" spans="1:5" x14ac:dyDescent="0.35">
      <c r="A229" s="228" t="s">
        <v>699</v>
      </c>
      <c r="B229" s="228" t="s">
        <v>1652</v>
      </c>
    </row>
    <row r="230" spans="1:5" x14ac:dyDescent="0.35">
      <c r="A230" s="228" t="s">
        <v>701</v>
      </c>
      <c r="B230" s="228" t="s">
        <v>1652</v>
      </c>
    </row>
    <row r="231" spans="1:5" x14ac:dyDescent="0.35">
      <c r="A231" s="228" t="s">
        <v>703</v>
      </c>
      <c r="B231" s="228" t="s">
        <v>1652</v>
      </c>
    </row>
    <row r="232" spans="1:5" x14ac:dyDescent="0.35">
      <c r="A232" s="228" t="s">
        <v>705</v>
      </c>
      <c r="B232" s="228" t="s">
        <v>1652</v>
      </c>
    </row>
    <row r="233" spans="1:5" x14ac:dyDescent="0.35">
      <c r="A233" s="228" t="s">
        <v>707</v>
      </c>
      <c r="B233" s="228" t="s">
        <v>1652</v>
      </c>
    </row>
    <row r="234" spans="1:5" x14ac:dyDescent="0.35">
      <c r="A234" s="228" t="s">
        <v>709</v>
      </c>
      <c r="B234" s="228" t="s">
        <v>1652</v>
      </c>
    </row>
    <row r="235" spans="1:5" x14ac:dyDescent="0.35">
      <c r="A235" s="228" t="s">
        <v>710</v>
      </c>
      <c r="B235" s="228" t="s">
        <v>1652</v>
      </c>
    </row>
    <row r="236" spans="1:5" x14ac:dyDescent="0.35">
      <c r="A236" s="228" t="s">
        <v>711</v>
      </c>
      <c r="B236" s="228" t="s">
        <v>1652</v>
      </c>
    </row>
    <row r="237" spans="1:5" x14ac:dyDescent="0.35">
      <c r="A237" s="228" t="s">
        <v>1652</v>
      </c>
      <c r="B237" s="228" t="s">
        <v>1652</v>
      </c>
      <c r="C237" s="231">
        <v>0</v>
      </c>
      <c r="D237" s="231">
        <v>0</v>
      </c>
      <c r="E237" s="231">
        <v>0</v>
      </c>
    </row>
    <row r="238" spans="1:5" x14ac:dyDescent="0.35">
      <c r="A238" s="228" t="s">
        <v>713</v>
      </c>
      <c r="B238" s="228" t="s">
        <v>1652</v>
      </c>
      <c r="C238" s="231">
        <v>0.52537611767593129</v>
      </c>
    </row>
    <row r="239" spans="1:5" x14ac:dyDescent="0.35">
      <c r="A239" s="228" t="s">
        <v>1652</v>
      </c>
      <c r="B239" s="228" t="s">
        <v>1652</v>
      </c>
      <c r="C239" s="231">
        <v>0</v>
      </c>
      <c r="D239" s="231">
        <v>0</v>
      </c>
      <c r="E239" s="231">
        <v>0</v>
      </c>
    </row>
    <row r="240" spans="1:5" x14ac:dyDescent="0.35">
      <c r="A240" s="228" t="s">
        <v>1652</v>
      </c>
      <c r="B240" s="228" t="s">
        <v>1652</v>
      </c>
      <c r="C240" s="231">
        <v>0</v>
      </c>
      <c r="D240" s="231">
        <v>0</v>
      </c>
      <c r="E240" s="231">
        <v>0</v>
      </c>
    </row>
    <row r="241" spans="1:10" x14ac:dyDescent="0.35">
      <c r="A241" s="228" t="s">
        <v>714</v>
      </c>
      <c r="B241" s="228" t="s">
        <v>1652</v>
      </c>
      <c r="C241" s="231">
        <v>247205.33326701238</v>
      </c>
      <c r="J241" s="234" t="s">
        <v>3112</v>
      </c>
    </row>
    <row r="242" spans="1:10" x14ac:dyDescent="0.35">
      <c r="A242" s="228" t="s">
        <v>715</v>
      </c>
      <c r="B242" s="228" t="s">
        <v>1652</v>
      </c>
      <c r="C242" s="231">
        <v>41129.685685816636</v>
      </c>
      <c r="J242" s="234" t="s">
        <v>3112</v>
      </c>
    </row>
    <row r="243" spans="1:10" x14ac:dyDescent="0.35">
      <c r="A243" s="228" t="s">
        <v>716</v>
      </c>
      <c r="B243" s="228" t="s">
        <v>1652</v>
      </c>
      <c r="C243" s="231">
        <v>27136.394175356254</v>
      </c>
      <c r="J243" s="234" t="s">
        <v>3112</v>
      </c>
    </row>
    <row r="244" spans="1:10" x14ac:dyDescent="0.35">
      <c r="A244" s="228" t="s">
        <v>717</v>
      </c>
      <c r="B244" s="228" t="s">
        <v>1652</v>
      </c>
      <c r="C244" s="231">
        <v>14361.366483371785</v>
      </c>
      <c r="J244" s="234" t="s">
        <v>3112</v>
      </c>
    </row>
    <row r="245" spans="1:10" x14ac:dyDescent="0.35">
      <c r="A245" s="228" t="s">
        <v>718</v>
      </c>
      <c r="B245" s="228" t="s">
        <v>1652</v>
      </c>
      <c r="C245" s="231">
        <v>5903.9041277263959</v>
      </c>
      <c r="J245" s="234" t="s">
        <v>3112</v>
      </c>
    </row>
    <row r="246" spans="1:10" x14ac:dyDescent="0.35">
      <c r="A246" s="228" t="s">
        <v>719</v>
      </c>
      <c r="B246" s="228" t="s">
        <v>1652</v>
      </c>
      <c r="C246" s="231">
        <v>842.00688608790267</v>
      </c>
      <c r="J246" s="234" t="s">
        <v>3112</v>
      </c>
    </row>
    <row r="247" spans="1:10" x14ac:dyDescent="0.35">
      <c r="A247" s="228" t="s">
        <v>720</v>
      </c>
      <c r="B247" s="228" t="s">
        <v>1652</v>
      </c>
      <c r="C247" s="231">
        <v>94.602371549083784</v>
      </c>
      <c r="J247" s="234" t="s">
        <v>3112</v>
      </c>
    </row>
    <row r="248" spans="1:10" x14ac:dyDescent="0.35">
      <c r="A248" s="228" t="s">
        <v>721</v>
      </c>
      <c r="B248" s="228" t="s">
        <v>1652</v>
      </c>
      <c r="C248" s="231">
        <v>53.18411684057633</v>
      </c>
      <c r="J248" s="234" t="s">
        <v>3112</v>
      </c>
    </row>
    <row r="249" spans="1:10" x14ac:dyDescent="0.35">
      <c r="A249" s="228" t="s">
        <v>722</v>
      </c>
      <c r="B249" s="228" t="s">
        <v>1652</v>
      </c>
    </row>
    <row r="250" spans="1:10" x14ac:dyDescent="0.35">
      <c r="A250" s="228" t="s">
        <v>723</v>
      </c>
      <c r="B250" s="228" t="s">
        <v>1652</v>
      </c>
      <c r="C250" s="231">
        <v>26.769078136411856</v>
      </c>
    </row>
    <row r="251" spans="1:10" x14ac:dyDescent="0.35">
      <c r="A251" s="228" t="s">
        <v>724</v>
      </c>
      <c r="B251" s="228" t="s">
        <v>1652</v>
      </c>
      <c r="C251" s="231">
        <v>9.3573814258751682</v>
      </c>
    </row>
    <row r="252" spans="1:10" x14ac:dyDescent="0.35">
      <c r="A252" s="228" t="s">
        <v>725</v>
      </c>
      <c r="B252" s="228" t="s">
        <v>1652</v>
      </c>
      <c r="C252" s="231">
        <v>4.7312847497723176</v>
      </c>
    </row>
    <row r="253" spans="1:10" x14ac:dyDescent="0.35">
      <c r="A253" s="228" t="s">
        <v>726</v>
      </c>
      <c r="B253" s="228" t="s">
        <v>1652</v>
      </c>
      <c r="C253" s="231">
        <v>2.690446198593567</v>
      </c>
    </row>
    <row r="254" spans="1:10" x14ac:dyDescent="0.35">
      <c r="A254" s="228" t="s">
        <v>727</v>
      </c>
      <c r="B254" s="228" t="s">
        <v>1652</v>
      </c>
      <c r="C254" s="231">
        <v>1.3994400329896823</v>
      </c>
    </row>
    <row r="255" spans="1:10" x14ac:dyDescent="0.35">
      <c r="A255" s="228" t="s">
        <v>728</v>
      </c>
      <c r="B255" s="228" t="s">
        <v>1652</v>
      </c>
      <c r="C255" s="231">
        <v>8.2364862969337498</v>
      </c>
    </row>
    <row r="256" spans="1:10" x14ac:dyDescent="0.35">
      <c r="A256" s="228" t="s">
        <v>729</v>
      </c>
      <c r="B256" s="228" t="s">
        <v>1652</v>
      </c>
    </row>
    <row r="257" spans="1:5" x14ac:dyDescent="0.35">
      <c r="A257" s="228" t="s">
        <v>730</v>
      </c>
      <c r="B257" s="228" t="s">
        <v>1652</v>
      </c>
    </row>
    <row r="258" spans="1:5" x14ac:dyDescent="0.35">
      <c r="A258" s="228" t="s">
        <v>731</v>
      </c>
      <c r="B258" s="228" t="s">
        <v>1652</v>
      </c>
    </row>
    <row r="259" spans="1:5" x14ac:dyDescent="0.35">
      <c r="A259" s="228" t="s">
        <v>1652</v>
      </c>
      <c r="B259" s="228" t="s">
        <v>1652</v>
      </c>
      <c r="C259" s="231">
        <v>0</v>
      </c>
      <c r="D259" s="231">
        <v>0</v>
      </c>
      <c r="E259" s="231">
        <v>0</v>
      </c>
    </row>
    <row r="260" spans="1:5" x14ac:dyDescent="0.35">
      <c r="A260" s="228" t="s">
        <v>733</v>
      </c>
      <c r="B260" s="228" t="s">
        <v>1652</v>
      </c>
      <c r="C260" s="231">
        <v>0.7958451022291575</v>
      </c>
    </row>
    <row r="261" spans="1:5" x14ac:dyDescent="0.35">
      <c r="A261" s="228" t="s">
        <v>735</v>
      </c>
      <c r="B261" s="228" t="s">
        <v>1652</v>
      </c>
      <c r="C261" s="231">
        <v>4.7068125888224475E-2</v>
      </c>
    </row>
    <row r="262" spans="1:5" x14ac:dyDescent="0.35">
      <c r="A262" s="228" t="s">
        <v>737</v>
      </c>
      <c r="B262" s="228" t="s">
        <v>1652</v>
      </c>
    </row>
    <row r="263" spans="1:5" x14ac:dyDescent="0.35">
      <c r="A263" s="228" t="s">
        <v>739</v>
      </c>
      <c r="B263" s="228" t="s">
        <v>1652</v>
      </c>
    </row>
    <row r="264" spans="1:5" x14ac:dyDescent="0.35">
      <c r="A264" s="228" t="s">
        <v>1379</v>
      </c>
      <c r="B264" s="228" t="s">
        <v>1652</v>
      </c>
    </row>
    <row r="265" spans="1:5" x14ac:dyDescent="0.35">
      <c r="A265" s="228" t="s">
        <v>2206</v>
      </c>
      <c r="B265" s="228" t="s">
        <v>1652</v>
      </c>
      <c r="C265" s="231">
        <v>0.15708677188260317</v>
      </c>
    </row>
    <row r="266" spans="1:5" x14ac:dyDescent="0.35">
      <c r="A266" s="228" t="s">
        <v>740</v>
      </c>
      <c r="B266" s="228" t="s">
        <v>1652</v>
      </c>
      <c r="C266" s="231">
        <v>9.0319111516636574E-2</v>
      </c>
    </row>
    <row r="267" spans="1:5" x14ac:dyDescent="0.35">
      <c r="A267" s="228" t="s">
        <v>741</v>
      </c>
      <c r="B267" s="228" t="s">
        <v>1652</v>
      </c>
      <c r="C267" s="231">
        <v>3.120730571766445E-4</v>
      </c>
    </row>
    <row r="268" spans="1:5" x14ac:dyDescent="0.35">
      <c r="A268" s="228" t="s">
        <v>743</v>
      </c>
      <c r="B268" s="228" t="s">
        <v>1652</v>
      </c>
    </row>
    <row r="269" spans="1:5" x14ac:dyDescent="0.35">
      <c r="A269" s="228" t="s">
        <v>745</v>
      </c>
      <c r="B269" s="228" t="s">
        <v>1652</v>
      </c>
    </row>
    <row r="270" spans="1:5" x14ac:dyDescent="0.35">
      <c r="A270" s="228" t="s">
        <v>747</v>
      </c>
      <c r="B270" s="228" t="s">
        <v>1652</v>
      </c>
      <c r="C270" s="231">
        <v>6.6455587308789935E-2</v>
      </c>
    </row>
    <row r="271" spans="1:5" x14ac:dyDescent="0.35">
      <c r="A271" s="228" t="s">
        <v>749</v>
      </c>
      <c r="B271" s="228" t="s">
        <v>1652</v>
      </c>
    </row>
    <row r="272" spans="1:5" x14ac:dyDescent="0.35">
      <c r="A272" s="228" t="s">
        <v>750</v>
      </c>
      <c r="B272" s="228" t="s">
        <v>1652</v>
      </c>
    </row>
    <row r="273" spans="1:5" x14ac:dyDescent="0.35">
      <c r="A273" s="228" t="s">
        <v>751</v>
      </c>
      <c r="B273" s="228" t="s">
        <v>1652</v>
      </c>
    </row>
    <row r="274" spans="1:5" x14ac:dyDescent="0.35">
      <c r="A274" s="228" t="s">
        <v>752</v>
      </c>
      <c r="B274" s="228" t="s">
        <v>1652</v>
      </c>
    </row>
    <row r="275" spans="1:5" x14ac:dyDescent="0.35">
      <c r="A275" s="228" t="s">
        <v>753</v>
      </c>
      <c r="B275" s="228" t="s">
        <v>1652</v>
      </c>
    </row>
    <row r="276" spans="1:5" x14ac:dyDescent="0.35">
      <c r="A276" s="228" t="s">
        <v>1652</v>
      </c>
      <c r="B276" s="228" t="s">
        <v>1652</v>
      </c>
      <c r="C276" s="231">
        <v>0</v>
      </c>
      <c r="D276" s="231">
        <v>0</v>
      </c>
      <c r="E276" s="231">
        <v>0</v>
      </c>
    </row>
    <row r="277" spans="1:5" x14ac:dyDescent="0.35">
      <c r="A277" s="228" t="s">
        <v>6</v>
      </c>
      <c r="B277" s="228" t="s">
        <v>1652</v>
      </c>
    </row>
    <row r="278" spans="1:5" x14ac:dyDescent="0.35">
      <c r="A278" s="228" t="s">
        <v>755</v>
      </c>
      <c r="B278" s="228" t="s">
        <v>1652</v>
      </c>
    </row>
    <row r="279" spans="1:5" x14ac:dyDescent="0.35">
      <c r="A279" s="228" t="s">
        <v>757</v>
      </c>
      <c r="B279" s="228" t="s">
        <v>1652</v>
      </c>
    </row>
    <row r="280" spans="1:5" x14ac:dyDescent="0.35">
      <c r="A280" s="228" t="s">
        <v>758</v>
      </c>
      <c r="B280" s="228" t="s">
        <v>1652</v>
      </c>
    </row>
    <row r="281" spans="1:5" x14ac:dyDescent="0.35">
      <c r="A281" s="228" t="s">
        <v>759</v>
      </c>
      <c r="B281" s="228" t="s">
        <v>1652</v>
      </c>
    </row>
    <row r="282" spans="1:5" x14ac:dyDescent="0.35">
      <c r="A282" s="228" t="s">
        <v>760</v>
      </c>
      <c r="B282" s="228" t="s">
        <v>1652</v>
      </c>
    </row>
    <row r="283" spans="1:5" x14ac:dyDescent="0.35">
      <c r="A283" s="228" t="s">
        <v>761</v>
      </c>
      <c r="B283" s="228" t="s">
        <v>1652</v>
      </c>
    </row>
    <row r="284" spans="1:5" x14ac:dyDescent="0.35">
      <c r="A284" s="228" t="s">
        <v>762</v>
      </c>
      <c r="B284" s="228" t="s">
        <v>1652</v>
      </c>
    </row>
    <row r="285" spans="1:5" x14ac:dyDescent="0.35">
      <c r="A285" s="228" t="s">
        <v>763</v>
      </c>
      <c r="B285" s="228" t="s">
        <v>1652</v>
      </c>
    </row>
    <row r="286" spans="1:5" x14ac:dyDescent="0.35">
      <c r="A286" s="228" t="s">
        <v>1652</v>
      </c>
      <c r="B286" s="228" t="s">
        <v>1652</v>
      </c>
      <c r="C286" s="231">
        <v>0</v>
      </c>
      <c r="D286" s="231">
        <v>0</v>
      </c>
      <c r="E286" s="231">
        <v>0</v>
      </c>
    </row>
    <row r="287" spans="1:5" x14ac:dyDescent="0.35">
      <c r="A287" s="228" t="s">
        <v>1977</v>
      </c>
      <c r="B287" s="228" t="s">
        <v>1652</v>
      </c>
      <c r="C287" s="231">
        <v>42632.036139435484</v>
      </c>
      <c r="D287" s="231">
        <v>12020</v>
      </c>
    </row>
    <row r="288" spans="1:5" x14ac:dyDescent="0.35">
      <c r="A288" s="228" t="s">
        <v>1978</v>
      </c>
      <c r="B288" s="228" t="s">
        <v>1652</v>
      </c>
      <c r="C288" s="231">
        <v>18141.307387177396</v>
      </c>
      <c r="D288" s="231">
        <v>6900</v>
      </c>
    </row>
    <row r="289" spans="1:4" x14ac:dyDescent="0.35">
      <c r="A289" s="228" t="s">
        <v>1979</v>
      </c>
      <c r="B289" s="228" t="s">
        <v>1652</v>
      </c>
      <c r="C289" s="231">
        <v>70997.03519822254</v>
      </c>
      <c r="D289" s="231">
        <v>30569</v>
      </c>
    </row>
    <row r="290" spans="1:4" x14ac:dyDescent="0.35">
      <c r="A290" s="228" t="s">
        <v>1980</v>
      </c>
      <c r="B290" s="228" t="s">
        <v>1652</v>
      </c>
      <c r="C290" s="231">
        <v>53449.931551839618</v>
      </c>
      <c r="D290" s="231">
        <v>27774</v>
      </c>
    </row>
    <row r="291" spans="1:4" x14ac:dyDescent="0.35">
      <c r="A291" s="228" t="s">
        <v>1981</v>
      </c>
      <c r="B291" s="228" t="s">
        <v>1652</v>
      </c>
      <c r="C291" s="231">
        <v>18293.239271950635</v>
      </c>
      <c r="D291" s="231">
        <v>10626</v>
      </c>
    </row>
    <row r="292" spans="1:4" x14ac:dyDescent="0.35">
      <c r="A292" s="228" t="s">
        <v>1982</v>
      </c>
      <c r="B292" s="228" t="s">
        <v>1652</v>
      </c>
      <c r="C292" s="231">
        <v>6940.5457441442441</v>
      </c>
      <c r="D292" s="231">
        <v>4559</v>
      </c>
    </row>
    <row r="293" spans="1:4" x14ac:dyDescent="0.35">
      <c r="A293" s="228" t="s">
        <v>1983</v>
      </c>
      <c r="B293" s="228" t="s">
        <v>1652</v>
      </c>
      <c r="C293" s="231">
        <v>3572.2169001814996</v>
      </c>
      <c r="D293" s="231">
        <v>2616</v>
      </c>
    </row>
    <row r="294" spans="1:4" x14ac:dyDescent="0.35">
      <c r="A294" s="228" t="s">
        <v>1984</v>
      </c>
      <c r="B294" s="228" t="s">
        <v>1652</v>
      </c>
      <c r="C294" s="231">
        <v>11320.214701756291</v>
      </c>
      <c r="D294" s="231">
        <v>5142.4809811846017</v>
      </c>
    </row>
    <row r="295" spans="1:4" x14ac:dyDescent="0.35">
      <c r="A295" s="228" t="s">
        <v>1985</v>
      </c>
      <c r="B295" s="228" t="s">
        <v>1652</v>
      </c>
      <c r="C295" s="231">
        <v>8253.3666458367006</v>
      </c>
      <c r="D295" s="231">
        <v>5617.6563018660108</v>
      </c>
    </row>
    <row r="296" spans="1:4" x14ac:dyDescent="0.35">
      <c r="A296" s="228" t="s">
        <v>1986</v>
      </c>
      <c r="B296" s="228" t="s">
        <v>1652</v>
      </c>
      <c r="C296" s="231">
        <v>34489.846458547938</v>
      </c>
      <c r="D296" s="231">
        <v>26304.147892055502</v>
      </c>
    </row>
    <row r="297" spans="1:4" x14ac:dyDescent="0.35">
      <c r="A297" s="228" t="s">
        <v>1987</v>
      </c>
      <c r="B297" s="228" t="s">
        <v>1652</v>
      </c>
      <c r="C297" s="231">
        <v>33468.670841107036</v>
      </c>
      <c r="D297" s="231">
        <v>26801.089694772298</v>
      </c>
    </row>
    <row r="298" spans="1:4" x14ac:dyDescent="0.35">
      <c r="A298" s="228" t="s">
        <v>1988</v>
      </c>
      <c r="B298" s="228" t="s">
        <v>1652</v>
      </c>
      <c r="C298" s="231">
        <v>16801.196851272882</v>
      </c>
      <c r="D298" s="231">
        <v>14628.71281697946</v>
      </c>
    </row>
    <row r="299" spans="1:4" x14ac:dyDescent="0.35">
      <c r="A299" s="228" t="s">
        <v>1989</v>
      </c>
      <c r="B299" s="228" t="s">
        <v>1652</v>
      </c>
      <c r="C299" s="231">
        <v>7955.3615392347992</v>
      </c>
      <c r="D299" s="231">
        <v>7291.2087112766403</v>
      </c>
    </row>
    <row r="300" spans="1:4" x14ac:dyDescent="0.35">
      <c r="A300" s="228" t="s">
        <v>1990</v>
      </c>
      <c r="B300" s="228" t="s">
        <v>1652</v>
      </c>
      <c r="C300" s="231">
        <v>6616.2578380894302</v>
      </c>
      <c r="D300" s="231">
        <v>6269.7036018667495</v>
      </c>
    </row>
    <row r="301" spans="1:4" x14ac:dyDescent="0.35">
      <c r="A301" s="228" t="s">
        <v>1991</v>
      </c>
      <c r="B301" s="228" t="s">
        <v>1652</v>
      </c>
    </row>
    <row r="302" spans="1:4" x14ac:dyDescent="0.35">
      <c r="A302" s="228" t="s">
        <v>1992</v>
      </c>
      <c r="B302" s="228" t="s">
        <v>1652</v>
      </c>
    </row>
    <row r="303" spans="1:4" x14ac:dyDescent="0.35">
      <c r="A303" s="228" t="s">
        <v>1993</v>
      </c>
      <c r="B303" s="228" t="s">
        <v>1652</v>
      </c>
    </row>
    <row r="304" spans="1:4" x14ac:dyDescent="0.35">
      <c r="A304" s="228" t="s">
        <v>1994</v>
      </c>
      <c r="B304" s="228" t="s">
        <v>1652</v>
      </c>
      <c r="C304" s="231">
        <v>3795.2500449682097</v>
      </c>
      <c r="D304" s="231">
        <v>3222</v>
      </c>
    </row>
    <row r="305" spans="1:5" x14ac:dyDescent="0.35">
      <c r="A305" s="228" t="s">
        <v>1995</v>
      </c>
      <c r="B305" s="228" t="s">
        <v>1652</v>
      </c>
    </row>
    <row r="306" spans="1:5" x14ac:dyDescent="0.35">
      <c r="A306" s="228" t="s">
        <v>1996</v>
      </c>
      <c r="B306" s="228" t="s">
        <v>1652</v>
      </c>
    </row>
    <row r="307" spans="1:5" x14ac:dyDescent="0.35">
      <c r="A307" s="228" t="s">
        <v>1997</v>
      </c>
      <c r="B307" s="228" t="s">
        <v>1652</v>
      </c>
    </row>
    <row r="308" spans="1:5" x14ac:dyDescent="0.35">
      <c r="A308" s="228" t="s">
        <v>1998</v>
      </c>
      <c r="B308" s="228" t="s">
        <v>1652</v>
      </c>
    </row>
    <row r="309" spans="1:5" x14ac:dyDescent="0.35">
      <c r="A309" s="228" t="s">
        <v>1652</v>
      </c>
      <c r="B309" s="228" t="s">
        <v>1652</v>
      </c>
      <c r="C309" s="231">
        <v>0</v>
      </c>
      <c r="D309" s="231">
        <v>0</v>
      </c>
      <c r="E309" s="231">
        <v>0</v>
      </c>
    </row>
    <row r="310" spans="1:5" x14ac:dyDescent="0.35">
      <c r="A310" s="228" t="s">
        <v>1999</v>
      </c>
      <c r="B310" s="228" t="s">
        <v>1652</v>
      </c>
      <c r="C310" s="231">
        <v>42632.036139435484</v>
      </c>
      <c r="D310" s="231">
        <v>12020</v>
      </c>
    </row>
    <row r="311" spans="1:5" x14ac:dyDescent="0.35">
      <c r="A311" s="228" t="s">
        <v>2000</v>
      </c>
      <c r="B311" s="228" t="s">
        <v>1652</v>
      </c>
      <c r="C311" s="231">
        <v>18141.307387177396</v>
      </c>
      <c r="D311" s="231">
        <v>6900</v>
      </c>
    </row>
    <row r="312" spans="1:5" x14ac:dyDescent="0.35">
      <c r="A312" s="228" t="s">
        <v>2001</v>
      </c>
      <c r="B312" s="228" t="s">
        <v>1652</v>
      </c>
      <c r="C312" s="231">
        <v>70997.03519822254</v>
      </c>
      <c r="D312" s="231">
        <v>30569</v>
      </c>
    </row>
    <row r="313" spans="1:5" x14ac:dyDescent="0.35">
      <c r="A313" s="228" t="s">
        <v>2002</v>
      </c>
      <c r="B313" s="228" t="s">
        <v>1652</v>
      </c>
      <c r="C313" s="231">
        <v>53449.931551839618</v>
      </c>
      <c r="D313" s="231">
        <v>27774</v>
      </c>
    </row>
    <row r="314" spans="1:5" x14ac:dyDescent="0.35">
      <c r="A314" s="228" t="s">
        <v>2003</v>
      </c>
      <c r="B314" s="228" t="s">
        <v>1652</v>
      </c>
      <c r="C314" s="231">
        <v>18293.239271950635</v>
      </c>
      <c r="D314" s="231">
        <v>10626</v>
      </c>
    </row>
    <row r="315" spans="1:5" x14ac:dyDescent="0.35">
      <c r="A315" s="228" t="s">
        <v>2004</v>
      </c>
      <c r="B315" s="228" t="s">
        <v>1652</v>
      </c>
      <c r="C315" s="231">
        <v>6940.5457441442441</v>
      </c>
      <c r="D315" s="231">
        <v>4559</v>
      </c>
    </row>
    <row r="316" spans="1:5" x14ac:dyDescent="0.35">
      <c r="A316" s="228" t="s">
        <v>2005</v>
      </c>
      <c r="B316" s="228" t="s">
        <v>1652</v>
      </c>
      <c r="C316" s="231">
        <v>3572.2169001814996</v>
      </c>
      <c r="D316" s="231">
        <v>2616</v>
      </c>
    </row>
    <row r="317" spans="1:5" x14ac:dyDescent="0.35">
      <c r="A317" s="228" t="s">
        <v>2006</v>
      </c>
      <c r="B317" s="228" t="s">
        <v>1652</v>
      </c>
      <c r="C317" s="231">
        <v>11320.214701756291</v>
      </c>
      <c r="D317" s="231">
        <v>5142.4809811846017</v>
      </c>
    </row>
    <row r="318" spans="1:5" x14ac:dyDescent="0.35">
      <c r="A318" s="228" t="s">
        <v>2007</v>
      </c>
      <c r="B318" s="228" t="s">
        <v>1652</v>
      </c>
      <c r="C318" s="231">
        <v>8253.3666458367006</v>
      </c>
      <c r="D318" s="231">
        <v>5617.6563018660108</v>
      </c>
    </row>
    <row r="319" spans="1:5" x14ac:dyDescent="0.35">
      <c r="A319" s="228" t="s">
        <v>2008</v>
      </c>
      <c r="B319" s="228" t="s">
        <v>1652</v>
      </c>
      <c r="C319" s="231">
        <v>34489.846458547938</v>
      </c>
      <c r="D319" s="231">
        <v>26304.147892055502</v>
      </c>
    </row>
    <row r="320" spans="1:5" x14ac:dyDescent="0.35">
      <c r="A320" s="228" t="s">
        <v>2109</v>
      </c>
      <c r="B320" s="228" t="s">
        <v>1652</v>
      </c>
      <c r="C320" s="231">
        <v>33468.670841107036</v>
      </c>
      <c r="D320" s="231">
        <v>26801.089694772298</v>
      </c>
    </row>
    <row r="321" spans="1:5" x14ac:dyDescent="0.35">
      <c r="A321" s="228" t="s">
        <v>2151</v>
      </c>
      <c r="B321" s="228" t="s">
        <v>1652</v>
      </c>
      <c r="C321" s="231">
        <v>16801.196851272882</v>
      </c>
      <c r="D321" s="231">
        <v>14628.71281697946</v>
      </c>
    </row>
    <row r="322" spans="1:5" x14ac:dyDescent="0.35">
      <c r="A322" s="228" t="s">
        <v>2152</v>
      </c>
      <c r="B322" s="228" t="s">
        <v>1652</v>
      </c>
      <c r="C322" s="231">
        <v>7955.3615392347992</v>
      </c>
      <c r="D322" s="231">
        <v>7291.2087112766403</v>
      </c>
    </row>
    <row r="323" spans="1:5" x14ac:dyDescent="0.35">
      <c r="A323" s="228" t="s">
        <v>2153</v>
      </c>
      <c r="B323" s="228" t="s">
        <v>1652</v>
      </c>
      <c r="C323" s="231">
        <v>6616.2578380894302</v>
      </c>
      <c r="D323" s="231">
        <v>6269.7036018667495</v>
      </c>
    </row>
    <row r="324" spans="1:5" x14ac:dyDescent="0.35">
      <c r="A324" s="228" t="s">
        <v>2154</v>
      </c>
      <c r="B324" s="228" t="s">
        <v>1652</v>
      </c>
    </row>
    <row r="325" spans="1:5" x14ac:dyDescent="0.35">
      <c r="A325" s="228" t="s">
        <v>2155</v>
      </c>
      <c r="B325" s="228" t="s">
        <v>1652</v>
      </c>
    </row>
    <row r="326" spans="1:5" x14ac:dyDescent="0.35">
      <c r="A326" s="228" t="s">
        <v>2156</v>
      </c>
      <c r="B326" s="228" t="s">
        <v>1652</v>
      </c>
    </row>
    <row r="327" spans="1:5" x14ac:dyDescent="0.35">
      <c r="A327" s="228" t="s">
        <v>2157</v>
      </c>
      <c r="B327" s="228" t="s">
        <v>1652</v>
      </c>
      <c r="C327" s="231">
        <v>3795.2500449682097</v>
      </c>
      <c r="D327" s="231">
        <v>3222</v>
      </c>
    </row>
    <row r="328" spans="1:5" x14ac:dyDescent="0.35">
      <c r="A328" s="228" t="s">
        <v>2158</v>
      </c>
      <c r="B328" s="228" t="s">
        <v>1652</v>
      </c>
    </row>
    <row r="329" spans="1:5" x14ac:dyDescent="0.35">
      <c r="A329" s="228" t="s">
        <v>2009</v>
      </c>
      <c r="B329" s="228" t="s">
        <v>1652</v>
      </c>
    </row>
    <row r="330" spans="1:5" x14ac:dyDescent="0.35">
      <c r="A330" s="228" t="s">
        <v>2159</v>
      </c>
      <c r="B330" s="228" t="s">
        <v>1652</v>
      </c>
    </row>
    <row r="331" spans="1:5" x14ac:dyDescent="0.35">
      <c r="A331" s="228" t="s">
        <v>2160</v>
      </c>
      <c r="B331" s="228" t="s">
        <v>1652</v>
      </c>
    </row>
    <row r="332" spans="1:5" x14ac:dyDescent="0.35">
      <c r="A332" s="228" t="s">
        <v>1652</v>
      </c>
      <c r="B332" s="228" t="s">
        <v>1652</v>
      </c>
      <c r="C332" s="231">
        <v>0</v>
      </c>
      <c r="D332" s="231">
        <v>0</v>
      </c>
      <c r="E332" s="231">
        <v>0</v>
      </c>
    </row>
    <row r="333" spans="1:5" x14ac:dyDescent="0.35">
      <c r="A333" s="228" t="s">
        <v>2161</v>
      </c>
      <c r="B333" s="228" t="s">
        <v>1652</v>
      </c>
      <c r="C333" s="231">
        <v>56200.303783077034</v>
      </c>
      <c r="D333" s="231">
        <v>29427</v>
      </c>
    </row>
    <row r="334" spans="1:5" x14ac:dyDescent="0.35">
      <c r="A334" s="228" t="s">
        <v>2162</v>
      </c>
      <c r="B334" s="228" t="s">
        <v>1652</v>
      </c>
      <c r="C334" s="231">
        <v>48353.599691553427</v>
      </c>
      <c r="D334" s="231">
        <v>24450</v>
      </c>
    </row>
    <row r="335" spans="1:5" x14ac:dyDescent="0.35">
      <c r="A335" s="228" t="s">
        <v>2163</v>
      </c>
      <c r="B335" s="228" t="s">
        <v>1652</v>
      </c>
      <c r="C335" s="231">
        <v>29716.142871509044</v>
      </c>
      <c r="D335" s="231">
        <v>18946</v>
      </c>
    </row>
    <row r="336" spans="1:5" x14ac:dyDescent="0.35">
      <c r="A336" s="228" t="s">
        <v>2164</v>
      </c>
      <c r="B336" s="228" t="s">
        <v>1652</v>
      </c>
      <c r="C336" s="231">
        <v>45771.517358801131</v>
      </c>
      <c r="D336" s="231">
        <v>33003</v>
      </c>
    </row>
    <row r="337" spans="1:4" x14ac:dyDescent="0.35">
      <c r="A337" s="228" t="s">
        <v>2165</v>
      </c>
      <c r="B337" s="228" t="s">
        <v>1652</v>
      </c>
      <c r="C337" s="231">
        <v>46247.903460776164</v>
      </c>
      <c r="D337" s="231">
        <v>36507</v>
      </c>
    </row>
    <row r="338" spans="1:4" x14ac:dyDescent="0.35">
      <c r="A338" s="228" t="s">
        <v>2166</v>
      </c>
      <c r="B338" s="228" t="s">
        <v>1652</v>
      </c>
      <c r="C338" s="231">
        <v>17069.148221628813</v>
      </c>
      <c r="D338" s="231">
        <v>12033</v>
      </c>
    </row>
    <row r="339" spans="1:4" x14ac:dyDescent="0.35">
      <c r="A339" s="228" t="s">
        <v>2167</v>
      </c>
      <c r="B339" s="228" t="s">
        <v>1652</v>
      </c>
      <c r="C339" s="231">
        <v>11081.18103117737</v>
      </c>
      <c r="D339" s="231">
        <v>6118</v>
      </c>
    </row>
    <row r="340" spans="1:4" x14ac:dyDescent="0.35">
      <c r="A340" s="228" t="s">
        <v>2168</v>
      </c>
      <c r="B340" s="228" t="s">
        <v>1652</v>
      </c>
      <c r="C340" s="231">
        <v>13145.947753817329</v>
      </c>
      <c r="D340" s="231">
        <v>5693</v>
      </c>
    </row>
    <row r="341" spans="1:4" x14ac:dyDescent="0.35">
      <c r="A341" s="228" t="s">
        <v>2169</v>
      </c>
      <c r="B341" s="228" t="s">
        <v>1652</v>
      </c>
      <c r="C341" s="231">
        <v>18388.791594647853</v>
      </c>
      <c r="D341" s="231">
        <v>8238</v>
      </c>
    </row>
    <row r="342" spans="1:4" x14ac:dyDescent="0.35">
      <c r="A342" s="228" t="s">
        <v>2170</v>
      </c>
      <c r="B342" s="228" t="s">
        <v>1652</v>
      </c>
      <c r="C342" s="231">
        <v>8880.6987710979502</v>
      </c>
      <c r="D342" s="231">
        <v>3805</v>
      </c>
    </row>
    <row r="343" spans="1:4" x14ac:dyDescent="0.35">
      <c r="A343" s="228" t="s">
        <v>2171</v>
      </c>
      <c r="B343" s="228" t="s">
        <v>1652</v>
      </c>
      <c r="C343" s="231">
        <v>19202.417020696092</v>
      </c>
      <c r="D343" s="231">
        <v>6075</v>
      </c>
    </row>
    <row r="344" spans="1:4" x14ac:dyDescent="0.35">
      <c r="A344" s="228" t="s">
        <v>2679</v>
      </c>
      <c r="B344" s="228" t="s">
        <v>1652</v>
      </c>
      <c r="C344" s="231">
        <v>22273.87643317445</v>
      </c>
      <c r="D344" s="231">
        <v>5216</v>
      </c>
    </row>
    <row r="345" spans="1:4" x14ac:dyDescent="0.35">
      <c r="A345" s="228" t="s">
        <v>2680</v>
      </c>
      <c r="B345" s="228" t="s">
        <v>1652</v>
      </c>
      <c r="C345" s="231">
        <v>394.94912180965497</v>
      </c>
      <c r="D345" s="231">
        <v>33</v>
      </c>
    </row>
    <row r="346" spans="1:4" x14ac:dyDescent="0.35">
      <c r="A346" s="228" t="s">
        <v>2681</v>
      </c>
      <c r="B346" s="228" t="s">
        <v>1652</v>
      </c>
    </row>
    <row r="347" spans="1:4" x14ac:dyDescent="0.35">
      <c r="A347" s="228" t="s">
        <v>2172</v>
      </c>
      <c r="B347" s="228" t="s">
        <v>1652</v>
      </c>
    </row>
    <row r="348" spans="1:4" x14ac:dyDescent="0.35">
      <c r="A348" s="228" t="s">
        <v>2686</v>
      </c>
      <c r="B348" s="228" t="s">
        <v>1652</v>
      </c>
    </row>
    <row r="349" spans="1:4" x14ac:dyDescent="0.35">
      <c r="A349" s="228" t="s">
        <v>2687</v>
      </c>
      <c r="B349" s="228" t="s">
        <v>1652</v>
      </c>
    </row>
    <row r="350" spans="1:4" x14ac:dyDescent="0.35">
      <c r="A350" s="228" t="s">
        <v>2688</v>
      </c>
      <c r="B350" s="228" t="s">
        <v>1652</v>
      </c>
    </row>
    <row r="351" spans="1:4" x14ac:dyDescent="0.35">
      <c r="A351" s="228" t="s">
        <v>2689</v>
      </c>
      <c r="B351" s="228" t="s">
        <v>1652</v>
      </c>
    </row>
    <row r="352" spans="1:4" x14ac:dyDescent="0.35">
      <c r="A352" s="228" t="s">
        <v>2690</v>
      </c>
      <c r="B352" s="228" t="s">
        <v>1652</v>
      </c>
    </row>
    <row r="353" spans="1:5" x14ac:dyDescent="0.35">
      <c r="A353" s="228" t="s">
        <v>2691</v>
      </c>
      <c r="B353" s="228" t="s">
        <v>1652</v>
      </c>
    </row>
    <row r="354" spans="1:5" x14ac:dyDescent="0.35">
      <c r="A354" s="228" t="s">
        <v>2692</v>
      </c>
      <c r="B354" s="228" t="s">
        <v>1652</v>
      </c>
    </row>
    <row r="355" spans="1:5" x14ac:dyDescent="0.35">
      <c r="A355" s="228" t="s">
        <v>2693</v>
      </c>
      <c r="B355" s="228" t="s">
        <v>1652</v>
      </c>
    </row>
    <row r="356" spans="1:5" x14ac:dyDescent="0.35">
      <c r="A356" s="228" t="s">
        <v>2709</v>
      </c>
      <c r="B356" s="228" t="s">
        <v>1652</v>
      </c>
    </row>
    <row r="357" spans="1:5" x14ac:dyDescent="0.35">
      <c r="A357" s="228" t="s">
        <v>1652</v>
      </c>
      <c r="B357" s="228" t="s">
        <v>1652</v>
      </c>
      <c r="C357" s="231">
        <v>0</v>
      </c>
      <c r="D357" s="231">
        <v>0</v>
      </c>
      <c r="E357" s="231">
        <v>0</v>
      </c>
    </row>
    <row r="358" spans="1:5" x14ac:dyDescent="0.35">
      <c r="A358" s="228" t="s">
        <v>2486</v>
      </c>
      <c r="B358" s="228" t="s">
        <v>1652</v>
      </c>
      <c r="C358" s="231">
        <v>268807.30493327009</v>
      </c>
      <c r="D358" s="231">
        <v>161361</v>
      </c>
    </row>
    <row r="359" spans="1:5" x14ac:dyDescent="0.35">
      <c r="A359" s="228" t="s">
        <v>2487</v>
      </c>
      <c r="B359" s="228" t="s">
        <v>1652</v>
      </c>
      <c r="C359" s="231">
        <v>45436.733120332756</v>
      </c>
      <c r="D359" s="231">
        <v>26390</v>
      </c>
    </row>
    <row r="360" spans="1:5" x14ac:dyDescent="0.35">
      <c r="A360" s="228" t="s">
        <v>2488</v>
      </c>
      <c r="B360" s="228" t="s">
        <v>1652</v>
      </c>
    </row>
    <row r="361" spans="1:5" x14ac:dyDescent="0.35">
      <c r="A361" s="228" t="s">
        <v>2489</v>
      </c>
      <c r="B361" s="228" t="s">
        <v>1652</v>
      </c>
    </row>
    <row r="362" spans="1:5" x14ac:dyDescent="0.35">
      <c r="A362" s="228" t="s">
        <v>2490</v>
      </c>
      <c r="B362" s="228" t="s">
        <v>1652</v>
      </c>
      <c r="C362" s="231">
        <v>22482.439060160665</v>
      </c>
      <c r="D362" s="231">
        <v>1793</v>
      </c>
    </row>
    <row r="363" spans="1:5" x14ac:dyDescent="0.35">
      <c r="A363" s="228" t="s">
        <v>2491</v>
      </c>
      <c r="B363" s="228" t="s">
        <v>1652</v>
      </c>
    </row>
    <row r="364" spans="1:5" x14ac:dyDescent="0.35">
      <c r="A364" s="228" t="s">
        <v>2492</v>
      </c>
      <c r="B364" s="228" t="s">
        <v>1652</v>
      </c>
    </row>
    <row r="365" spans="1:5" x14ac:dyDescent="0.35">
      <c r="A365" s="228" t="s">
        <v>2493</v>
      </c>
      <c r="B365" s="228" t="s">
        <v>1652</v>
      </c>
    </row>
    <row r="366" spans="1:5" x14ac:dyDescent="0.35">
      <c r="A366" s="228" t="s">
        <v>2173</v>
      </c>
      <c r="B366" s="228" t="s">
        <v>1652</v>
      </c>
    </row>
    <row r="367" spans="1:5" x14ac:dyDescent="0.35">
      <c r="A367" s="228" t="s">
        <v>1652</v>
      </c>
      <c r="B367" s="228" t="s">
        <v>1652</v>
      </c>
      <c r="C367" s="231">
        <v>0</v>
      </c>
      <c r="D367" s="231">
        <v>0</v>
      </c>
      <c r="E367" s="231">
        <v>0</v>
      </c>
    </row>
    <row r="368" spans="1:5" x14ac:dyDescent="0.35">
      <c r="A368" s="228" t="s">
        <v>2494</v>
      </c>
      <c r="B368" s="228" t="s">
        <v>1652</v>
      </c>
      <c r="C368" s="231">
        <v>41476.293453870756</v>
      </c>
      <c r="D368" s="231">
        <v>11291</v>
      </c>
    </row>
    <row r="369" spans="1:10" x14ac:dyDescent="0.35">
      <c r="A369" s="228" t="s">
        <v>2495</v>
      </c>
      <c r="B369" s="228" t="s">
        <v>1652</v>
      </c>
      <c r="C369" s="231">
        <v>294854.85738412372</v>
      </c>
      <c r="D369" s="231">
        <v>178219</v>
      </c>
    </row>
    <row r="370" spans="1:10" x14ac:dyDescent="0.35">
      <c r="A370" s="228" t="s">
        <v>2496</v>
      </c>
      <c r="B370" s="228" t="s">
        <v>1652</v>
      </c>
    </row>
    <row r="371" spans="1:10" x14ac:dyDescent="0.35">
      <c r="A371" s="228" t="s">
        <v>2497</v>
      </c>
      <c r="B371" s="228" t="s">
        <v>1652</v>
      </c>
      <c r="C371" s="231">
        <v>395.32627577138493</v>
      </c>
      <c r="D371" s="231">
        <v>34</v>
      </c>
    </row>
    <row r="372" spans="1:10" x14ac:dyDescent="0.35">
      <c r="A372" s="228" t="s">
        <v>2498</v>
      </c>
      <c r="B372" s="228" t="s">
        <v>1652</v>
      </c>
    </row>
    <row r="373" spans="1:10" x14ac:dyDescent="0.35">
      <c r="A373" s="228" t="s">
        <v>2499</v>
      </c>
      <c r="B373" s="228" t="s">
        <v>1652</v>
      </c>
    </row>
    <row r="374" spans="1:10" x14ac:dyDescent="0.35">
      <c r="A374" s="228" t="s">
        <v>1652</v>
      </c>
      <c r="B374" s="228" t="s">
        <v>1652</v>
      </c>
      <c r="C374" s="231">
        <v>0</v>
      </c>
      <c r="D374" s="231">
        <v>0</v>
      </c>
      <c r="E374" s="231">
        <v>0</v>
      </c>
      <c r="J374" s="233" t="s">
        <v>3141</v>
      </c>
    </row>
    <row r="375" spans="1:10" x14ac:dyDescent="0.35">
      <c r="A375" s="228" t="s">
        <v>2500</v>
      </c>
      <c r="B375" s="228" t="s">
        <v>1652</v>
      </c>
      <c r="C375" s="231">
        <v>438730.08568121551</v>
      </c>
      <c r="D375" s="231">
        <v>206576.22630441637</v>
      </c>
      <c r="F375" s="231">
        <v>17.592968794222418</v>
      </c>
      <c r="G375" s="228">
        <v>2.0599773179392789</v>
      </c>
      <c r="J375" s="233" t="s">
        <v>3141</v>
      </c>
    </row>
    <row r="376" spans="1:10" x14ac:dyDescent="0.35">
      <c r="A376" s="228" t="s">
        <v>2501</v>
      </c>
      <c r="B376" s="228" t="s">
        <v>1652</v>
      </c>
      <c r="C376" s="231">
        <v>28878.846981682138</v>
      </c>
      <c r="D376" s="231">
        <v>13795.634469740777</v>
      </c>
      <c r="F376" s="231">
        <v>12.177572243108894</v>
      </c>
      <c r="G376" s="228">
        <v>0.1856763925729443</v>
      </c>
      <c r="J376" s="233" t="s">
        <v>3141</v>
      </c>
    </row>
    <row r="377" spans="1:10" x14ac:dyDescent="0.35">
      <c r="A377" s="228" t="s">
        <v>2502</v>
      </c>
      <c r="B377" s="228" t="s">
        <v>1652</v>
      </c>
      <c r="J377" s="233" t="s">
        <v>3141</v>
      </c>
    </row>
    <row r="378" spans="1:10" x14ac:dyDescent="0.35">
      <c r="A378" s="228" t="s">
        <v>2503</v>
      </c>
      <c r="B378" s="228" t="s">
        <v>1652</v>
      </c>
      <c r="J378" s="233" t="s">
        <v>3141</v>
      </c>
    </row>
    <row r="379" spans="1:10" x14ac:dyDescent="0.35">
      <c r="A379" s="228" t="s">
        <v>2504</v>
      </c>
      <c r="B379" s="228" t="s">
        <v>1652</v>
      </c>
      <c r="C379" s="231">
        <v>29289.861481845041</v>
      </c>
      <c r="D379" s="231">
        <v>8916.9770331980617</v>
      </c>
      <c r="F379" s="231">
        <v>8.673489256058982</v>
      </c>
      <c r="G379" s="228">
        <v>0.2230897936419409</v>
      </c>
      <c r="J379" s="233" t="s">
        <v>3141</v>
      </c>
    </row>
    <row r="380" spans="1:10" x14ac:dyDescent="0.35">
      <c r="A380" s="228" t="s">
        <v>2505</v>
      </c>
      <c r="B380" s="228" t="s">
        <v>1652</v>
      </c>
      <c r="J380" s="233" t="s">
        <v>3141</v>
      </c>
    </row>
    <row r="381" spans="1:10" x14ac:dyDescent="0.35">
      <c r="A381" s="228" t="s">
        <v>2506</v>
      </c>
      <c r="B381" s="228" t="s">
        <v>1652</v>
      </c>
      <c r="J381" s="233" t="s">
        <v>3141</v>
      </c>
    </row>
    <row r="382" spans="1:10" x14ac:dyDescent="0.35">
      <c r="A382" s="228" t="s">
        <v>2507</v>
      </c>
      <c r="B382" s="228" t="s">
        <v>1652</v>
      </c>
      <c r="J382" s="233" t="s">
        <v>3141</v>
      </c>
    </row>
    <row r="383" spans="1:10" x14ac:dyDescent="0.35">
      <c r="A383" s="228" t="s">
        <v>2508</v>
      </c>
      <c r="B383" s="228" t="s">
        <v>1652</v>
      </c>
      <c r="F383" s="231">
        <v>15.077829752042355</v>
      </c>
    </row>
    <row r="384" spans="1:10" x14ac:dyDescent="0.35">
      <c r="A384" s="228" t="s">
        <v>2509</v>
      </c>
      <c r="B384" s="228" t="s">
        <v>1652</v>
      </c>
      <c r="J384" s="233" t="s">
        <v>3141</v>
      </c>
    </row>
    <row r="385" spans="1:2" x14ac:dyDescent="0.35">
      <c r="A385" s="228" t="s">
        <v>2510</v>
      </c>
      <c r="B385" s="228" t="s">
        <v>1652</v>
      </c>
    </row>
    <row r="386" spans="1:2" x14ac:dyDescent="0.35">
      <c r="A386" s="228" t="s">
        <v>2511</v>
      </c>
      <c r="B386" s="228" t="s">
        <v>1652</v>
      </c>
    </row>
    <row r="387" spans="1:2" x14ac:dyDescent="0.35">
      <c r="A387" s="228" t="s">
        <v>2512</v>
      </c>
      <c r="B387" s="228" t="s">
        <v>1652</v>
      </c>
    </row>
    <row r="388" spans="1:2" x14ac:dyDescent="0.35">
      <c r="A388" s="228" t="s">
        <v>2513</v>
      </c>
      <c r="B388" s="228" t="s">
        <v>1652</v>
      </c>
    </row>
    <row r="389" spans="1:2" x14ac:dyDescent="0.35">
      <c r="A389" s="228" t="s">
        <v>2514</v>
      </c>
      <c r="B389" s="228" t="s">
        <v>1652</v>
      </c>
    </row>
    <row r="390" spans="1:2" x14ac:dyDescent="0.35">
      <c r="A390" s="228" t="s">
        <v>2515</v>
      </c>
      <c r="B390" s="228" t="s">
        <v>1652</v>
      </c>
    </row>
    <row r="391" spans="1:2" x14ac:dyDescent="0.35">
      <c r="A391" s="228" t="s">
        <v>2516</v>
      </c>
      <c r="B391" s="228" t="s">
        <v>1652</v>
      </c>
    </row>
    <row r="392" spans="1:2" x14ac:dyDescent="0.35">
      <c r="A392" s="228" t="s">
        <v>2517</v>
      </c>
      <c r="B392" s="228" t="s">
        <v>1652</v>
      </c>
    </row>
    <row r="393" spans="1:2" x14ac:dyDescent="0.35">
      <c r="A393" s="228" t="s">
        <v>2518</v>
      </c>
      <c r="B393" s="228" t="s">
        <v>1652</v>
      </c>
    </row>
    <row r="394" spans="1:2" x14ac:dyDescent="0.35">
      <c r="A394" s="228" t="s">
        <v>2519</v>
      </c>
      <c r="B394" s="228" t="s">
        <v>1652</v>
      </c>
    </row>
    <row r="395" spans="1:2" x14ac:dyDescent="0.35">
      <c r="A395" s="228" t="s">
        <v>2520</v>
      </c>
      <c r="B395" s="228" t="s">
        <v>1652</v>
      </c>
    </row>
    <row r="396" spans="1:2" x14ac:dyDescent="0.35">
      <c r="A396" s="228" t="s">
        <v>2521</v>
      </c>
      <c r="B396" s="228" t="s">
        <v>1652</v>
      </c>
    </row>
    <row r="397" spans="1:2" x14ac:dyDescent="0.35">
      <c r="A397" s="228" t="s">
        <v>2522</v>
      </c>
      <c r="B397" s="228" t="s">
        <v>1652</v>
      </c>
    </row>
    <row r="398" spans="1:2" x14ac:dyDescent="0.35">
      <c r="A398" s="228" t="s">
        <v>2523</v>
      </c>
      <c r="B398" s="228" t="s">
        <v>1652</v>
      </c>
    </row>
    <row r="399" spans="1:2" x14ac:dyDescent="0.35">
      <c r="A399" s="228" t="s">
        <v>2524</v>
      </c>
      <c r="B399" s="228" t="s">
        <v>1652</v>
      </c>
    </row>
    <row r="400" spans="1:2" x14ac:dyDescent="0.35">
      <c r="A400" s="228" t="s">
        <v>2525</v>
      </c>
      <c r="B400" s="228" t="s">
        <v>1652</v>
      </c>
    </row>
    <row r="401" spans="1:2" x14ac:dyDescent="0.35">
      <c r="A401" s="228" t="s">
        <v>2526</v>
      </c>
      <c r="B401" s="228" t="s">
        <v>1652</v>
      </c>
    </row>
    <row r="402" spans="1:2" x14ac:dyDescent="0.35">
      <c r="A402" s="228" t="s">
        <v>2527</v>
      </c>
      <c r="B402" s="228" t="s">
        <v>1652</v>
      </c>
    </row>
    <row r="403" spans="1:2" x14ac:dyDescent="0.35">
      <c r="A403" s="228" t="s">
        <v>2528</v>
      </c>
      <c r="B403" s="228" t="s">
        <v>1652</v>
      </c>
    </row>
    <row r="404" spans="1:2" x14ac:dyDescent="0.35">
      <c r="A404" s="228" t="s">
        <v>2529</v>
      </c>
      <c r="B404" s="228" t="s">
        <v>1652</v>
      </c>
    </row>
    <row r="405" spans="1:2" x14ac:dyDescent="0.35">
      <c r="A405" s="228" t="s">
        <v>2530</v>
      </c>
      <c r="B405" s="228" t="s">
        <v>1652</v>
      </c>
    </row>
    <row r="406" spans="1:2" x14ac:dyDescent="0.35">
      <c r="A406" s="228" t="s">
        <v>2531</v>
      </c>
      <c r="B406" s="228" t="s">
        <v>1652</v>
      </c>
    </row>
    <row r="407" spans="1:2" x14ac:dyDescent="0.35">
      <c r="A407" s="228" t="s">
        <v>2532</v>
      </c>
      <c r="B407" s="228" t="s">
        <v>1652</v>
      </c>
    </row>
    <row r="408" spans="1:2" x14ac:dyDescent="0.35">
      <c r="A408" s="228" t="s">
        <v>2533</v>
      </c>
      <c r="B408" s="228" t="s">
        <v>1652</v>
      </c>
    </row>
    <row r="409" spans="1:2" x14ac:dyDescent="0.35">
      <c r="A409" s="228" t="s">
        <v>2534</v>
      </c>
      <c r="B409" s="228" t="s">
        <v>1652</v>
      </c>
    </row>
    <row r="410" spans="1:2" x14ac:dyDescent="0.35">
      <c r="A410" s="228" t="s">
        <v>2535</v>
      </c>
      <c r="B410" s="228" t="s">
        <v>1652</v>
      </c>
    </row>
    <row r="411" spans="1:2" x14ac:dyDescent="0.35">
      <c r="A411" s="228" t="s">
        <v>2536</v>
      </c>
      <c r="B411" s="228" t="s">
        <v>1652</v>
      </c>
    </row>
    <row r="412" spans="1:2" x14ac:dyDescent="0.35">
      <c r="A412" s="228" t="s">
        <v>2537</v>
      </c>
      <c r="B412" s="228" t="s">
        <v>1652</v>
      </c>
    </row>
    <row r="413" spans="1:2" x14ac:dyDescent="0.35">
      <c r="A413" s="228" t="s">
        <v>2538</v>
      </c>
      <c r="B413" s="228" t="s">
        <v>1652</v>
      </c>
    </row>
    <row r="414" spans="1:2" x14ac:dyDescent="0.35">
      <c r="A414" s="228" t="s">
        <v>2539</v>
      </c>
      <c r="B414" s="228" t="s">
        <v>1652</v>
      </c>
    </row>
    <row r="415" spans="1:2" x14ac:dyDescent="0.35">
      <c r="A415" s="228" t="s">
        <v>2540</v>
      </c>
      <c r="B415" s="228" t="s">
        <v>1652</v>
      </c>
    </row>
    <row r="416" spans="1:2" x14ac:dyDescent="0.35">
      <c r="A416" s="228" t="s">
        <v>2541</v>
      </c>
      <c r="B416" s="228" t="s">
        <v>1652</v>
      </c>
    </row>
    <row r="417" spans="1:5" x14ac:dyDescent="0.35">
      <c r="A417" s="228" t="s">
        <v>2542</v>
      </c>
      <c r="B417" s="228" t="s">
        <v>1652</v>
      </c>
    </row>
    <row r="418" spans="1:5" x14ac:dyDescent="0.35">
      <c r="A418" s="228" t="s">
        <v>2543</v>
      </c>
      <c r="B418" s="228" t="s">
        <v>1652</v>
      </c>
    </row>
    <row r="419" spans="1:5" x14ac:dyDescent="0.35">
      <c r="A419" s="228" t="s">
        <v>2544</v>
      </c>
      <c r="B419" s="228" t="s">
        <v>1652</v>
      </c>
    </row>
    <row r="420" spans="1:5" x14ac:dyDescent="0.35">
      <c r="A420" s="228" t="s">
        <v>2545</v>
      </c>
      <c r="B420" s="228" t="s">
        <v>1652</v>
      </c>
    </row>
    <row r="421" spans="1:5" x14ac:dyDescent="0.35">
      <c r="A421" s="228" t="s">
        <v>2546</v>
      </c>
      <c r="B421" s="228" t="s">
        <v>1652</v>
      </c>
    </row>
    <row r="422" spans="1:5" x14ac:dyDescent="0.35">
      <c r="A422" s="228" t="s">
        <v>2547</v>
      </c>
      <c r="B422" s="228" t="s">
        <v>1652</v>
      </c>
    </row>
    <row r="423" spans="1:5" x14ac:dyDescent="0.35">
      <c r="A423" s="228" t="s">
        <v>1652</v>
      </c>
      <c r="B423" s="228" t="s">
        <v>1652</v>
      </c>
      <c r="C423" s="231">
        <v>0</v>
      </c>
      <c r="D423" s="231">
        <v>0</v>
      </c>
      <c r="E423" s="231">
        <v>0</v>
      </c>
    </row>
    <row r="424" spans="1:5" x14ac:dyDescent="0.35">
      <c r="A424" s="228" t="s">
        <v>1652</v>
      </c>
      <c r="B424" s="228" t="s">
        <v>1652</v>
      </c>
      <c r="C424" s="231">
        <v>0</v>
      </c>
      <c r="D424" s="231">
        <v>0</v>
      </c>
      <c r="E424" s="231">
        <v>0</v>
      </c>
    </row>
    <row r="425" spans="1:5" x14ac:dyDescent="0.35">
      <c r="A425" s="228" t="s">
        <v>2054</v>
      </c>
      <c r="B425" s="228" t="s">
        <v>1652</v>
      </c>
    </row>
    <row r="426" spans="1:5" x14ac:dyDescent="0.35">
      <c r="A426" s="228" t="s">
        <v>1652</v>
      </c>
      <c r="B426" s="228" t="s">
        <v>1652</v>
      </c>
      <c r="C426" s="231">
        <v>0</v>
      </c>
      <c r="D426" s="231">
        <v>0</v>
      </c>
      <c r="E426" s="231">
        <v>0</v>
      </c>
    </row>
    <row r="427" spans="1:5" x14ac:dyDescent="0.35">
      <c r="A427" s="228" t="s">
        <v>1652</v>
      </c>
      <c r="B427" s="228" t="s">
        <v>1652</v>
      </c>
      <c r="C427" s="231">
        <v>0</v>
      </c>
      <c r="D427" s="231">
        <v>0</v>
      </c>
      <c r="E427" s="231">
        <v>0</v>
      </c>
    </row>
    <row r="428" spans="1:5" x14ac:dyDescent="0.35">
      <c r="A428" s="228" t="s">
        <v>2055</v>
      </c>
      <c r="B428" s="228" t="s">
        <v>1652</v>
      </c>
      <c r="C428" s="231">
        <v>8242.7981841252549</v>
      </c>
      <c r="D428" s="231">
        <v>7574</v>
      </c>
    </row>
    <row r="429" spans="1:5" x14ac:dyDescent="0.35">
      <c r="A429" s="228" t="s">
        <v>2056</v>
      </c>
      <c r="B429" s="228" t="s">
        <v>1652</v>
      </c>
      <c r="C429" s="231">
        <v>13680.744568248952</v>
      </c>
      <c r="D429" s="231">
        <v>4228</v>
      </c>
    </row>
    <row r="430" spans="1:5" x14ac:dyDescent="0.35">
      <c r="A430" s="228" t="s">
        <v>2057</v>
      </c>
      <c r="B430" s="228" t="s">
        <v>1652</v>
      </c>
      <c r="C430" s="231">
        <v>20936.813080826443</v>
      </c>
      <c r="D430" s="231">
        <v>2356</v>
      </c>
    </row>
    <row r="431" spans="1:5" x14ac:dyDescent="0.35">
      <c r="A431" s="228" t="s">
        <v>2058</v>
      </c>
      <c r="B431" s="228" t="s">
        <v>1652</v>
      </c>
      <c r="C431" s="231">
        <v>6966.8229997408444</v>
      </c>
      <c r="D431" s="231">
        <v>226</v>
      </c>
    </row>
    <row r="432" spans="1:5" x14ac:dyDescent="0.35">
      <c r="A432" s="228" t="s">
        <v>2059</v>
      </c>
      <c r="B432" s="228" t="s">
        <v>1652</v>
      </c>
      <c r="C432" s="231">
        <v>6295.7998278885325</v>
      </c>
      <c r="D432" s="231">
        <v>85</v>
      </c>
    </row>
    <row r="433" spans="1:4" x14ac:dyDescent="0.35">
      <c r="A433" s="228" t="s">
        <v>2060</v>
      </c>
      <c r="B433" s="228" t="s">
        <v>1652</v>
      </c>
      <c r="C433" s="231">
        <v>16883.776424701671</v>
      </c>
      <c r="D433" s="231">
        <v>59</v>
      </c>
    </row>
    <row r="434" spans="1:4" x14ac:dyDescent="0.35">
      <c r="A434" s="228" t="s">
        <v>2061</v>
      </c>
      <c r="B434" s="228" t="s">
        <v>1652</v>
      </c>
    </row>
    <row r="435" spans="1:4" x14ac:dyDescent="0.35">
      <c r="A435" s="228" t="s">
        <v>2062</v>
      </c>
      <c r="B435" s="228" t="s">
        <v>1652</v>
      </c>
    </row>
    <row r="436" spans="1:4" x14ac:dyDescent="0.35">
      <c r="A436" s="228" t="s">
        <v>2063</v>
      </c>
      <c r="B436" s="228" t="s">
        <v>1652</v>
      </c>
    </row>
    <row r="437" spans="1:4" x14ac:dyDescent="0.35">
      <c r="A437" s="228" t="s">
        <v>2312</v>
      </c>
      <c r="B437" s="228" t="s">
        <v>1652</v>
      </c>
    </row>
    <row r="438" spans="1:4" x14ac:dyDescent="0.35">
      <c r="A438" s="228" t="s">
        <v>2313</v>
      </c>
      <c r="B438" s="228" t="s">
        <v>1652</v>
      </c>
    </row>
    <row r="439" spans="1:4" x14ac:dyDescent="0.35">
      <c r="A439" s="228" t="s">
        <v>2314</v>
      </c>
      <c r="B439" s="228" t="s">
        <v>1652</v>
      </c>
    </row>
    <row r="440" spans="1:4" x14ac:dyDescent="0.35">
      <c r="A440" s="228" t="s">
        <v>2315</v>
      </c>
      <c r="B440" s="228" t="s">
        <v>1652</v>
      </c>
    </row>
    <row r="441" spans="1:4" x14ac:dyDescent="0.35">
      <c r="A441" s="228" t="s">
        <v>2316</v>
      </c>
      <c r="B441" s="228" t="s">
        <v>1652</v>
      </c>
    </row>
    <row r="442" spans="1:4" x14ac:dyDescent="0.35">
      <c r="A442" s="228" t="s">
        <v>2317</v>
      </c>
      <c r="B442" s="228" t="s">
        <v>1652</v>
      </c>
    </row>
    <row r="443" spans="1:4" x14ac:dyDescent="0.35">
      <c r="A443" s="228" t="s">
        <v>2318</v>
      </c>
      <c r="B443" s="228" t="s">
        <v>1652</v>
      </c>
    </row>
    <row r="444" spans="1:4" x14ac:dyDescent="0.35">
      <c r="A444" s="228" t="s">
        <v>2319</v>
      </c>
      <c r="B444" s="228" t="s">
        <v>1652</v>
      </c>
    </row>
    <row r="445" spans="1:4" x14ac:dyDescent="0.35">
      <c r="A445" s="228" t="s">
        <v>2320</v>
      </c>
      <c r="B445" s="228" t="s">
        <v>1652</v>
      </c>
    </row>
    <row r="446" spans="1:4" x14ac:dyDescent="0.35">
      <c r="A446" s="228" t="s">
        <v>2321</v>
      </c>
      <c r="B446" s="228" t="s">
        <v>1652</v>
      </c>
    </row>
    <row r="447" spans="1:4" x14ac:dyDescent="0.35">
      <c r="A447" s="228" t="s">
        <v>2322</v>
      </c>
      <c r="B447" s="228" t="s">
        <v>1652</v>
      </c>
    </row>
    <row r="448" spans="1:4" x14ac:dyDescent="0.35">
      <c r="A448" s="228" t="s">
        <v>2323</v>
      </c>
      <c r="B448" s="228" t="s">
        <v>1652</v>
      </c>
    </row>
    <row r="449" spans="1:10" x14ac:dyDescent="0.35">
      <c r="A449" s="228" t="s">
        <v>2324</v>
      </c>
      <c r="B449" s="228" t="s">
        <v>1652</v>
      </c>
    </row>
    <row r="450" spans="1:10" x14ac:dyDescent="0.35">
      <c r="A450" s="228" t="s">
        <v>2325</v>
      </c>
      <c r="B450" s="228" t="s">
        <v>1652</v>
      </c>
    </row>
    <row r="451" spans="1:10" x14ac:dyDescent="0.35">
      <c r="A451" s="228" t="s">
        <v>2326</v>
      </c>
      <c r="B451" s="228" t="s">
        <v>1652</v>
      </c>
    </row>
    <row r="452" spans="1:10" x14ac:dyDescent="0.35">
      <c r="A452" s="228" t="s">
        <v>2327</v>
      </c>
      <c r="B452" s="228" t="s">
        <v>1652</v>
      </c>
    </row>
    <row r="453" spans="1:10" x14ac:dyDescent="0.35">
      <c r="A453" s="228" t="s">
        <v>1652</v>
      </c>
      <c r="B453" s="228" t="s">
        <v>1652</v>
      </c>
      <c r="C453" s="231">
        <v>0</v>
      </c>
      <c r="D453" s="231">
        <v>0</v>
      </c>
      <c r="E453" s="231">
        <v>0</v>
      </c>
    </row>
    <row r="454" spans="1:10" x14ac:dyDescent="0.35">
      <c r="A454" s="228" t="s">
        <v>2064</v>
      </c>
      <c r="B454" s="228" t="s">
        <v>1652</v>
      </c>
      <c r="J454" s="234" t="s">
        <v>3142</v>
      </c>
    </row>
    <row r="455" spans="1:10" x14ac:dyDescent="0.35">
      <c r="A455" s="228" t="s">
        <v>1652</v>
      </c>
      <c r="B455" s="228" t="s">
        <v>1652</v>
      </c>
      <c r="C455" s="231">
        <v>0</v>
      </c>
      <c r="D455" s="231">
        <v>0</v>
      </c>
      <c r="E455" s="231">
        <v>0</v>
      </c>
      <c r="J455" s="231"/>
    </row>
    <row r="456" spans="1:10" x14ac:dyDescent="0.35">
      <c r="A456" s="228" t="s">
        <v>1652</v>
      </c>
      <c r="B456" s="228" t="s">
        <v>1652</v>
      </c>
      <c r="C456" s="231">
        <v>0</v>
      </c>
      <c r="D456" s="231">
        <v>0</v>
      </c>
      <c r="E456" s="231">
        <v>0</v>
      </c>
      <c r="J456" s="231"/>
    </row>
    <row r="457" spans="1:10" x14ac:dyDescent="0.35">
      <c r="A457" s="228" t="s">
        <v>2065</v>
      </c>
      <c r="B457" s="228" t="s">
        <v>1652</v>
      </c>
      <c r="J457" s="234" t="s">
        <v>3142</v>
      </c>
    </row>
    <row r="458" spans="1:10" x14ac:dyDescent="0.35">
      <c r="A458" s="228" t="s">
        <v>2066</v>
      </c>
      <c r="B458" s="228" t="s">
        <v>1652</v>
      </c>
      <c r="J458" s="234" t="s">
        <v>3142</v>
      </c>
    </row>
    <row r="459" spans="1:10" x14ac:dyDescent="0.35">
      <c r="A459" s="228" t="s">
        <v>2067</v>
      </c>
      <c r="B459" s="228" t="s">
        <v>1652</v>
      </c>
      <c r="J459" s="234" t="s">
        <v>3142</v>
      </c>
    </row>
    <row r="460" spans="1:10" x14ac:dyDescent="0.35">
      <c r="A460" s="228" t="s">
        <v>2068</v>
      </c>
      <c r="B460" s="228" t="s">
        <v>1652</v>
      </c>
      <c r="J460" s="234" t="s">
        <v>3142</v>
      </c>
    </row>
    <row r="461" spans="1:10" x14ac:dyDescent="0.35">
      <c r="A461" s="228" t="s">
        <v>2069</v>
      </c>
      <c r="B461" s="228" t="s">
        <v>1652</v>
      </c>
      <c r="J461" s="234" t="s">
        <v>3142</v>
      </c>
    </row>
    <row r="462" spans="1:10" x14ac:dyDescent="0.35">
      <c r="A462" s="228" t="s">
        <v>2070</v>
      </c>
      <c r="B462" s="228" t="s">
        <v>1652</v>
      </c>
      <c r="J462" s="234" t="s">
        <v>3142</v>
      </c>
    </row>
    <row r="463" spans="1:10" x14ac:dyDescent="0.35">
      <c r="A463" s="228" t="s">
        <v>2071</v>
      </c>
      <c r="B463" s="228" t="s">
        <v>1652</v>
      </c>
      <c r="J463" s="234" t="s">
        <v>3142</v>
      </c>
    </row>
    <row r="464" spans="1:10" x14ac:dyDescent="0.35">
      <c r="A464" s="228" t="s">
        <v>2072</v>
      </c>
      <c r="B464" s="228" t="s">
        <v>1652</v>
      </c>
      <c r="J464" s="234" t="s">
        <v>3142</v>
      </c>
    </row>
    <row r="465" spans="1:10" x14ac:dyDescent="0.35">
      <c r="A465" s="228" t="s">
        <v>2073</v>
      </c>
      <c r="B465" s="228" t="s">
        <v>1652</v>
      </c>
    </row>
    <row r="466" spans="1:10" x14ac:dyDescent="0.35">
      <c r="A466" s="228" t="s">
        <v>2074</v>
      </c>
      <c r="B466" s="228" t="s">
        <v>1652</v>
      </c>
    </row>
    <row r="467" spans="1:10" x14ac:dyDescent="0.35">
      <c r="A467" s="228" t="s">
        <v>2075</v>
      </c>
      <c r="B467" s="228" t="s">
        <v>1652</v>
      </c>
    </row>
    <row r="468" spans="1:10" x14ac:dyDescent="0.35">
      <c r="A468" s="228" t="s">
        <v>2076</v>
      </c>
      <c r="B468" s="228" t="s">
        <v>1652</v>
      </c>
    </row>
    <row r="469" spans="1:10" x14ac:dyDescent="0.35">
      <c r="A469" s="228" t="s">
        <v>2077</v>
      </c>
      <c r="B469" s="228" t="s">
        <v>1652</v>
      </c>
    </row>
    <row r="470" spans="1:10" x14ac:dyDescent="0.35">
      <c r="A470" s="228" t="s">
        <v>2078</v>
      </c>
      <c r="B470" s="228" t="s">
        <v>1652</v>
      </c>
    </row>
    <row r="471" spans="1:10" x14ac:dyDescent="0.35">
      <c r="A471" s="228" t="s">
        <v>2079</v>
      </c>
      <c r="B471" s="228" t="s">
        <v>1652</v>
      </c>
    </row>
    <row r="472" spans="1:10" x14ac:dyDescent="0.35">
      <c r="A472" s="228" t="s">
        <v>2080</v>
      </c>
      <c r="B472" s="228" t="s">
        <v>1652</v>
      </c>
    </row>
    <row r="473" spans="1:10" x14ac:dyDescent="0.35">
      <c r="A473" s="228" t="s">
        <v>2081</v>
      </c>
      <c r="B473" s="228" t="s">
        <v>1652</v>
      </c>
    </row>
    <row r="474" spans="1:10" x14ac:dyDescent="0.35">
      <c r="A474" s="228" t="s">
        <v>2082</v>
      </c>
      <c r="B474" s="228" t="s">
        <v>1652</v>
      </c>
    </row>
    <row r="475" spans="1:10" x14ac:dyDescent="0.35">
      <c r="A475" s="228" t="s">
        <v>1652</v>
      </c>
      <c r="B475" s="228" t="s">
        <v>1652</v>
      </c>
      <c r="C475" s="231">
        <v>0</v>
      </c>
      <c r="D475" s="231">
        <v>0</v>
      </c>
      <c r="E475" s="231">
        <v>0</v>
      </c>
    </row>
    <row r="476" spans="1:10" x14ac:dyDescent="0.35">
      <c r="A476" s="228" t="s">
        <v>2174</v>
      </c>
      <c r="B476" s="228" t="s">
        <v>1652</v>
      </c>
      <c r="C476" s="231">
        <v>0.40656327704671602</v>
      </c>
    </row>
    <row r="477" spans="1:10" x14ac:dyDescent="0.35">
      <c r="A477" s="228" t="s">
        <v>1652</v>
      </c>
      <c r="B477" s="228" t="s">
        <v>1652</v>
      </c>
      <c r="C477" s="231">
        <v>0</v>
      </c>
      <c r="D477" s="231">
        <v>0</v>
      </c>
      <c r="E477" s="231">
        <v>0</v>
      </c>
    </row>
    <row r="478" spans="1:10" x14ac:dyDescent="0.35">
      <c r="A478" s="228" t="s">
        <v>1652</v>
      </c>
      <c r="B478" s="228" t="s">
        <v>1652</v>
      </c>
      <c r="C478" s="231">
        <v>0</v>
      </c>
      <c r="D478" s="231">
        <v>0</v>
      </c>
      <c r="E478" s="231">
        <v>0</v>
      </c>
    </row>
    <row r="479" spans="1:10" x14ac:dyDescent="0.35">
      <c r="A479" s="228" t="s">
        <v>2175</v>
      </c>
      <c r="B479" s="228" t="s">
        <v>1652</v>
      </c>
      <c r="C479" s="231">
        <v>56995.587029240312</v>
      </c>
      <c r="J479" s="234" t="s">
        <v>3112</v>
      </c>
    </row>
    <row r="480" spans="1:10" x14ac:dyDescent="0.35">
      <c r="A480" s="228" t="s">
        <v>2176</v>
      </c>
      <c r="B480" s="228" t="s">
        <v>1652</v>
      </c>
      <c r="C480" s="231">
        <v>10265.102223828031</v>
      </c>
      <c r="J480" s="234" t="s">
        <v>3112</v>
      </c>
    </row>
    <row r="481" spans="1:10" x14ac:dyDescent="0.35">
      <c r="A481" s="228" t="s">
        <v>2177</v>
      </c>
      <c r="B481" s="228" t="s">
        <v>1652</v>
      </c>
      <c r="C481" s="231">
        <v>4982.4199156099303</v>
      </c>
      <c r="J481" s="234" t="s">
        <v>3112</v>
      </c>
    </row>
    <row r="482" spans="1:10" x14ac:dyDescent="0.35">
      <c r="A482" s="228" t="s">
        <v>2178</v>
      </c>
      <c r="B482" s="228" t="s">
        <v>1652</v>
      </c>
      <c r="C482" s="231">
        <v>692.81695915695821</v>
      </c>
      <c r="J482" s="234" t="s">
        <v>3112</v>
      </c>
    </row>
    <row r="483" spans="1:10" x14ac:dyDescent="0.35">
      <c r="A483" s="228" t="s">
        <v>2179</v>
      </c>
      <c r="B483" s="228" t="s">
        <v>1652</v>
      </c>
      <c r="C483" s="231">
        <v>58.134256177634207</v>
      </c>
      <c r="J483" s="234" t="s">
        <v>3112</v>
      </c>
    </row>
    <row r="484" spans="1:10" x14ac:dyDescent="0.35">
      <c r="A484" s="228" t="s">
        <v>2180</v>
      </c>
      <c r="B484" s="228" t="s">
        <v>1652</v>
      </c>
      <c r="C484" s="231">
        <v>7.940653931559102</v>
      </c>
      <c r="J484" s="234" t="s">
        <v>3112</v>
      </c>
    </row>
    <row r="485" spans="1:10" x14ac:dyDescent="0.35">
      <c r="A485" s="228" t="s">
        <v>2181</v>
      </c>
      <c r="B485" s="228" t="s">
        <v>1652</v>
      </c>
      <c r="C485" s="231">
        <v>3.4510331093837152</v>
      </c>
      <c r="J485" s="234" t="s">
        <v>3112</v>
      </c>
    </row>
    <row r="486" spans="1:10" x14ac:dyDescent="0.35">
      <c r="A486" s="228" t="s">
        <v>2182</v>
      </c>
      <c r="B486" s="228" t="s">
        <v>1652</v>
      </c>
      <c r="C486" s="231">
        <v>1.3030144776211705</v>
      </c>
      <c r="J486" s="234" t="s">
        <v>3112</v>
      </c>
    </row>
    <row r="487" spans="1:10" x14ac:dyDescent="0.35">
      <c r="A487" s="228" t="s">
        <v>2183</v>
      </c>
      <c r="B487" s="228" t="s">
        <v>1652</v>
      </c>
    </row>
    <row r="488" spans="1:10" x14ac:dyDescent="0.35">
      <c r="A488" s="228" t="s">
        <v>2184</v>
      </c>
      <c r="B488" s="228" t="s">
        <v>1652</v>
      </c>
      <c r="C488" s="231">
        <v>0.91446535849559107</v>
      </c>
    </row>
    <row r="489" spans="1:10" x14ac:dyDescent="0.35">
      <c r="A489" s="228" t="s">
        <v>2185</v>
      </c>
      <c r="B489" s="228" t="s">
        <v>1652</v>
      </c>
      <c r="C489" s="231">
        <v>-8.1237744838348003E-2</v>
      </c>
    </row>
    <row r="490" spans="1:10" x14ac:dyDescent="0.35">
      <c r="A490" s="228" t="s">
        <v>2186</v>
      </c>
      <c r="B490" s="228" t="s">
        <v>1652</v>
      </c>
      <c r="C490" s="231">
        <v>0.22350546308859542</v>
      </c>
    </row>
    <row r="491" spans="1:10" x14ac:dyDescent="0.35">
      <c r="A491" s="228" t="s">
        <v>2187</v>
      </c>
      <c r="B491" s="228" t="s">
        <v>1652</v>
      </c>
      <c r="C491" s="231">
        <v>0.10693166789014841</v>
      </c>
    </row>
    <row r="492" spans="1:10" x14ac:dyDescent="0.35">
      <c r="A492" s="228" t="s">
        <v>2188</v>
      </c>
      <c r="B492" s="228" t="s">
        <v>1652</v>
      </c>
      <c r="C492" s="231">
        <v>6.9494433883508205E-2</v>
      </c>
    </row>
    <row r="493" spans="1:10" x14ac:dyDescent="0.35">
      <c r="A493" s="228" t="s">
        <v>2189</v>
      </c>
      <c r="B493" s="228" t="s">
        <v>1652</v>
      </c>
      <c r="C493" s="231">
        <v>6.9855299101675331E-2</v>
      </c>
    </row>
    <row r="494" spans="1:10" x14ac:dyDescent="0.35">
      <c r="A494" s="228" t="s">
        <v>2190</v>
      </c>
      <c r="B494" s="228" t="s">
        <v>1652</v>
      </c>
    </row>
    <row r="495" spans="1:10" x14ac:dyDescent="0.35">
      <c r="A495" s="228" t="s">
        <v>2191</v>
      </c>
      <c r="B495" s="228" t="s">
        <v>1652</v>
      </c>
    </row>
    <row r="496" spans="1:10" x14ac:dyDescent="0.35">
      <c r="A496" s="228" t="s">
        <v>2192</v>
      </c>
      <c r="B496" s="228" t="s">
        <v>1652</v>
      </c>
    </row>
    <row r="497" spans="1:5" x14ac:dyDescent="0.35">
      <c r="A497" s="228" t="s">
        <v>1652</v>
      </c>
      <c r="B497" s="228" t="s">
        <v>1652</v>
      </c>
      <c r="C497" s="231">
        <v>0</v>
      </c>
      <c r="D497" s="231">
        <v>0</v>
      </c>
      <c r="E497" s="231">
        <v>0</v>
      </c>
    </row>
    <row r="498" spans="1:5" x14ac:dyDescent="0.35">
      <c r="A498" s="228" t="s">
        <v>2455</v>
      </c>
      <c r="B498" s="228" t="s">
        <v>1652</v>
      </c>
    </row>
    <row r="499" spans="1:5" x14ac:dyDescent="0.35">
      <c r="A499" s="228" t="s">
        <v>2456</v>
      </c>
      <c r="B499" s="228" t="s">
        <v>1652</v>
      </c>
      <c r="C499" s="231">
        <v>0.32325679712378508</v>
      </c>
    </row>
    <row r="500" spans="1:5" x14ac:dyDescent="0.35">
      <c r="A500" s="228" t="s">
        <v>2457</v>
      </c>
      <c r="B500" s="228" t="s">
        <v>1652</v>
      </c>
      <c r="C500" s="231">
        <v>7.5927062679393406E-2</v>
      </c>
    </row>
    <row r="501" spans="1:5" x14ac:dyDescent="0.35">
      <c r="A501" s="228" t="s">
        <v>2458</v>
      </c>
      <c r="B501" s="228" t="s">
        <v>1652</v>
      </c>
      <c r="C501" s="231">
        <v>3.9876253937464285E-3</v>
      </c>
    </row>
    <row r="502" spans="1:5" x14ac:dyDescent="0.35">
      <c r="A502" s="228" t="s">
        <v>2459</v>
      </c>
      <c r="B502" s="228" t="s">
        <v>1652</v>
      </c>
      <c r="C502" s="231">
        <v>0.14774338640447435</v>
      </c>
    </row>
    <row r="503" spans="1:5" x14ac:dyDescent="0.35">
      <c r="A503" s="228" t="s">
        <v>2460</v>
      </c>
      <c r="B503" s="228" t="s">
        <v>1652</v>
      </c>
      <c r="C503" s="231">
        <v>0.42906929752112555</v>
      </c>
    </row>
    <row r="504" spans="1:5" x14ac:dyDescent="0.35">
      <c r="A504" s="228" t="s">
        <v>2461</v>
      </c>
      <c r="B504" s="228" t="s">
        <v>1652</v>
      </c>
    </row>
    <row r="505" spans="1:5" x14ac:dyDescent="0.35">
      <c r="A505" s="228" t="s">
        <v>2462</v>
      </c>
      <c r="B505" s="228" t="s">
        <v>1652</v>
      </c>
    </row>
    <row r="506" spans="1:5" x14ac:dyDescent="0.35">
      <c r="A506" s="228" t="s">
        <v>2463</v>
      </c>
      <c r="B506" s="228" t="s">
        <v>1652</v>
      </c>
    </row>
    <row r="507" spans="1:5" x14ac:dyDescent="0.35">
      <c r="A507" s="228" t="s">
        <v>2464</v>
      </c>
      <c r="B507" s="228" t="s">
        <v>1652</v>
      </c>
    </row>
    <row r="508" spans="1:5" x14ac:dyDescent="0.35">
      <c r="A508" s="228" t="s">
        <v>2465</v>
      </c>
      <c r="B508" s="228" t="s">
        <v>1652</v>
      </c>
      <c r="C508" s="231">
        <v>2.0015579367956551E-3</v>
      </c>
    </row>
    <row r="509" spans="1:5" x14ac:dyDescent="0.35">
      <c r="A509" s="228" t="s">
        <v>2466</v>
      </c>
      <c r="B509" s="228" t="s">
        <v>1652</v>
      </c>
    </row>
    <row r="510" spans="1:5" x14ac:dyDescent="0.35">
      <c r="A510" s="228" t="s">
        <v>2467</v>
      </c>
      <c r="B510" s="228" t="s">
        <v>1652</v>
      </c>
      <c r="C510" s="231">
        <v>1.8014272940702573E-2</v>
      </c>
    </row>
    <row r="511" spans="1:5" x14ac:dyDescent="0.35">
      <c r="A511" s="228" t="s">
        <v>2468</v>
      </c>
      <c r="B511" s="228" t="s">
        <v>1652</v>
      </c>
    </row>
    <row r="512" spans="1:5" x14ac:dyDescent="0.35">
      <c r="A512" s="228" t="s">
        <v>2469</v>
      </c>
      <c r="B512" s="228" t="s">
        <v>1652</v>
      </c>
    </row>
    <row r="513" spans="1:5" x14ac:dyDescent="0.35">
      <c r="A513" s="228" t="s">
        <v>2470</v>
      </c>
      <c r="B513" s="228" t="s">
        <v>1652</v>
      </c>
    </row>
    <row r="514" spans="1:5" x14ac:dyDescent="0.35">
      <c r="A514" s="228" t="s">
        <v>2471</v>
      </c>
      <c r="B514" s="228" t="s">
        <v>1652</v>
      </c>
    </row>
    <row r="515" spans="1:5" x14ac:dyDescent="0.35">
      <c r="A515" s="228" t="s">
        <v>2472</v>
      </c>
      <c r="B515" s="228" t="s">
        <v>1652</v>
      </c>
    </row>
    <row r="516" spans="1:5" x14ac:dyDescent="0.35">
      <c r="A516" s="228" t="s">
        <v>2473</v>
      </c>
      <c r="B516" s="228" t="s">
        <v>1652</v>
      </c>
    </row>
    <row r="517" spans="1:5" x14ac:dyDescent="0.35">
      <c r="A517" s="228" t="s">
        <v>2474</v>
      </c>
      <c r="B517" s="228" t="s">
        <v>1652</v>
      </c>
    </row>
    <row r="518" spans="1:5" x14ac:dyDescent="0.35">
      <c r="A518" s="228" t="s">
        <v>2475</v>
      </c>
      <c r="B518" s="228" t="s">
        <v>1652</v>
      </c>
    </row>
    <row r="519" spans="1:5" x14ac:dyDescent="0.35">
      <c r="A519" s="228" t="s">
        <v>2476</v>
      </c>
      <c r="B519" s="228" t="s">
        <v>1652</v>
      </c>
    </row>
    <row r="520" spans="1:5" x14ac:dyDescent="0.35">
      <c r="A520" s="228" t="s">
        <v>2477</v>
      </c>
      <c r="B520" s="228" t="s">
        <v>1652</v>
      </c>
    </row>
    <row r="521" spans="1:5" x14ac:dyDescent="0.35">
      <c r="A521" s="228" t="s">
        <v>2478</v>
      </c>
      <c r="B521" s="228" t="s">
        <v>1652</v>
      </c>
    </row>
    <row r="522" spans="1:5" x14ac:dyDescent="0.35">
      <c r="A522" s="228" t="s">
        <v>2479</v>
      </c>
      <c r="B522" s="228" t="s">
        <v>1652</v>
      </c>
    </row>
    <row r="523" spans="1:5" x14ac:dyDescent="0.35">
      <c r="A523" s="228" t="s">
        <v>2480</v>
      </c>
      <c r="B523" s="228" t="s">
        <v>1652</v>
      </c>
    </row>
    <row r="524" spans="1:5" x14ac:dyDescent="0.35">
      <c r="A524" s="228" t="s">
        <v>2481</v>
      </c>
      <c r="B524" s="228" t="s">
        <v>1652</v>
      </c>
    </row>
    <row r="525" spans="1:5" x14ac:dyDescent="0.35">
      <c r="A525" s="228" t="s">
        <v>1652</v>
      </c>
      <c r="B525" s="228" t="s">
        <v>1652</v>
      </c>
      <c r="C525" s="231">
        <v>0</v>
      </c>
      <c r="D525" s="231">
        <v>0</v>
      </c>
      <c r="E525" s="231">
        <v>0</v>
      </c>
    </row>
    <row r="526" spans="1:5" x14ac:dyDescent="0.35">
      <c r="A526" s="228" t="s">
        <v>2548</v>
      </c>
      <c r="B526" s="228" t="s">
        <v>1652</v>
      </c>
      <c r="C526" s="231">
        <v>9321.1477329936497</v>
      </c>
      <c r="D526" s="231">
        <v>453</v>
      </c>
    </row>
    <row r="527" spans="1:5" x14ac:dyDescent="0.35">
      <c r="A527" s="228" t="s">
        <v>2549</v>
      </c>
      <c r="B527" s="228" t="s">
        <v>1652</v>
      </c>
      <c r="C527" s="231">
        <v>2248.2823411468994</v>
      </c>
      <c r="D527" s="231">
        <v>182</v>
      </c>
    </row>
    <row r="528" spans="1:5" x14ac:dyDescent="0.35">
      <c r="A528" s="228" t="s">
        <v>2550</v>
      </c>
      <c r="B528" s="228" t="s">
        <v>1652</v>
      </c>
      <c r="C528" s="231">
        <v>7343.6811233708759</v>
      </c>
      <c r="D528" s="231">
        <v>715</v>
      </c>
    </row>
    <row r="529" spans="1:4" x14ac:dyDescent="0.35">
      <c r="A529" s="228" t="s">
        <v>2551</v>
      </c>
      <c r="B529" s="228" t="s">
        <v>1652</v>
      </c>
      <c r="C529" s="231">
        <v>4125.3488163138163</v>
      </c>
      <c r="D529" s="231">
        <v>733</v>
      </c>
    </row>
    <row r="530" spans="1:4" x14ac:dyDescent="0.35">
      <c r="A530" s="228" t="s">
        <v>2552</v>
      </c>
      <c r="B530" s="228" t="s">
        <v>1652</v>
      </c>
      <c r="C530" s="231">
        <v>2296.531116214444</v>
      </c>
      <c r="D530" s="231">
        <v>436</v>
      </c>
    </row>
    <row r="531" spans="1:4" x14ac:dyDescent="0.35">
      <c r="A531" s="228" t="s">
        <v>2553</v>
      </c>
      <c r="B531" s="228" t="s">
        <v>1652</v>
      </c>
      <c r="C531" s="231">
        <v>980.2128985116517</v>
      </c>
      <c r="D531" s="231">
        <v>266</v>
      </c>
    </row>
    <row r="532" spans="1:4" x14ac:dyDescent="0.35">
      <c r="A532" s="228" t="s">
        <v>2554</v>
      </c>
      <c r="B532" s="228" t="s">
        <v>1652</v>
      </c>
      <c r="C532" s="231">
        <v>996.55753681434442</v>
      </c>
      <c r="D532" s="231">
        <v>256</v>
      </c>
    </row>
    <row r="533" spans="1:4" x14ac:dyDescent="0.35">
      <c r="A533" s="228" t="s">
        <v>2555</v>
      </c>
      <c r="B533" s="228" t="s">
        <v>1652</v>
      </c>
      <c r="C533" s="231">
        <v>4828.8498864519925</v>
      </c>
      <c r="D533" s="231">
        <v>544.88309422892223</v>
      </c>
    </row>
    <row r="534" spans="1:4" x14ac:dyDescent="0.35">
      <c r="A534" s="228" t="s">
        <v>2556</v>
      </c>
      <c r="B534" s="228" t="s">
        <v>1652</v>
      </c>
      <c r="C534" s="231">
        <v>3730.1852014297215</v>
      </c>
      <c r="D534" s="231">
        <v>517.19303528479236</v>
      </c>
    </row>
    <row r="535" spans="1:4" x14ac:dyDescent="0.35">
      <c r="A535" s="228" t="s">
        <v>2557</v>
      </c>
      <c r="B535" s="228" t="s">
        <v>1652</v>
      </c>
      <c r="C535" s="231">
        <v>8895.386462636643</v>
      </c>
      <c r="D535" s="231">
        <v>1737.3174821869468</v>
      </c>
    </row>
    <row r="536" spans="1:4" x14ac:dyDescent="0.35">
      <c r="A536" s="228" t="s">
        <v>2558</v>
      </c>
      <c r="B536" s="228" t="s">
        <v>1652</v>
      </c>
      <c r="C536" s="231">
        <v>10842.840178150567</v>
      </c>
      <c r="D536" s="231">
        <v>2077.8113322590034</v>
      </c>
    </row>
    <row r="537" spans="1:4" x14ac:dyDescent="0.35">
      <c r="A537" s="228" t="s">
        <v>2559</v>
      </c>
      <c r="B537" s="228" t="s">
        <v>1652</v>
      </c>
      <c r="C537" s="231">
        <v>6978.9887878608424</v>
      </c>
      <c r="D537" s="231">
        <v>1423.2254248416125</v>
      </c>
    </row>
    <row r="538" spans="1:4" x14ac:dyDescent="0.35">
      <c r="A538" s="228" t="s">
        <v>2560</v>
      </c>
      <c r="B538" s="228" t="s">
        <v>1652</v>
      </c>
      <c r="C538" s="231">
        <v>4378.4867428704547</v>
      </c>
      <c r="D538" s="231">
        <v>992.41907572288198</v>
      </c>
    </row>
    <row r="539" spans="1:4" x14ac:dyDescent="0.35">
      <c r="A539" s="228" t="s">
        <v>2561</v>
      </c>
      <c r="B539" s="228" t="s">
        <v>1652</v>
      </c>
      <c r="C539" s="231">
        <v>5002.3293767371133</v>
      </c>
      <c r="D539" s="231">
        <v>1206.1505554758596</v>
      </c>
    </row>
    <row r="540" spans="1:4" x14ac:dyDescent="0.35">
      <c r="A540" s="228" t="s">
        <v>2562</v>
      </c>
      <c r="B540" s="228" t="s">
        <v>1652</v>
      </c>
    </row>
    <row r="541" spans="1:4" x14ac:dyDescent="0.35">
      <c r="A541" s="228" t="s">
        <v>2563</v>
      </c>
      <c r="B541" s="228" t="s">
        <v>1652</v>
      </c>
    </row>
    <row r="542" spans="1:4" x14ac:dyDescent="0.35">
      <c r="A542" s="228" t="s">
        <v>2564</v>
      </c>
      <c r="B542" s="228" t="s">
        <v>1652</v>
      </c>
    </row>
    <row r="543" spans="1:4" x14ac:dyDescent="0.35">
      <c r="A543" s="228" t="s">
        <v>2565</v>
      </c>
      <c r="B543" s="228" t="s">
        <v>1652</v>
      </c>
      <c r="C543" s="231">
        <v>1037.9268840286136</v>
      </c>
      <c r="D543" s="231">
        <v>211</v>
      </c>
    </row>
    <row r="544" spans="1:4" x14ac:dyDescent="0.35">
      <c r="A544" s="228" t="s">
        <v>2566</v>
      </c>
      <c r="B544" s="228" t="s">
        <v>1652</v>
      </c>
    </row>
    <row r="545" spans="1:5" x14ac:dyDescent="0.35">
      <c r="A545" s="228" t="s">
        <v>2567</v>
      </c>
      <c r="B545" s="228" t="s">
        <v>1652</v>
      </c>
    </row>
    <row r="546" spans="1:5" x14ac:dyDescent="0.35">
      <c r="A546" s="228" t="s">
        <v>2568</v>
      </c>
      <c r="B546" s="228" t="s">
        <v>1652</v>
      </c>
    </row>
    <row r="547" spans="1:5" x14ac:dyDescent="0.35">
      <c r="A547" s="228" t="s">
        <v>2569</v>
      </c>
      <c r="B547" s="228" t="s">
        <v>1652</v>
      </c>
    </row>
    <row r="548" spans="1:5" x14ac:dyDescent="0.35">
      <c r="A548" s="228" t="s">
        <v>1652</v>
      </c>
      <c r="B548" s="228" t="s">
        <v>1652</v>
      </c>
      <c r="C548" s="231">
        <v>0</v>
      </c>
      <c r="D548" s="231">
        <v>0</v>
      </c>
      <c r="E548" s="231">
        <v>0</v>
      </c>
    </row>
    <row r="549" spans="1:5" x14ac:dyDescent="0.35">
      <c r="A549" s="228" t="s">
        <v>2570</v>
      </c>
      <c r="B549" s="228" t="s">
        <v>1652</v>
      </c>
      <c r="C549" s="231">
        <v>9321.1477329936497</v>
      </c>
      <c r="D549" s="231">
        <v>453</v>
      </c>
    </row>
    <row r="550" spans="1:5" x14ac:dyDescent="0.35">
      <c r="A550" s="228" t="s">
        <v>2571</v>
      </c>
      <c r="B550" s="228" t="s">
        <v>1652</v>
      </c>
      <c r="C550" s="231">
        <v>2248.2823411468994</v>
      </c>
      <c r="D550" s="231">
        <v>182</v>
      </c>
    </row>
    <row r="551" spans="1:5" x14ac:dyDescent="0.35">
      <c r="A551" s="228" t="s">
        <v>2572</v>
      </c>
      <c r="B551" s="228" t="s">
        <v>1652</v>
      </c>
      <c r="C551" s="231">
        <v>7343.6811233708759</v>
      </c>
      <c r="D551" s="231">
        <v>715</v>
      </c>
    </row>
    <row r="552" spans="1:5" x14ac:dyDescent="0.35">
      <c r="A552" s="228" t="s">
        <v>2573</v>
      </c>
      <c r="B552" s="228" t="s">
        <v>1652</v>
      </c>
      <c r="C552" s="231">
        <v>4125.3488163138163</v>
      </c>
      <c r="D552" s="231">
        <v>733</v>
      </c>
    </row>
    <row r="553" spans="1:5" x14ac:dyDescent="0.35">
      <c r="A553" s="228" t="s">
        <v>2574</v>
      </c>
      <c r="B553" s="228" t="s">
        <v>1652</v>
      </c>
      <c r="C553" s="231">
        <v>2296.531116214444</v>
      </c>
      <c r="D553" s="231">
        <v>436</v>
      </c>
    </row>
    <row r="554" spans="1:5" x14ac:dyDescent="0.35">
      <c r="A554" s="228" t="s">
        <v>2575</v>
      </c>
      <c r="B554" s="228" t="s">
        <v>1652</v>
      </c>
      <c r="C554" s="231">
        <v>980.2128985116517</v>
      </c>
      <c r="D554" s="231">
        <v>266</v>
      </c>
    </row>
    <row r="555" spans="1:5" x14ac:dyDescent="0.35">
      <c r="A555" s="228" t="s">
        <v>2576</v>
      </c>
      <c r="B555" s="228" t="s">
        <v>1652</v>
      </c>
      <c r="C555" s="231">
        <v>996.55753681434442</v>
      </c>
      <c r="D555" s="231">
        <v>256</v>
      </c>
    </row>
    <row r="556" spans="1:5" x14ac:dyDescent="0.35">
      <c r="A556" s="228" t="s">
        <v>2577</v>
      </c>
      <c r="B556" s="228" t="s">
        <v>1652</v>
      </c>
      <c r="C556" s="231">
        <v>4828.8498864519925</v>
      </c>
      <c r="D556" s="231">
        <v>544.88309422892223</v>
      </c>
    </row>
    <row r="557" spans="1:5" x14ac:dyDescent="0.35">
      <c r="A557" s="228" t="s">
        <v>2578</v>
      </c>
      <c r="B557" s="228" t="s">
        <v>1652</v>
      </c>
      <c r="C557" s="231">
        <v>3730.1852014297215</v>
      </c>
      <c r="D557" s="231">
        <v>517.19303528479236</v>
      </c>
    </row>
    <row r="558" spans="1:5" x14ac:dyDescent="0.35">
      <c r="A558" s="228" t="s">
        <v>2579</v>
      </c>
      <c r="B558" s="228" t="s">
        <v>1652</v>
      </c>
      <c r="C558" s="231">
        <v>8895.386462636643</v>
      </c>
      <c r="D558" s="231">
        <v>1737.3174821869468</v>
      </c>
    </row>
    <row r="559" spans="1:5" x14ac:dyDescent="0.35">
      <c r="A559" s="228" t="s">
        <v>2580</v>
      </c>
      <c r="B559" s="228" t="s">
        <v>1652</v>
      </c>
      <c r="C559" s="231">
        <v>10842.840178150567</v>
      </c>
      <c r="D559" s="231">
        <v>2077.8113322590034</v>
      </c>
    </row>
    <row r="560" spans="1:5" x14ac:dyDescent="0.35">
      <c r="A560" s="228" t="s">
        <v>2581</v>
      </c>
      <c r="B560" s="228" t="s">
        <v>1652</v>
      </c>
      <c r="C560" s="231">
        <v>6978.9887878608424</v>
      </c>
      <c r="D560" s="231">
        <v>1423.2254248416125</v>
      </c>
    </row>
    <row r="561" spans="1:5" x14ac:dyDescent="0.35">
      <c r="A561" s="228" t="s">
        <v>2582</v>
      </c>
      <c r="B561" s="228" t="s">
        <v>1652</v>
      </c>
      <c r="C561" s="231">
        <v>4378.4867428704547</v>
      </c>
      <c r="D561" s="231">
        <v>992.41907572288198</v>
      </c>
    </row>
    <row r="562" spans="1:5" x14ac:dyDescent="0.35">
      <c r="A562" s="228" t="s">
        <v>2583</v>
      </c>
      <c r="B562" s="228" t="s">
        <v>1652</v>
      </c>
      <c r="C562" s="231">
        <v>5002.3293767371133</v>
      </c>
      <c r="D562" s="231">
        <v>1206.1505554758596</v>
      </c>
    </row>
    <row r="563" spans="1:5" x14ac:dyDescent="0.35">
      <c r="A563" s="228" t="s">
        <v>2584</v>
      </c>
      <c r="B563" s="228" t="s">
        <v>1652</v>
      </c>
    </row>
    <row r="564" spans="1:5" x14ac:dyDescent="0.35">
      <c r="A564" s="228" t="s">
        <v>2585</v>
      </c>
      <c r="B564" s="228" t="s">
        <v>1652</v>
      </c>
    </row>
    <row r="565" spans="1:5" x14ac:dyDescent="0.35">
      <c r="A565" s="228" t="s">
        <v>2586</v>
      </c>
      <c r="B565" s="228" t="s">
        <v>1652</v>
      </c>
    </row>
    <row r="566" spans="1:5" x14ac:dyDescent="0.35">
      <c r="A566" s="228" t="s">
        <v>2587</v>
      </c>
      <c r="B566" s="228" t="s">
        <v>1652</v>
      </c>
      <c r="C566" s="231">
        <v>1037.9268840286136</v>
      </c>
      <c r="D566" s="231">
        <v>211</v>
      </c>
    </row>
    <row r="567" spans="1:5" x14ac:dyDescent="0.35">
      <c r="A567" s="228" t="s">
        <v>2588</v>
      </c>
      <c r="B567" s="228" t="s">
        <v>1652</v>
      </c>
    </row>
    <row r="568" spans="1:5" x14ac:dyDescent="0.35">
      <c r="A568" s="228" t="s">
        <v>2589</v>
      </c>
      <c r="B568" s="228" t="s">
        <v>1652</v>
      </c>
    </row>
    <row r="569" spans="1:5" x14ac:dyDescent="0.35">
      <c r="A569" s="228" t="s">
        <v>2590</v>
      </c>
      <c r="B569" s="228" t="s">
        <v>1652</v>
      </c>
    </row>
    <row r="570" spans="1:5" x14ac:dyDescent="0.35">
      <c r="A570" s="228" t="s">
        <v>2591</v>
      </c>
      <c r="B570" s="228" t="s">
        <v>1652</v>
      </c>
    </row>
    <row r="571" spans="1:5" x14ac:dyDescent="0.35">
      <c r="A571" s="228" t="s">
        <v>1652</v>
      </c>
      <c r="B571" s="228" t="s">
        <v>1652</v>
      </c>
      <c r="C571" s="231">
        <v>0</v>
      </c>
      <c r="D571" s="231">
        <v>0</v>
      </c>
      <c r="E571" s="231">
        <v>0</v>
      </c>
    </row>
    <row r="572" spans="1:5" x14ac:dyDescent="0.35">
      <c r="A572" s="228" t="s">
        <v>2592</v>
      </c>
      <c r="B572" s="228" t="s">
        <v>1652</v>
      </c>
      <c r="C572" s="231">
        <v>23214.200370543134</v>
      </c>
      <c r="D572" s="231">
        <v>4983</v>
      </c>
    </row>
    <row r="573" spans="1:5" x14ac:dyDescent="0.35">
      <c r="A573" s="228" t="s">
        <v>2593</v>
      </c>
      <c r="B573" s="228" t="s">
        <v>1652</v>
      </c>
      <c r="C573" s="231">
        <v>6183.4792646796677</v>
      </c>
      <c r="D573" s="231">
        <v>1562</v>
      </c>
    </row>
    <row r="574" spans="1:5" x14ac:dyDescent="0.35">
      <c r="A574" s="228" t="s">
        <v>2594</v>
      </c>
      <c r="B574" s="228" t="s">
        <v>1652</v>
      </c>
      <c r="C574" s="231">
        <v>2936.2975162273342</v>
      </c>
      <c r="D574" s="231">
        <v>712</v>
      </c>
    </row>
    <row r="575" spans="1:5" x14ac:dyDescent="0.35">
      <c r="A575" s="228" t="s">
        <v>2595</v>
      </c>
      <c r="B575" s="228" t="s">
        <v>1652</v>
      </c>
      <c r="C575" s="231">
        <v>5875.5440216650959</v>
      </c>
      <c r="D575" s="231">
        <v>761</v>
      </c>
    </row>
    <row r="576" spans="1:5" x14ac:dyDescent="0.35">
      <c r="A576" s="228" t="s">
        <v>2596</v>
      </c>
      <c r="B576" s="228" t="s">
        <v>1652</v>
      </c>
      <c r="C576" s="231">
        <v>4393.1464854230708</v>
      </c>
      <c r="D576" s="231">
        <v>958</v>
      </c>
    </row>
    <row r="577" spans="1:4" x14ac:dyDescent="0.35">
      <c r="A577" s="228" t="s">
        <v>2597</v>
      </c>
      <c r="B577" s="228" t="s">
        <v>1652</v>
      </c>
      <c r="C577" s="231">
        <v>3527.2005417162204</v>
      </c>
      <c r="D577" s="231">
        <v>662</v>
      </c>
    </row>
    <row r="578" spans="1:4" x14ac:dyDescent="0.35">
      <c r="A578" s="228" t="s">
        <v>2598</v>
      </c>
      <c r="B578" s="228" t="s">
        <v>1652</v>
      </c>
      <c r="C578" s="231">
        <v>6300.9690753646601</v>
      </c>
      <c r="D578" s="231">
        <v>466</v>
      </c>
    </row>
    <row r="579" spans="1:4" x14ac:dyDescent="0.35">
      <c r="A579" s="228" t="s">
        <v>2599</v>
      </c>
      <c r="B579" s="228" t="s">
        <v>1652</v>
      </c>
      <c r="C579" s="231">
        <v>2658.2068470525692</v>
      </c>
      <c r="D579" s="231">
        <v>348</v>
      </c>
    </row>
    <row r="580" spans="1:4" x14ac:dyDescent="0.35">
      <c r="A580" s="228" t="s">
        <v>2600</v>
      </c>
      <c r="B580" s="228" t="s">
        <v>1652</v>
      </c>
      <c r="C580" s="231">
        <v>6447.8557722579244</v>
      </c>
      <c r="D580" s="231">
        <v>453</v>
      </c>
    </row>
    <row r="581" spans="1:4" x14ac:dyDescent="0.35">
      <c r="A581" s="228" t="s">
        <v>2601</v>
      </c>
      <c r="B581" s="228" t="s">
        <v>1652</v>
      </c>
      <c r="C581" s="231">
        <v>2639.8234415859019</v>
      </c>
      <c r="D581" s="231">
        <v>290</v>
      </c>
    </row>
    <row r="582" spans="1:4" x14ac:dyDescent="0.35">
      <c r="A582" s="228" t="s">
        <v>2602</v>
      </c>
      <c r="B582" s="228" t="s">
        <v>1652</v>
      </c>
      <c r="C582" s="231">
        <v>3872.0743336548185</v>
      </c>
      <c r="D582" s="231">
        <v>238</v>
      </c>
    </row>
    <row r="583" spans="1:4" x14ac:dyDescent="0.35">
      <c r="A583" s="228" t="s">
        <v>2694</v>
      </c>
      <c r="B583" s="228" t="s">
        <v>1652</v>
      </c>
      <c r="C583" s="231">
        <v>4905.677199739509</v>
      </c>
      <c r="D583" s="231">
        <v>230</v>
      </c>
    </row>
    <row r="584" spans="1:4" x14ac:dyDescent="0.35">
      <c r="A584" s="228" t="s">
        <v>2695</v>
      </c>
      <c r="B584" s="228" t="s">
        <v>1652</v>
      </c>
      <c r="C584" s="231">
        <v>52.280215621692619</v>
      </c>
      <c r="D584" s="231">
        <v>14</v>
      </c>
    </row>
    <row r="585" spans="1:4" x14ac:dyDescent="0.35">
      <c r="A585" s="228" t="s">
        <v>2696</v>
      </c>
      <c r="B585" s="228" t="s">
        <v>1652</v>
      </c>
    </row>
    <row r="586" spans="1:4" x14ac:dyDescent="0.35">
      <c r="A586" s="228" t="s">
        <v>2603</v>
      </c>
      <c r="B586" s="228" t="s">
        <v>1652</v>
      </c>
    </row>
    <row r="587" spans="1:4" x14ac:dyDescent="0.35">
      <c r="A587" s="228" t="s">
        <v>2697</v>
      </c>
      <c r="B587" s="228" t="s">
        <v>1652</v>
      </c>
    </row>
    <row r="588" spans="1:4" x14ac:dyDescent="0.35">
      <c r="A588" s="228" t="s">
        <v>2698</v>
      </c>
      <c r="B588" s="228" t="s">
        <v>1652</v>
      </c>
    </row>
    <row r="589" spans="1:4" x14ac:dyDescent="0.35">
      <c r="A589" s="228" t="s">
        <v>2699</v>
      </c>
      <c r="B589" s="228" t="s">
        <v>1652</v>
      </c>
    </row>
    <row r="590" spans="1:4" x14ac:dyDescent="0.35">
      <c r="A590" s="228" t="s">
        <v>2700</v>
      </c>
      <c r="B590" s="228" t="s">
        <v>1652</v>
      </c>
    </row>
    <row r="591" spans="1:4" x14ac:dyDescent="0.35">
      <c r="A591" s="228" t="s">
        <v>2701</v>
      </c>
      <c r="B591" s="228" t="s">
        <v>1652</v>
      </c>
    </row>
    <row r="592" spans="1:4" x14ac:dyDescent="0.35">
      <c r="A592" s="228" t="s">
        <v>2702</v>
      </c>
      <c r="B592" s="228" t="s">
        <v>1652</v>
      </c>
    </row>
    <row r="593" spans="1:7" x14ac:dyDescent="0.35">
      <c r="A593" s="228" t="s">
        <v>2703</v>
      </c>
      <c r="B593" s="228" t="s">
        <v>1652</v>
      </c>
    </row>
    <row r="594" spans="1:7" x14ac:dyDescent="0.35">
      <c r="A594" s="228" t="s">
        <v>2704</v>
      </c>
      <c r="B594" s="228" t="s">
        <v>1652</v>
      </c>
    </row>
    <row r="595" spans="1:7" x14ac:dyDescent="0.35">
      <c r="A595" s="228" t="s">
        <v>2710</v>
      </c>
      <c r="B595" s="228" t="s">
        <v>1652</v>
      </c>
    </row>
    <row r="596" spans="1:7" x14ac:dyDescent="0.35">
      <c r="A596" s="228" t="s">
        <v>1652</v>
      </c>
      <c r="B596" s="228" t="s">
        <v>1652</v>
      </c>
      <c r="C596" s="231">
        <v>0</v>
      </c>
      <c r="D596" s="231">
        <v>0</v>
      </c>
      <c r="E596" s="231">
        <v>0</v>
      </c>
    </row>
    <row r="597" spans="1:7" x14ac:dyDescent="0.35">
      <c r="A597" s="228" t="s">
        <v>2604</v>
      </c>
      <c r="B597" s="228" t="s">
        <v>1652</v>
      </c>
      <c r="C597" s="231">
        <v>8777.7515333943156</v>
      </c>
      <c r="D597" s="231">
        <v>468</v>
      </c>
    </row>
    <row r="598" spans="1:7" x14ac:dyDescent="0.35">
      <c r="A598" s="228" t="s">
        <v>2605</v>
      </c>
      <c r="B598" s="228" t="s">
        <v>1652</v>
      </c>
      <c r="C598" s="231">
        <v>64176.723336515708</v>
      </c>
      <c r="D598" s="231">
        <v>11195</v>
      </c>
    </row>
    <row r="599" spans="1:7" x14ac:dyDescent="0.35">
      <c r="A599" s="228" t="s">
        <v>2606</v>
      </c>
      <c r="B599" s="228" t="s">
        <v>1652</v>
      </c>
    </row>
    <row r="600" spans="1:7" x14ac:dyDescent="0.35">
      <c r="A600" s="228" t="s">
        <v>2607</v>
      </c>
      <c r="B600" s="228" t="s">
        <v>1652</v>
      </c>
      <c r="C600" s="231">
        <v>52.280215621692612</v>
      </c>
      <c r="D600" s="231">
        <v>14</v>
      </c>
    </row>
    <row r="601" spans="1:7" x14ac:dyDescent="0.35">
      <c r="A601" s="228" t="s">
        <v>2608</v>
      </c>
      <c r="B601" s="228" t="s">
        <v>1652</v>
      </c>
    </row>
    <row r="602" spans="1:7" x14ac:dyDescent="0.35">
      <c r="A602" s="228" t="s">
        <v>1652</v>
      </c>
      <c r="B602" s="228" t="s">
        <v>1652</v>
      </c>
      <c r="C602" s="231">
        <v>0</v>
      </c>
      <c r="D602" s="231">
        <v>0</v>
      </c>
      <c r="E602" s="231">
        <v>0</v>
      </c>
    </row>
    <row r="603" spans="1:7" x14ac:dyDescent="0.35">
      <c r="A603" s="228" t="s">
        <v>1652</v>
      </c>
      <c r="B603" s="228" t="s">
        <v>1652</v>
      </c>
      <c r="C603" s="231">
        <v>0</v>
      </c>
      <c r="D603" s="231">
        <v>0</v>
      </c>
      <c r="E603" s="231">
        <v>0</v>
      </c>
    </row>
    <row r="604" spans="1:7" x14ac:dyDescent="0.35">
      <c r="A604" s="228" t="s">
        <v>2611</v>
      </c>
      <c r="B604" s="228" t="s">
        <v>1652</v>
      </c>
      <c r="G604" s="231"/>
    </row>
    <row r="605" spans="1:7" x14ac:dyDescent="0.35">
      <c r="A605" s="228" t="s">
        <v>2612</v>
      </c>
      <c r="B605" s="228" t="s">
        <v>1652</v>
      </c>
      <c r="C605" s="231">
        <v>84612.64778277796</v>
      </c>
      <c r="D605" s="231">
        <v>31821.611424158385</v>
      </c>
      <c r="F605" s="231">
        <v>17.614277461004122</v>
      </c>
      <c r="G605" s="231">
        <v>4.5274027005559967</v>
      </c>
    </row>
    <row r="606" spans="1:7" x14ac:dyDescent="0.35">
      <c r="A606" s="228" t="s">
        <v>2613</v>
      </c>
      <c r="B606" s="228" t="s">
        <v>1652</v>
      </c>
      <c r="C606" s="231">
        <v>2079.2995292820942</v>
      </c>
      <c r="D606" s="231">
        <v>941.95342896547152</v>
      </c>
      <c r="F606" s="231">
        <v>9.7861823821478247</v>
      </c>
      <c r="G606" s="231">
        <v>7.4074074074074066</v>
      </c>
    </row>
    <row r="607" spans="1:7" x14ac:dyDescent="0.35">
      <c r="A607" s="228" t="s">
        <v>2614</v>
      </c>
      <c r="B607" s="228" t="s">
        <v>1652</v>
      </c>
      <c r="C607" s="231">
        <v>752.04580390787919</v>
      </c>
      <c r="D607" s="231">
        <v>257.32025059763316</v>
      </c>
      <c r="F607" s="231">
        <v>14.950019956820118</v>
      </c>
      <c r="G607" s="231"/>
    </row>
    <row r="608" spans="1:7" x14ac:dyDescent="0.35">
      <c r="A608" s="228" t="s">
        <v>2615</v>
      </c>
      <c r="B608" s="228" t="s">
        <v>1652</v>
      </c>
      <c r="G608" s="231"/>
    </row>
    <row r="609" spans="1:7" x14ac:dyDescent="0.35">
      <c r="A609" s="228" t="s">
        <v>2616</v>
      </c>
      <c r="B609" s="228" t="s">
        <v>1652</v>
      </c>
      <c r="G609" s="231"/>
    </row>
    <row r="610" spans="1:7" x14ac:dyDescent="0.35">
      <c r="A610" s="228" t="s">
        <v>2617</v>
      </c>
      <c r="B610" s="228" t="s">
        <v>1652</v>
      </c>
      <c r="G610" s="231"/>
    </row>
    <row r="611" spans="1:7" x14ac:dyDescent="0.35">
      <c r="A611" s="228" t="s">
        <v>2618</v>
      </c>
      <c r="B611" s="228" t="s">
        <v>1652</v>
      </c>
      <c r="G611" s="231"/>
    </row>
    <row r="612" spans="1:7" x14ac:dyDescent="0.35">
      <c r="A612" s="228" t="s">
        <v>2619</v>
      </c>
      <c r="B612" s="228" t="s">
        <v>1652</v>
      </c>
      <c r="G612" s="231"/>
    </row>
    <row r="613" spans="1:7" x14ac:dyDescent="0.35">
      <c r="A613" s="228" t="s">
        <v>2620</v>
      </c>
      <c r="B613" s="228" t="s">
        <v>1652</v>
      </c>
      <c r="C613" s="231">
        <v>4714.1440101963544</v>
      </c>
      <c r="D613" s="231">
        <v>1573.4329807241902</v>
      </c>
      <c r="F613" s="231">
        <v>12.079371938473329</v>
      </c>
      <c r="G613" s="231">
        <v>2.4</v>
      </c>
    </row>
    <row r="614" spans="1:7" x14ac:dyDescent="0.35">
      <c r="A614" s="228" t="s">
        <v>2621</v>
      </c>
      <c r="B614" s="228" t="s">
        <v>1652</v>
      </c>
      <c r="G614" s="231"/>
    </row>
    <row r="615" spans="1:7" x14ac:dyDescent="0.35">
      <c r="A615" s="228" t="s">
        <v>2622</v>
      </c>
      <c r="B615" s="228" t="s">
        <v>1652</v>
      </c>
      <c r="G615" s="231"/>
    </row>
    <row r="616" spans="1:7" x14ac:dyDescent="0.35">
      <c r="A616" s="228" t="s">
        <v>2623</v>
      </c>
      <c r="B616" s="228" t="s">
        <v>1652</v>
      </c>
      <c r="G616" s="231"/>
    </row>
    <row r="617" spans="1:7" x14ac:dyDescent="0.35">
      <c r="A617" s="228" t="s">
        <v>2624</v>
      </c>
      <c r="B617" s="228" t="s">
        <v>1652</v>
      </c>
      <c r="G617" s="231"/>
    </row>
    <row r="618" spans="1:7" x14ac:dyDescent="0.35">
      <c r="A618" s="228" t="s">
        <v>2625</v>
      </c>
      <c r="B618" s="228" t="s">
        <v>1652</v>
      </c>
    </row>
    <row r="619" spans="1:7" x14ac:dyDescent="0.35">
      <c r="A619" s="228" t="s">
        <v>2626</v>
      </c>
      <c r="B619" s="228" t="s">
        <v>1652</v>
      </c>
      <c r="F619" s="231">
        <v>11.463528938038408</v>
      </c>
    </row>
    <row r="620" spans="1:7" x14ac:dyDescent="0.35">
      <c r="A620" s="228" t="s">
        <v>2627</v>
      </c>
      <c r="B620" s="228" t="s">
        <v>1652</v>
      </c>
    </row>
    <row r="621" spans="1:7" x14ac:dyDescent="0.35">
      <c r="A621" s="228" t="s">
        <v>2628</v>
      </c>
      <c r="B621" s="228" t="s">
        <v>1652</v>
      </c>
    </row>
    <row r="622" spans="1:7" x14ac:dyDescent="0.35">
      <c r="A622" s="228" t="s">
        <v>2629</v>
      </c>
      <c r="B622" s="228" t="s">
        <v>1652</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E36E00"/>
  </sheetPr>
  <dimension ref="A1:C403"/>
  <sheetViews>
    <sheetView zoomScale="75" zoomScaleNormal="75" workbookViewId="0"/>
  </sheetViews>
  <sheetFormatPr defaultColWidth="11.453125" defaultRowHeight="14.5" outlineLevelRow="1" x14ac:dyDescent="0.35"/>
  <cols>
    <col min="1" max="1" width="16.26953125" customWidth="1"/>
    <col min="2" max="2" width="89.81640625" style="51" bestFit="1" customWidth="1"/>
    <col min="3" max="3" width="134.7265625" customWidth="1"/>
  </cols>
  <sheetData>
    <row r="1" spans="1:3" ht="31" x14ac:dyDescent="0.35">
      <c r="A1" s="48" t="s">
        <v>1162</v>
      </c>
      <c r="B1" s="48"/>
      <c r="C1" s="216" t="s">
        <v>3071</v>
      </c>
    </row>
    <row r="2" spans="1:3" x14ac:dyDescent="0.35">
      <c r="B2" s="49"/>
      <c r="C2" s="49"/>
    </row>
    <row r="3" spans="1:3" x14ac:dyDescent="0.35">
      <c r="A3" s="99" t="s">
        <v>1163</v>
      </c>
      <c r="B3" s="100"/>
      <c r="C3" s="49"/>
    </row>
    <row r="4" spans="1:3" x14ac:dyDescent="0.35">
      <c r="C4" s="49"/>
    </row>
    <row r="5" spans="1:3" ht="18.5" x14ac:dyDescent="0.35">
      <c r="A5" s="62" t="s">
        <v>78</v>
      </c>
      <c r="B5" s="62" t="s">
        <v>1164</v>
      </c>
      <c r="C5" s="101" t="s">
        <v>1560</v>
      </c>
    </row>
    <row r="6" spans="1:3" ht="29" x14ac:dyDescent="0.35">
      <c r="A6" s="1" t="s">
        <v>1165</v>
      </c>
      <c r="B6" s="65" t="s">
        <v>2736</v>
      </c>
      <c r="C6" s="205" t="s">
        <v>2735</v>
      </c>
    </row>
    <row r="7" spans="1:3" ht="29" x14ac:dyDescent="0.35">
      <c r="A7" s="1" t="s">
        <v>1166</v>
      </c>
      <c r="B7" s="65" t="s">
        <v>2738</v>
      </c>
      <c r="C7" s="205" t="s">
        <v>2739</v>
      </c>
    </row>
    <row r="8" spans="1:3" ht="29" x14ac:dyDescent="0.35">
      <c r="A8" s="1" t="s">
        <v>1167</v>
      </c>
      <c r="B8" s="65" t="s">
        <v>2737</v>
      </c>
      <c r="C8" s="205" t="s">
        <v>2740</v>
      </c>
    </row>
    <row r="9" spans="1:3" x14ac:dyDescent="0.35">
      <c r="A9" s="1" t="s">
        <v>1168</v>
      </c>
      <c r="B9" s="65" t="s">
        <v>1169</v>
      </c>
      <c r="C9" s="230" t="s">
        <v>3150</v>
      </c>
    </row>
    <row r="10" spans="1:3" ht="44.25" customHeight="1" x14ac:dyDescent="0.35">
      <c r="A10" s="1" t="s">
        <v>1170</v>
      </c>
      <c r="B10" s="65" t="s">
        <v>1384</v>
      </c>
      <c r="C10" s="230" t="s">
        <v>3151</v>
      </c>
    </row>
    <row r="11" spans="1:3" ht="54.75" customHeight="1" x14ac:dyDescent="0.35">
      <c r="A11" s="1" t="s">
        <v>1171</v>
      </c>
      <c r="B11" s="65" t="s">
        <v>1172</v>
      </c>
      <c r="C11" s="230" t="s">
        <v>3151</v>
      </c>
    </row>
    <row r="12" spans="1:3" x14ac:dyDescent="0.35">
      <c r="A12" s="1" t="s">
        <v>1173</v>
      </c>
      <c r="B12" s="65" t="s">
        <v>2669</v>
      </c>
      <c r="C12" s="500" t="s">
        <v>3590</v>
      </c>
    </row>
    <row r="13" spans="1:3" x14ac:dyDescent="0.35">
      <c r="A13" s="1" t="s">
        <v>1175</v>
      </c>
      <c r="B13" s="65" t="s">
        <v>1174</v>
      </c>
      <c r="C13" s="230" t="s">
        <v>3152</v>
      </c>
    </row>
    <row r="14" spans="1:3" x14ac:dyDescent="0.35">
      <c r="A14" s="1" t="s">
        <v>1177</v>
      </c>
      <c r="B14" s="65" t="s">
        <v>1176</v>
      </c>
      <c r="C14" s="230" t="s">
        <v>3153</v>
      </c>
    </row>
    <row r="15" spans="1:3" ht="29" x14ac:dyDescent="0.35">
      <c r="A15" s="1" t="s">
        <v>1179</v>
      </c>
      <c r="B15" s="65" t="s">
        <v>1178</v>
      </c>
      <c r="C15" s="235"/>
    </row>
    <row r="16" spans="1:3" x14ac:dyDescent="0.35">
      <c r="A16" s="1" t="s">
        <v>1181</v>
      </c>
      <c r="B16" s="65" t="s">
        <v>1180</v>
      </c>
      <c r="C16" s="235"/>
    </row>
    <row r="17" spans="1:3" ht="30" customHeight="1" x14ac:dyDescent="0.35">
      <c r="A17" s="1" t="s">
        <v>1183</v>
      </c>
      <c r="B17" s="69" t="s">
        <v>1182</v>
      </c>
      <c r="C17" s="230" t="s">
        <v>3154</v>
      </c>
    </row>
    <row r="18" spans="1:3" ht="29" x14ac:dyDescent="0.35">
      <c r="A18" s="1" t="s">
        <v>1185</v>
      </c>
      <c r="B18" s="69" t="s">
        <v>1184</v>
      </c>
      <c r="C18" s="230" t="s">
        <v>3155</v>
      </c>
    </row>
    <row r="19" spans="1:3" x14ac:dyDescent="0.35">
      <c r="A19" s="1" t="s">
        <v>2668</v>
      </c>
      <c r="B19" s="69" t="s">
        <v>1186</v>
      </c>
      <c r="C19" s="230" t="s">
        <v>3156</v>
      </c>
    </row>
    <row r="20" spans="1:3" x14ac:dyDescent="0.35">
      <c r="A20" s="1" t="s">
        <v>2670</v>
      </c>
      <c r="B20" s="65" t="s">
        <v>2667</v>
      </c>
      <c r="C20" s="164"/>
    </row>
    <row r="21" spans="1:3" x14ac:dyDescent="0.35">
      <c r="A21" s="1" t="s">
        <v>1187</v>
      </c>
      <c r="B21" s="66" t="s">
        <v>1188</v>
      </c>
      <c r="C21" s="206"/>
    </row>
    <row r="22" spans="1:3" x14ac:dyDescent="0.35">
      <c r="A22" s="1" t="s">
        <v>1189</v>
      </c>
      <c r="B22" s="206"/>
      <c r="C22" s="206"/>
    </row>
    <row r="23" spans="1:3" outlineLevel="1" x14ac:dyDescent="0.35">
      <c r="A23" s="1" t="s">
        <v>1190</v>
      </c>
      <c r="B23" s="164"/>
      <c r="C23" s="164"/>
    </row>
    <row r="24" spans="1:3" outlineLevel="1" x14ac:dyDescent="0.35">
      <c r="A24" s="1" t="s">
        <v>1191</v>
      </c>
      <c r="B24" s="94"/>
      <c r="C24" s="164"/>
    </row>
    <row r="25" spans="1:3" outlineLevel="1" x14ac:dyDescent="0.35">
      <c r="A25" s="1" t="s">
        <v>1192</v>
      </c>
      <c r="B25" s="94"/>
      <c r="C25" s="164"/>
    </row>
    <row r="26" spans="1:3" outlineLevel="1" x14ac:dyDescent="0.35">
      <c r="A26" s="1" t="s">
        <v>2330</v>
      </c>
      <c r="B26" s="94"/>
      <c r="C26" s="164"/>
    </row>
    <row r="27" spans="1:3" outlineLevel="1" x14ac:dyDescent="0.35">
      <c r="A27" s="1" t="s">
        <v>2331</v>
      </c>
      <c r="B27" s="94"/>
      <c r="C27" s="164"/>
    </row>
    <row r="28" spans="1:3" ht="18.5" outlineLevel="1" x14ac:dyDescent="0.35">
      <c r="A28" s="62"/>
      <c r="B28" s="62" t="s">
        <v>2264</v>
      </c>
      <c r="C28" s="101" t="s">
        <v>1560</v>
      </c>
    </row>
    <row r="29" spans="1:3" outlineLevel="1" x14ac:dyDescent="0.35">
      <c r="A29" s="1" t="s">
        <v>1194</v>
      </c>
      <c r="B29" s="65" t="s">
        <v>2262</v>
      </c>
      <c r="C29" s="236" t="s">
        <v>3157</v>
      </c>
    </row>
    <row r="30" spans="1:3" outlineLevel="1" x14ac:dyDescent="0.35">
      <c r="A30" s="1" t="s">
        <v>1197</v>
      </c>
      <c r="B30" s="65" t="s">
        <v>2263</v>
      </c>
      <c r="C30" s="235"/>
    </row>
    <row r="31" spans="1:3" outlineLevel="1" x14ac:dyDescent="0.35">
      <c r="A31" s="1" t="s">
        <v>1200</v>
      </c>
      <c r="B31" s="65" t="s">
        <v>2261</v>
      </c>
      <c r="C31" s="236" t="s">
        <v>3158</v>
      </c>
    </row>
    <row r="32" spans="1:3" ht="29" outlineLevel="1" x14ac:dyDescent="0.35">
      <c r="A32" s="1" t="s">
        <v>1203</v>
      </c>
      <c r="B32" s="208" t="s">
        <v>3035</v>
      </c>
      <c r="C32" s="230" t="s">
        <v>3159</v>
      </c>
    </row>
    <row r="33" spans="1:3" outlineLevel="1" x14ac:dyDescent="0.35">
      <c r="A33" s="1" t="s">
        <v>1204</v>
      </c>
      <c r="B33" s="207"/>
      <c r="C33" s="164"/>
    </row>
    <row r="34" spans="1:3" outlineLevel="1" x14ac:dyDescent="0.35">
      <c r="A34" s="1" t="s">
        <v>1546</v>
      </c>
      <c r="B34" s="207"/>
      <c r="C34" s="164"/>
    </row>
    <row r="35" spans="1:3" outlineLevel="1" x14ac:dyDescent="0.35">
      <c r="A35" s="1" t="s">
        <v>2275</v>
      </c>
      <c r="B35" s="207"/>
      <c r="C35" s="164"/>
    </row>
    <row r="36" spans="1:3" outlineLevel="1" x14ac:dyDescent="0.35">
      <c r="A36" s="1" t="s">
        <v>2276</v>
      </c>
      <c r="B36" s="207"/>
      <c r="C36" s="164"/>
    </row>
    <row r="37" spans="1:3" outlineLevel="1" x14ac:dyDescent="0.35">
      <c r="A37" s="1" t="s">
        <v>2277</v>
      </c>
      <c r="B37" s="207"/>
      <c r="C37" s="164"/>
    </row>
    <row r="38" spans="1:3" outlineLevel="1" x14ac:dyDescent="0.35">
      <c r="A38" s="1" t="s">
        <v>2278</v>
      </c>
      <c r="B38" s="207"/>
      <c r="C38" s="164"/>
    </row>
    <row r="39" spans="1:3" outlineLevel="1" x14ac:dyDescent="0.35">
      <c r="A39" s="1" t="s">
        <v>2279</v>
      </c>
      <c r="B39" s="207"/>
      <c r="C39" s="164"/>
    </row>
    <row r="40" spans="1:3" outlineLevel="1" x14ac:dyDescent="0.35">
      <c r="A40" s="1" t="s">
        <v>2280</v>
      </c>
      <c r="B40"/>
      <c r="C40" s="164"/>
    </row>
    <row r="41" spans="1:3" outlineLevel="1" x14ac:dyDescent="0.35">
      <c r="A41" s="1" t="s">
        <v>2281</v>
      </c>
      <c r="B41" s="207"/>
      <c r="C41" s="164"/>
    </row>
    <row r="42" spans="1:3" outlineLevel="1" x14ac:dyDescent="0.35">
      <c r="A42" s="1" t="s">
        <v>2282</v>
      </c>
      <c r="B42" s="207"/>
      <c r="C42" s="164"/>
    </row>
    <row r="43" spans="1:3" outlineLevel="1" x14ac:dyDescent="0.35">
      <c r="A43" s="1" t="s">
        <v>2283</v>
      </c>
      <c r="B43" s="207"/>
      <c r="C43" s="164"/>
    </row>
    <row r="44" spans="1:3" ht="18.5" x14ac:dyDescent="0.35">
      <c r="A44" s="62"/>
      <c r="B44" s="62" t="s">
        <v>2265</v>
      </c>
      <c r="C44" s="101" t="s">
        <v>1193</v>
      </c>
    </row>
    <row r="45" spans="1:3" x14ac:dyDescent="0.35">
      <c r="A45" s="1" t="s">
        <v>1205</v>
      </c>
      <c r="B45" s="69" t="s">
        <v>1195</v>
      </c>
      <c r="C45" s="51" t="s">
        <v>1196</v>
      </c>
    </row>
    <row r="46" spans="1:3" x14ac:dyDescent="0.35">
      <c r="A46" s="1" t="s">
        <v>2267</v>
      </c>
      <c r="B46" s="69" t="s">
        <v>1198</v>
      </c>
      <c r="C46" s="51" t="s">
        <v>1199</v>
      </c>
    </row>
    <row r="47" spans="1:3" x14ac:dyDescent="0.35">
      <c r="A47" s="1" t="s">
        <v>2268</v>
      </c>
      <c r="B47" s="69" t="s">
        <v>1201</v>
      </c>
      <c r="C47" s="51" t="s">
        <v>1202</v>
      </c>
    </row>
    <row r="48" spans="1:3" outlineLevel="1" x14ac:dyDescent="0.35">
      <c r="A48" s="1" t="s">
        <v>1207</v>
      </c>
      <c r="B48" s="208" t="s">
        <v>3058</v>
      </c>
      <c r="C48" s="164" t="s">
        <v>1511</v>
      </c>
    </row>
    <row r="49" spans="1:3" outlineLevel="1" x14ac:dyDescent="0.35">
      <c r="A49" s="1" t="s">
        <v>1208</v>
      </c>
      <c r="B49" s="179"/>
      <c r="C49" s="164"/>
    </row>
    <row r="50" spans="1:3" outlineLevel="1" x14ac:dyDescent="0.35">
      <c r="A50" s="1" t="s">
        <v>1209</v>
      </c>
      <c r="B50" s="208"/>
      <c r="C50" s="164"/>
    </row>
    <row r="51" spans="1:3" ht="18.5" x14ac:dyDescent="0.35">
      <c r="A51" s="62"/>
      <c r="B51" s="62" t="s">
        <v>2266</v>
      </c>
      <c r="C51" s="101" t="s">
        <v>1560</v>
      </c>
    </row>
    <row r="52" spans="1:3" x14ac:dyDescent="0.35">
      <c r="A52" s="1" t="s">
        <v>2269</v>
      </c>
      <c r="B52" s="65" t="s">
        <v>1206</v>
      </c>
      <c r="C52" s="237" t="s">
        <v>3160</v>
      </c>
    </row>
    <row r="53" spans="1:3" x14ac:dyDescent="0.35">
      <c r="A53" s="1" t="s">
        <v>2270</v>
      </c>
      <c r="B53" s="179"/>
      <c r="C53" s="206"/>
    </row>
    <row r="54" spans="1:3" x14ac:dyDescent="0.35">
      <c r="A54" s="1" t="s">
        <v>2271</v>
      </c>
      <c r="B54" s="179"/>
      <c r="C54" s="206"/>
    </row>
    <row r="55" spans="1:3" x14ac:dyDescent="0.35">
      <c r="A55" s="1" t="s">
        <v>2272</v>
      </c>
      <c r="B55" s="179"/>
      <c r="C55" s="206"/>
    </row>
    <row r="56" spans="1:3" x14ac:dyDescent="0.35">
      <c r="A56" s="1" t="s">
        <v>2273</v>
      </c>
      <c r="B56" s="179"/>
      <c r="C56" s="206"/>
    </row>
    <row r="57" spans="1:3" x14ac:dyDescent="0.35">
      <c r="A57" s="1" t="s">
        <v>2274</v>
      </c>
      <c r="B57" s="179"/>
      <c r="C57" s="206"/>
    </row>
    <row r="58" spans="1:3" x14ac:dyDescent="0.35">
      <c r="B58" s="68"/>
    </row>
    <row r="59" spans="1:3" x14ac:dyDescent="0.35">
      <c r="B59" s="68"/>
    </row>
    <row r="60" spans="1:3" x14ac:dyDescent="0.35">
      <c r="B60" s="68"/>
    </row>
    <row r="61" spans="1:3" x14ac:dyDescent="0.35">
      <c r="B61" s="68"/>
    </row>
    <row r="62" spans="1:3" x14ac:dyDescent="0.35">
      <c r="B62" s="68"/>
    </row>
    <row r="63" spans="1:3" x14ac:dyDescent="0.35">
      <c r="B63" s="68"/>
    </row>
    <row r="64" spans="1:3" x14ac:dyDescent="0.35">
      <c r="B64" s="68"/>
    </row>
    <row r="65" spans="2:2" x14ac:dyDescent="0.35">
      <c r="B65" s="68"/>
    </row>
    <row r="66" spans="2:2" x14ac:dyDescent="0.35">
      <c r="B66" s="68"/>
    </row>
    <row r="67" spans="2:2" x14ac:dyDescent="0.35">
      <c r="B67" s="68"/>
    </row>
    <row r="68" spans="2:2" x14ac:dyDescent="0.35">
      <c r="B68" s="68"/>
    </row>
    <row r="69" spans="2:2" x14ac:dyDescent="0.35">
      <c r="B69" s="68"/>
    </row>
    <row r="70" spans="2:2" x14ac:dyDescent="0.35">
      <c r="B70" s="68"/>
    </row>
    <row r="71" spans="2:2" x14ac:dyDescent="0.35">
      <c r="B71" s="68"/>
    </row>
    <row r="72" spans="2:2" x14ac:dyDescent="0.35">
      <c r="B72" s="68"/>
    </row>
    <row r="73" spans="2:2" x14ac:dyDescent="0.35">
      <c r="B73" s="68"/>
    </row>
    <row r="74" spans="2:2" x14ac:dyDescent="0.35">
      <c r="B74" s="68"/>
    </row>
    <row r="75" spans="2:2" x14ac:dyDescent="0.35">
      <c r="B75" s="68"/>
    </row>
    <row r="76" spans="2:2" x14ac:dyDescent="0.35">
      <c r="B76" s="68"/>
    </row>
    <row r="77" spans="2:2" x14ac:dyDescent="0.35">
      <c r="B77" s="68"/>
    </row>
    <row r="78" spans="2:2" x14ac:dyDescent="0.35">
      <c r="B78" s="68"/>
    </row>
    <row r="79" spans="2:2" x14ac:dyDescent="0.35">
      <c r="B79" s="68"/>
    </row>
    <row r="80" spans="2:2" x14ac:dyDescent="0.35">
      <c r="B80" s="68"/>
    </row>
    <row r="81" spans="2:2" x14ac:dyDescent="0.35">
      <c r="B81" s="68"/>
    </row>
    <row r="82" spans="2:2" x14ac:dyDescent="0.35">
      <c r="B82" s="68"/>
    </row>
    <row r="83" spans="2:2" x14ac:dyDescent="0.35">
      <c r="B83" s="68"/>
    </row>
    <row r="84" spans="2:2" x14ac:dyDescent="0.35">
      <c r="B84" s="68"/>
    </row>
    <row r="85" spans="2:2" x14ac:dyDescent="0.35">
      <c r="B85" s="68"/>
    </row>
    <row r="86" spans="2:2" x14ac:dyDescent="0.35">
      <c r="B86" s="68"/>
    </row>
    <row r="87" spans="2:2" x14ac:dyDescent="0.35">
      <c r="B87" s="68"/>
    </row>
    <row r="88" spans="2:2" x14ac:dyDescent="0.35">
      <c r="B88" s="68"/>
    </row>
    <row r="89" spans="2:2" x14ac:dyDescent="0.35">
      <c r="B89" s="68"/>
    </row>
    <row r="90" spans="2:2" x14ac:dyDescent="0.35">
      <c r="B90" s="68"/>
    </row>
    <row r="91" spans="2:2" x14ac:dyDescent="0.35">
      <c r="B91" s="68"/>
    </row>
    <row r="92" spans="2:2" x14ac:dyDescent="0.35">
      <c r="B92" s="68"/>
    </row>
    <row r="93" spans="2:2" x14ac:dyDescent="0.35">
      <c r="B93" s="68"/>
    </row>
    <row r="94" spans="2:2" x14ac:dyDescent="0.35">
      <c r="B94" s="68"/>
    </row>
    <row r="95" spans="2:2" x14ac:dyDescent="0.35">
      <c r="B95" s="68"/>
    </row>
    <row r="96" spans="2:2" x14ac:dyDescent="0.35">
      <c r="B96" s="68"/>
    </row>
    <row r="97" spans="2:2" x14ac:dyDescent="0.35">
      <c r="B97" s="68"/>
    </row>
    <row r="98" spans="2:2" x14ac:dyDescent="0.35">
      <c r="B98" s="68"/>
    </row>
    <row r="99" spans="2:2" x14ac:dyDescent="0.35">
      <c r="B99" s="68"/>
    </row>
    <row r="100" spans="2:2" x14ac:dyDescent="0.35">
      <c r="B100" s="68"/>
    </row>
    <row r="101" spans="2:2" x14ac:dyDescent="0.35">
      <c r="B101" s="68"/>
    </row>
    <row r="102" spans="2:2" x14ac:dyDescent="0.35">
      <c r="B102" s="68"/>
    </row>
    <row r="103" spans="2:2" x14ac:dyDescent="0.35">
      <c r="B103" s="49"/>
    </row>
    <row r="104" spans="2:2" x14ac:dyDescent="0.35">
      <c r="B104" s="49"/>
    </row>
    <row r="105" spans="2:2" x14ac:dyDescent="0.35">
      <c r="B105" s="49"/>
    </row>
    <row r="106" spans="2:2" x14ac:dyDescent="0.35">
      <c r="B106" s="49"/>
    </row>
    <row r="107" spans="2:2" x14ac:dyDescent="0.35">
      <c r="B107" s="49"/>
    </row>
    <row r="108" spans="2:2" x14ac:dyDescent="0.35">
      <c r="B108" s="49"/>
    </row>
    <row r="109" spans="2:2" x14ac:dyDescent="0.35">
      <c r="B109" s="49"/>
    </row>
    <row r="110" spans="2:2" x14ac:dyDescent="0.35">
      <c r="B110" s="49"/>
    </row>
    <row r="111" spans="2:2" x14ac:dyDescent="0.35">
      <c r="B111" s="49"/>
    </row>
    <row r="112" spans="2:2" x14ac:dyDescent="0.35">
      <c r="B112" s="49"/>
    </row>
    <row r="113" spans="2:2" x14ac:dyDescent="0.35">
      <c r="B113" s="68"/>
    </row>
    <row r="114" spans="2:2" x14ac:dyDescent="0.35">
      <c r="B114" s="68"/>
    </row>
    <row r="115" spans="2:2" x14ac:dyDescent="0.35">
      <c r="B115" s="68"/>
    </row>
    <row r="116" spans="2:2" x14ac:dyDescent="0.35">
      <c r="B116" s="68"/>
    </row>
    <row r="117" spans="2:2" x14ac:dyDescent="0.35">
      <c r="B117" s="68"/>
    </row>
    <row r="118" spans="2:2" x14ac:dyDescent="0.35">
      <c r="B118" s="68"/>
    </row>
    <row r="119" spans="2:2" x14ac:dyDescent="0.35">
      <c r="B119" s="68"/>
    </row>
    <row r="120" spans="2:2" x14ac:dyDescent="0.35">
      <c r="B120" s="68"/>
    </row>
    <row r="121" spans="2:2" x14ac:dyDescent="0.35">
      <c r="B121" s="47"/>
    </row>
    <row r="122" spans="2:2" x14ac:dyDescent="0.35">
      <c r="B122" s="68"/>
    </row>
    <row r="123" spans="2:2" x14ac:dyDescent="0.35">
      <c r="B123" s="68"/>
    </row>
    <row r="124" spans="2:2" x14ac:dyDescent="0.35">
      <c r="B124" s="68"/>
    </row>
    <row r="125" spans="2:2" x14ac:dyDescent="0.35">
      <c r="B125" s="68"/>
    </row>
    <row r="126" spans="2:2" x14ac:dyDescent="0.35">
      <c r="B126" s="68"/>
    </row>
    <row r="127" spans="2:2" x14ac:dyDescent="0.35">
      <c r="B127" s="68"/>
    </row>
    <row r="128" spans="2:2" x14ac:dyDescent="0.35">
      <c r="B128" s="68"/>
    </row>
    <row r="129" spans="2:2" x14ac:dyDescent="0.35">
      <c r="B129" s="68"/>
    </row>
    <row r="130" spans="2:2" x14ac:dyDescent="0.35">
      <c r="B130" s="68"/>
    </row>
    <row r="131" spans="2:2" x14ac:dyDescent="0.35">
      <c r="B131" s="68"/>
    </row>
    <row r="132" spans="2:2" x14ac:dyDescent="0.35">
      <c r="B132" s="68"/>
    </row>
    <row r="133" spans="2:2" x14ac:dyDescent="0.35">
      <c r="B133" s="68"/>
    </row>
    <row r="134" spans="2:2" x14ac:dyDescent="0.35">
      <c r="B134" s="68"/>
    </row>
    <row r="135" spans="2:2" x14ac:dyDescent="0.35">
      <c r="B135" s="68"/>
    </row>
    <row r="136" spans="2:2" x14ac:dyDescent="0.35">
      <c r="B136" s="68"/>
    </row>
    <row r="137" spans="2:2" x14ac:dyDescent="0.35">
      <c r="B137" s="68"/>
    </row>
    <row r="138" spans="2:2" x14ac:dyDescent="0.35">
      <c r="B138" s="68"/>
    </row>
    <row r="140" spans="2:2" x14ac:dyDescent="0.35">
      <c r="B140" s="68"/>
    </row>
    <row r="141" spans="2:2" x14ac:dyDescent="0.35">
      <c r="B141" s="68"/>
    </row>
    <row r="142" spans="2:2" x14ac:dyDescent="0.35">
      <c r="B142" s="68"/>
    </row>
    <row r="147" spans="2:2" x14ac:dyDescent="0.35">
      <c r="B147" s="57"/>
    </row>
    <row r="148" spans="2:2" x14ac:dyDescent="0.35">
      <c r="B148" s="102"/>
    </row>
    <row r="154" spans="2:2" x14ac:dyDescent="0.35">
      <c r="B154" s="69"/>
    </row>
    <row r="155" spans="2:2" x14ac:dyDescent="0.35">
      <c r="B155" s="68"/>
    </row>
    <row r="157" spans="2:2" x14ac:dyDescent="0.35">
      <c r="B157" s="68"/>
    </row>
    <row r="158" spans="2:2" x14ac:dyDescent="0.35">
      <c r="B158" s="68"/>
    </row>
    <row r="159" spans="2:2" x14ac:dyDescent="0.35">
      <c r="B159" s="68"/>
    </row>
    <row r="160" spans="2:2" x14ac:dyDescent="0.35">
      <c r="B160" s="68"/>
    </row>
    <row r="161" spans="2:2" x14ac:dyDescent="0.35">
      <c r="B161" s="68"/>
    </row>
    <row r="162" spans="2:2" x14ac:dyDescent="0.35">
      <c r="B162" s="68"/>
    </row>
    <row r="163" spans="2:2" x14ac:dyDescent="0.35">
      <c r="B163" s="68"/>
    </row>
    <row r="164" spans="2:2" x14ac:dyDescent="0.35">
      <c r="B164" s="68"/>
    </row>
    <row r="165" spans="2:2" x14ac:dyDescent="0.35">
      <c r="B165" s="68"/>
    </row>
    <row r="166" spans="2:2" x14ac:dyDescent="0.35">
      <c r="B166" s="68"/>
    </row>
    <row r="167" spans="2:2" x14ac:dyDescent="0.35">
      <c r="B167" s="68"/>
    </row>
    <row r="168" spans="2:2" x14ac:dyDescent="0.35">
      <c r="B168" s="68"/>
    </row>
    <row r="265" spans="2:2" x14ac:dyDescent="0.35">
      <c r="B265" s="65"/>
    </row>
    <row r="266" spans="2:2" x14ac:dyDescent="0.35">
      <c r="B266" s="68"/>
    </row>
    <row r="267" spans="2:2" x14ac:dyDescent="0.35">
      <c r="B267" s="68"/>
    </row>
    <row r="270" spans="2:2" x14ac:dyDescent="0.35">
      <c r="B270" s="68"/>
    </row>
    <row r="286" spans="2:2" x14ac:dyDescent="0.35">
      <c r="B286" s="65"/>
    </row>
    <row r="316" spans="2:2" x14ac:dyDescent="0.35">
      <c r="B316" s="57"/>
    </row>
    <row r="317" spans="2:2" x14ac:dyDescent="0.35">
      <c r="B317" s="68"/>
    </row>
    <row r="319" spans="2:2" x14ac:dyDescent="0.35">
      <c r="B319" s="68"/>
    </row>
    <row r="320" spans="2:2" x14ac:dyDescent="0.35">
      <c r="B320" s="68"/>
    </row>
    <row r="321" spans="2:2" x14ac:dyDescent="0.35">
      <c r="B321" s="68"/>
    </row>
    <row r="322" spans="2:2" x14ac:dyDescent="0.35">
      <c r="B322" s="68"/>
    </row>
    <row r="323" spans="2:2" x14ac:dyDescent="0.35">
      <c r="B323" s="68"/>
    </row>
    <row r="324" spans="2:2" x14ac:dyDescent="0.35">
      <c r="B324" s="68"/>
    </row>
    <row r="325" spans="2:2" x14ac:dyDescent="0.35">
      <c r="B325" s="68"/>
    </row>
    <row r="326" spans="2:2" x14ac:dyDescent="0.35">
      <c r="B326" s="68"/>
    </row>
    <row r="327" spans="2:2" x14ac:dyDescent="0.35">
      <c r="B327" s="68"/>
    </row>
    <row r="328" spans="2:2" x14ac:dyDescent="0.35">
      <c r="B328" s="68"/>
    </row>
    <row r="329" spans="2:2" x14ac:dyDescent="0.35">
      <c r="B329" s="68"/>
    </row>
    <row r="330" spans="2:2" x14ac:dyDescent="0.35">
      <c r="B330" s="68"/>
    </row>
    <row r="342" spans="2:2" x14ac:dyDescent="0.35">
      <c r="B342" s="68"/>
    </row>
    <row r="343" spans="2:2" x14ac:dyDescent="0.35">
      <c r="B343" s="68"/>
    </row>
    <row r="344" spans="2:2" x14ac:dyDescent="0.35">
      <c r="B344" s="68"/>
    </row>
    <row r="345" spans="2:2" x14ac:dyDescent="0.35">
      <c r="B345" s="68"/>
    </row>
    <row r="346" spans="2:2" x14ac:dyDescent="0.35">
      <c r="B346" s="68"/>
    </row>
    <row r="347" spans="2:2" x14ac:dyDescent="0.35">
      <c r="B347" s="68"/>
    </row>
    <row r="348" spans="2:2" x14ac:dyDescent="0.35">
      <c r="B348" s="68"/>
    </row>
    <row r="349" spans="2:2" x14ac:dyDescent="0.35">
      <c r="B349" s="68"/>
    </row>
    <row r="350" spans="2:2" x14ac:dyDescent="0.35">
      <c r="B350" s="68"/>
    </row>
    <row r="352" spans="2:2" x14ac:dyDescent="0.35">
      <c r="B352" s="68"/>
    </row>
    <row r="353" spans="2:2" x14ac:dyDescent="0.35">
      <c r="B353" s="68"/>
    </row>
    <row r="354" spans="2:2" x14ac:dyDescent="0.35">
      <c r="B354" s="68"/>
    </row>
    <row r="355" spans="2:2" x14ac:dyDescent="0.35">
      <c r="B355" s="68"/>
    </row>
    <row r="356" spans="2:2" x14ac:dyDescent="0.35">
      <c r="B356" s="68"/>
    </row>
    <row r="358" spans="2:2" x14ac:dyDescent="0.35">
      <c r="B358" s="68"/>
    </row>
    <row r="361" spans="2:2" x14ac:dyDescent="0.35">
      <c r="B361" s="68"/>
    </row>
    <row r="364" spans="2:2" x14ac:dyDescent="0.35">
      <c r="B364" s="68"/>
    </row>
    <row r="365" spans="2:2" x14ac:dyDescent="0.35">
      <c r="B365" s="68"/>
    </row>
    <row r="366" spans="2:2" x14ac:dyDescent="0.35">
      <c r="B366" s="68"/>
    </row>
    <row r="367" spans="2:2" x14ac:dyDescent="0.35">
      <c r="B367" s="68"/>
    </row>
    <row r="368" spans="2:2" x14ac:dyDescent="0.35">
      <c r="B368" s="68"/>
    </row>
    <row r="369" spans="2:2" x14ac:dyDescent="0.35">
      <c r="B369" s="68"/>
    </row>
    <row r="370" spans="2:2" x14ac:dyDescent="0.35">
      <c r="B370" s="68"/>
    </row>
    <row r="371" spans="2:2" x14ac:dyDescent="0.35">
      <c r="B371" s="68"/>
    </row>
    <row r="372" spans="2:2" x14ac:dyDescent="0.35">
      <c r="B372" s="68"/>
    </row>
    <row r="373" spans="2:2" x14ac:dyDescent="0.35">
      <c r="B373" s="68"/>
    </row>
    <row r="374" spans="2:2" x14ac:dyDescent="0.35">
      <c r="B374" s="68"/>
    </row>
    <row r="375" spans="2:2" x14ac:dyDescent="0.35">
      <c r="B375" s="68"/>
    </row>
    <row r="376" spans="2:2" x14ac:dyDescent="0.35">
      <c r="B376" s="68"/>
    </row>
    <row r="377" spans="2:2" x14ac:dyDescent="0.35">
      <c r="B377" s="68"/>
    </row>
    <row r="378" spans="2:2" x14ac:dyDescent="0.35">
      <c r="B378" s="68"/>
    </row>
    <row r="379" spans="2:2" x14ac:dyDescent="0.35">
      <c r="B379" s="68"/>
    </row>
    <row r="380" spans="2:2" x14ac:dyDescent="0.35">
      <c r="B380" s="68"/>
    </row>
    <row r="381" spans="2:2" x14ac:dyDescent="0.35">
      <c r="B381" s="68"/>
    </row>
    <row r="382" spans="2:2" x14ac:dyDescent="0.35">
      <c r="B382" s="68"/>
    </row>
    <row r="386" spans="2:2" x14ac:dyDescent="0.35">
      <c r="B386" s="57"/>
    </row>
    <row r="403" spans="2:2" x14ac:dyDescent="0.35">
      <c r="B403" s="103"/>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6" type="noConversion"/>
  <hyperlinks>
    <hyperlink ref="C12" r:id="rId1" xr:uid="{22FDF296-C286-47ED-9099-97ECB5ED5E57}"/>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 r:id="rId3"/>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243386"/>
  </sheetPr>
  <dimension ref="A1"/>
  <sheetViews>
    <sheetView zoomScale="80" zoomScaleNormal="80" workbookViewId="0">
      <selection sqref="A1:B1"/>
    </sheetView>
  </sheetViews>
  <sheetFormatPr defaultRowHeight="14.5" x14ac:dyDescent="0.35"/>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rgb="FF243386"/>
  </sheetPr>
  <dimension ref="A1:N112"/>
  <sheetViews>
    <sheetView zoomScale="75" zoomScaleNormal="75" workbookViewId="0">
      <selection sqref="A1:B1"/>
    </sheetView>
  </sheetViews>
  <sheetFormatPr defaultColWidth="8.81640625" defaultRowHeight="14.5" outlineLevelRow="1" x14ac:dyDescent="0.35"/>
  <cols>
    <col min="1" max="1" width="13.26953125" style="51" customWidth="1"/>
    <col min="2" max="2" width="60.54296875" style="51" bestFit="1" customWidth="1"/>
    <col min="3" max="7" width="41" style="51" customWidth="1"/>
    <col min="8" max="8" width="7.26953125" style="51" customWidth="1"/>
    <col min="9" max="9" width="92"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3" ht="45" customHeight="1" x14ac:dyDescent="0.35">
      <c r="A1" s="514" t="s">
        <v>1516</v>
      </c>
      <c r="B1" s="514"/>
    </row>
    <row r="2" spans="1:13" ht="31" x14ac:dyDescent="0.35">
      <c r="A2" s="48" t="s">
        <v>1515</v>
      </c>
      <c r="B2" s="48"/>
      <c r="C2" s="49"/>
      <c r="D2" s="49"/>
      <c r="E2" s="49"/>
      <c r="F2" s="216" t="s">
        <v>3071</v>
      </c>
      <c r="G2" s="83"/>
      <c r="H2" s="49"/>
      <c r="I2" s="48"/>
      <c r="J2" s="49"/>
      <c r="K2" s="49"/>
      <c r="L2" s="49"/>
      <c r="M2" s="49"/>
    </row>
    <row r="3" spans="1:13" ht="15" thickBot="1" x14ac:dyDescent="0.4">
      <c r="A3" s="49"/>
      <c r="B3" s="50"/>
      <c r="C3" s="50"/>
      <c r="D3" s="49"/>
      <c r="E3" s="49"/>
      <c r="F3" s="49"/>
      <c r="G3" s="49"/>
      <c r="H3" s="49"/>
      <c r="L3" s="49"/>
      <c r="M3" s="49"/>
    </row>
    <row r="4" spans="1:13" ht="19" thickBot="1" x14ac:dyDescent="0.4">
      <c r="A4" s="52"/>
      <c r="B4" s="53" t="s">
        <v>69</v>
      </c>
      <c r="C4" s="54" t="s">
        <v>70</v>
      </c>
      <c r="D4" s="52"/>
      <c r="E4" s="52"/>
      <c r="F4" s="49"/>
      <c r="G4" s="49"/>
      <c r="H4" s="49"/>
      <c r="I4" s="213"/>
      <c r="J4" s="213"/>
      <c r="L4" s="49"/>
      <c r="M4" s="49"/>
    </row>
    <row r="5" spans="1:13" ht="15" thickBot="1" x14ac:dyDescent="0.4">
      <c r="H5" s="49"/>
      <c r="I5" s="213"/>
      <c r="L5" s="49"/>
      <c r="M5" s="49"/>
    </row>
    <row r="6" spans="1:13" ht="18.5" x14ac:dyDescent="0.35">
      <c r="A6" s="55"/>
      <c r="B6" s="56" t="s">
        <v>1419</v>
      </c>
      <c r="C6" s="55"/>
      <c r="E6" s="57"/>
      <c r="F6" s="57"/>
      <c r="G6" s="57"/>
      <c r="H6" s="49"/>
      <c r="I6" s="213"/>
      <c r="L6" s="49"/>
      <c r="M6" s="49"/>
    </row>
    <row r="7" spans="1:13" x14ac:dyDescent="0.35">
      <c r="B7" s="59" t="s">
        <v>1514</v>
      </c>
      <c r="H7" s="49"/>
      <c r="I7" s="213"/>
      <c r="L7" s="49"/>
      <c r="M7" s="49"/>
    </row>
    <row r="8" spans="1:13" x14ac:dyDescent="0.35">
      <c r="B8" s="59" t="s">
        <v>1432</v>
      </c>
      <c r="H8" s="49"/>
      <c r="I8" s="213"/>
      <c r="L8" s="49"/>
      <c r="M8" s="49"/>
    </row>
    <row r="9" spans="1:13" ht="15" thickBot="1" x14ac:dyDescent="0.4">
      <c r="B9" s="60" t="s">
        <v>1454</v>
      </c>
      <c r="H9" s="49"/>
      <c r="L9" s="49"/>
      <c r="M9" s="49"/>
    </row>
    <row r="10" spans="1:13" x14ac:dyDescent="0.35">
      <c r="B10" s="61"/>
      <c r="H10" s="49"/>
      <c r="I10" s="214"/>
      <c r="L10" s="49"/>
      <c r="M10" s="49"/>
    </row>
    <row r="11" spans="1:13" x14ac:dyDescent="0.35">
      <c r="B11" s="61"/>
      <c r="H11" s="49"/>
      <c r="I11" s="214"/>
      <c r="L11" s="49"/>
      <c r="M11" s="49"/>
    </row>
    <row r="12" spans="1:13" ht="37" x14ac:dyDescent="0.35">
      <c r="A12" s="62" t="s">
        <v>78</v>
      </c>
      <c r="B12" s="62" t="s">
        <v>1502</v>
      </c>
      <c r="C12" s="63"/>
      <c r="D12" s="63"/>
      <c r="E12" s="63"/>
      <c r="F12" s="63"/>
      <c r="G12" s="63"/>
      <c r="H12" s="49"/>
      <c r="L12" s="49"/>
      <c r="M12" s="49"/>
    </row>
    <row r="13" spans="1:13" ht="15" customHeight="1" x14ac:dyDescent="0.35">
      <c r="A13" s="70"/>
      <c r="B13" s="71" t="s">
        <v>1431</v>
      </c>
      <c r="C13" s="70" t="s">
        <v>1501</v>
      </c>
      <c r="D13" s="70" t="s">
        <v>1512</v>
      </c>
      <c r="E13" s="72"/>
      <c r="F13" s="73"/>
      <c r="G13" s="73"/>
      <c r="H13" s="49"/>
      <c r="L13" s="49"/>
      <c r="M13" s="49"/>
    </row>
    <row r="14" spans="1:13" x14ac:dyDescent="0.35">
      <c r="A14" s="51" t="s">
        <v>1420</v>
      </c>
      <c r="B14" s="68" t="s">
        <v>1385</v>
      </c>
      <c r="C14" s="116" t="s">
        <v>1496</v>
      </c>
      <c r="D14" s="116" t="s">
        <v>1496</v>
      </c>
      <c r="E14" s="57"/>
      <c r="F14" s="57"/>
      <c r="G14" s="57"/>
      <c r="H14" s="49"/>
      <c r="L14" s="49"/>
      <c r="M14" s="49"/>
    </row>
    <row r="15" spans="1:13" x14ac:dyDescent="0.35">
      <c r="A15" s="51" t="s">
        <v>1421</v>
      </c>
      <c r="B15" s="68" t="s">
        <v>397</v>
      </c>
      <c r="C15" s="51" t="s">
        <v>80</v>
      </c>
      <c r="D15" s="51" t="s">
        <v>80</v>
      </c>
      <c r="E15" s="57"/>
      <c r="F15" s="57"/>
      <c r="G15" s="57"/>
      <c r="H15" s="49"/>
      <c r="L15" s="49"/>
      <c r="M15" s="49"/>
    </row>
    <row r="16" spans="1:13" x14ac:dyDescent="0.35">
      <c r="A16" s="51" t="s">
        <v>1422</v>
      </c>
      <c r="B16" s="68" t="s">
        <v>1386</v>
      </c>
      <c r="C16" s="51" t="s">
        <v>80</v>
      </c>
      <c r="D16" s="51" t="s">
        <v>80</v>
      </c>
      <c r="E16" s="57"/>
      <c r="F16" s="57"/>
      <c r="G16" s="57"/>
      <c r="H16" s="49"/>
      <c r="L16" s="49"/>
      <c r="M16" s="49"/>
    </row>
    <row r="17" spans="1:13" x14ac:dyDescent="0.35">
      <c r="A17" s="51" t="s">
        <v>1423</v>
      </c>
      <c r="B17" s="68" t="s">
        <v>1387</v>
      </c>
      <c r="C17" s="51" t="s">
        <v>80</v>
      </c>
      <c r="D17" s="51" t="s">
        <v>80</v>
      </c>
      <c r="E17" s="57"/>
      <c r="F17" s="57"/>
      <c r="G17" s="57"/>
      <c r="H17" s="49"/>
      <c r="L17" s="49"/>
      <c r="M17" s="49"/>
    </row>
    <row r="18" spans="1:13" x14ac:dyDescent="0.35">
      <c r="A18" s="51" t="s">
        <v>1424</v>
      </c>
      <c r="B18" s="68" t="s">
        <v>1388</v>
      </c>
      <c r="C18" s="51" t="s">
        <v>80</v>
      </c>
      <c r="D18" s="51" t="s">
        <v>80</v>
      </c>
      <c r="E18" s="57"/>
      <c r="F18" s="57"/>
      <c r="G18" s="57"/>
      <c r="H18" s="49"/>
      <c r="L18" s="49"/>
      <c r="M18" s="49"/>
    </row>
    <row r="19" spans="1:13" x14ac:dyDescent="0.35">
      <c r="A19" s="51" t="s">
        <v>1425</v>
      </c>
      <c r="B19" s="68" t="s">
        <v>1389</v>
      </c>
      <c r="C19" s="51" t="s">
        <v>80</v>
      </c>
      <c r="D19" s="51" t="s">
        <v>80</v>
      </c>
      <c r="E19" s="57"/>
      <c r="F19" s="57"/>
      <c r="G19" s="57"/>
      <c r="H19" s="49"/>
      <c r="L19" s="49"/>
      <c r="M19" s="49"/>
    </row>
    <row r="20" spans="1:13" x14ac:dyDescent="0.35">
      <c r="A20" s="51" t="s">
        <v>1426</v>
      </c>
      <c r="B20" s="68" t="s">
        <v>1390</v>
      </c>
      <c r="C20" s="51" t="s">
        <v>80</v>
      </c>
      <c r="D20" s="51" t="s">
        <v>80</v>
      </c>
      <c r="E20" s="57"/>
      <c r="F20" s="57"/>
      <c r="G20" s="57"/>
      <c r="H20" s="49"/>
      <c r="L20" s="49"/>
      <c r="M20" s="49"/>
    </row>
    <row r="21" spans="1:13" x14ac:dyDescent="0.35">
      <c r="A21" s="51" t="s">
        <v>1427</v>
      </c>
      <c r="B21" s="68" t="s">
        <v>1391</v>
      </c>
      <c r="C21" s="51" t="s">
        <v>80</v>
      </c>
      <c r="D21" s="51" t="s">
        <v>80</v>
      </c>
      <c r="E21" s="57"/>
      <c r="F21" s="57"/>
      <c r="G21" s="57"/>
      <c r="H21" s="49"/>
      <c r="L21" s="49"/>
      <c r="M21" s="49"/>
    </row>
    <row r="22" spans="1:13" x14ac:dyDescent="0.35">
      <c r="A22" s="51" t="s">
        <v>1428</v>
      </c>
      <c r="B22" s="68" t="s">
        <v>1392</v>
      </c>
      <c r="C22" s="51" t="s">
        <v>80</v>
      </c>
      <c r="D22" s="51" t="s">
        <v>80</v>
      </c>
      <c r="E22" s="57"/>
      <c r="F22" s="57"/>
      <c r="G22" s="57"/>
      <c r="H22" s="49"/>
      <c r="L22" s="49"/>
      <c r="M22" s="49"/>
    </row>
    <row r="23" spans="1:13" x14ac:dyDescent="0.35">
      <c r="A23" s="51" t="s">
        <v>1429</v>
      </c>
      <c r="B23" s="68" t="s">
        <v>1498</v>
      </c>
      <c r="C23" s="51" t="s">
        <v>80</v>
      </c>
      <c r="D23" s="51" t="s">
        <v>80</v>
      </c>
      <c r="E23" s="57"/>
      <c r="F23" s="57"/>
      <c r="G23" s="57"/>
      <c r="H23" s="49"/>
      <c r="L23" s="49"/>
      <c r="M23" s="49"/>
    </row>
    <row r="24" spans="1:13" x14ac:dyDescent="0.35">
      <c r="A24" s="51" t="s">
        <v>1500</v>
      </c>
      <c r="B24" s="68" t="s">
        <v>1499</v>
      </c>
      <c r="C24" s="51" t="s">
        <v>80</v>
      </c>
      <c r="D24" s="51" t="s">
        <v>80</v>
      </c>
      <c r="E24" s="57"/>
      <c r="F24" s="57"/>
      <c r="G24" s="57"/>
      <c r="H24" s="49"/>
      <c r="L24" s="49"/>
      <c r="M24" s="49"/>
    </row>
    <row r="25" spans="1:13" outlineLevel="1" x14ac:dyDescent="0.35">
      <c r="A25" s="51" t="s">
        <v>1430</v>
      </c>
      <c r="B25" s="66" t="s">
        <v>2610</v>
      </c>
      <c r="C25" s="51" t="s">
        <v>80</v>
      </c>
      <c r="D25" s="51" t="s">
        <v>80</v>
      </c>
      <c r="E25" s="57"/>
      <c r="F25" s="57"/>
      <c r="G25" s="57"/>
      <c r="H25" s="49"/>
      <c r="L25" s="49"/>
      <c r="M25" s="49"/>
    </row>
    <row r="26" spans="1:13" outlineLevel="1" x14ac:dyDescent="0.35">
      <c r="A26" s="51" t="s">
        <v>1433</v>
      </c>
      <c r="B26" s="182"/>
      <c r="C26" s="164"/>
      <c r="D26" s="164"/>
      <c r="E26" s="57"/>
      <c r="F26" s="57"/>
      <c r="G26" s="57"/>
      <c r="H26" s="49"/>
      <c r="L26" s="49"/>
      <c r="M26" s="49"/>
    </row>
    <row r="27" spans="1:13" outlineLevel="1" x14ac:dyDescent="0.35">
      <c r="A27" s="51" t="s">
        <v>1434</v>
      </c>
      <c r="B27" s="182"/>
      <c r="C27" s="164"/>
      <c r="D27" s="164"/>
      <c r="E27" s="57"/>
      <c r="F27" s="57"/>
      <c r="G27" s="57"/>
      <c r="H27" s="49"/>
      <c r="L27" s="49"/>
      <c r="M27" s="49"/>
    </row>
    <row r="28" spans="1:13" outlineLevel="1" x14ac:dyDescent="0.35">
      <c r="A28" s="51" t="s">
        <v>1435</v>
      </c>
      <c r="B28" s="182"/>
      <c r="C28" s="164"/>
      <c r="D28" s="164"/>
      <c r="E28" s="57"/>
      <c r="F28" s="57"/>
      <c r="G28" s="57"/>
      <c r="H28" s="49"/>
      <c r="L28" s="49"/>
      <c r="M28" s="49"/>
    </row>
    <row r="29" spans="1:13" outlineLevel="1" x14ac:dyDescent="0.35">
      <c r="A29" s="51" t="s">
        <v>1436</v>
      </c>
      <c r="B29" s="182"/>
      <c r="C29" s="164"/>
      <c r="D29" s="164"/>
      <c r="E29" s="57"/>
      <c r="F29" s="57"/>
      <c r="G29" s="57"/>
      <c r="H29" s="49"/>
      <c r="L29" s="49"/>
      <c r="M29" s="49"/>
    </row>
    <row r="30" spans="1:13" outlineLevel="1" x14ac:dyDescent="0.35">
      <c r="A30" s="51" t="s">
        <v>1437</v>
      </c>
      <c r="B30" s="182"/>
      <c r="C30" s="164"/>
      <c r="D30" s="164"/>
      <c r="E30" s="57"/>
      <c r="F30" s="57"/>
      <c r="G30" s="57"/>
      <c r="H30" s="49"/>
      <c r="L30" s="49"/>
      <c r="M30" s="49"/>
    </row>
    <row r="31" spans="1:13" outlineLevel="1" x14ac:dyDescent="0.35">
      <c r="A31" s="51" t="s">
        <v>1438</v>
      </c>
      <c r="B31" s="182"/>
      <c r="C31" s="164"/>
      <c r="D31" s="164"/>
      <c r="E31" s="57"/>
      <c r="F31" s="57"/>
      <c r="G31" s="57"/>
      <c r="H31" s="49"/>
      <c r="L31" s="49"/>
      <c r="M31" s="49"/>
    </row>
    <row r="32" spans="1:13" outlineLevel="1" x14ac:dyDescent="0.35">
      <c r="A32" s="51" t="s">
        <v>1439</v>
      </c>
      <c r="B32" s="182"/>
      <c r="C32" s="164"/>
      <c r="D32" s="164"/>
      <c r="E32" s="57"/>
      <c r="F32" s="57"/>
      <c r="G32" s="57"/>
      <c r="H32" s="49"/>
      <c r="L32" s="49"/>
      <c r="M32" s="49"/>
    </row>
    <row r="33" spans="1:13" ht="18.5" x14ac:dyDescent="0.35">
      <c r="A33" s="63"/>
      <c r="B33" s="62" t="s">
        <v>1432</v>
      </c>
      <c r="C33" s="63"/>
      <c r="D33" s="63"/>
      <c r="E33" s="63"/>
      <c r="F33" s="63"/>
      <c r="G33" s="63"/>
      <c r="H33" s="49"/>
      <c r="L33" s="49"/>
      <c r="M33" s="49"/>
    </row>
    <row r="34" spans="1:13" ht="15" customHeight="1" x14ac:dyDescent="0.35">
      <c r="A34" s="70"/>
      <c r="B34" s="71" t="s">
        <v>1393</v>
      </c>
      <c r="C34" s="70" t="s">
        <v>1509</v>
      </c>
      <c r="D34" s="70" t="s">
        <v>1512</v>
      </c>
      <c r="E34" s="70" t="s">
        <v>1394</v>
      </c>
      <c r="F34" s="73"/>
      <c r="G34" s="73"/>
      <c r="H34" s="49"/>
      <c r="L34" s="49"/>
      <c r="M34" s="49"/>
    </row>
    <row r="35" spans="1:13" x14ac:dyDescent="0.35">
      <c r="A35" s="51" t="s">
        <v>1455</v>
      </c>
      <c r="B35" s="116" t="s">
        <v>1496</v>
      </c>
      <c r="C35" s="116" t="s">
        <v>1510</v>
      </c>
      <c r="D35" s="116" t="s">
        <v>1497</v>
      </c>
      <c r="E35" s="116" t="s">
        <v>1495</v>
      </c>
      <c r="F35" s="117"/>
      <c r="G35" s="117"/>
      <c r="H35" s="49"/>
      <c r="L35" s="49"/>
      <c r="M35" s="49"/>
    </row>
    <row r="36" spans="1:13" x14ac:dyDescent="0.35">
      <c r="A36" s="51" t="s">
        <v>1456</v>
      </c>
      <c r="B36" s="68" t="s">
        <v>1395</v>
      </c>
      <c r="C36" s="51" t="s">
        <v>80</v>
      </c>
      <c r="D36" s="51" t="s">
        <v>80</v>
      </c>
      <c r="E36" s="51" t="s">
        <v>80</v>
      </c>
      <c r="H36" s="49"/>
      <c r="L36" s="49"/>
      <c r="M36" s="49"/>
    </row>
    <row r="37" spans="1:13" x14ac:dyDescent="0.35">
      <c r="A37" s="51" t="s">
        <v>1457</v>
      </c>
      <c r="B37" s="68" t="s">
        <v>1396</v>
      </c>
      <c r="C37" s="51" t="s">
        <v>80</v>
      </c>
      <c r="D37" s="51" t="s">
        <v>80</v>
      </c>
      <c r="E37" s="51" t="s">
        <v>80</v>
      </c>
      <c r="H37" s="49"/>
      <c r="L37" s="49"/>
      <c r="M37" s="49"/>
    </row>
    <row r="38" spans="1:13" x14ac:dyDescent="0.35">
      <c r="A38" s="51" t="s">
        <v>1458</v>
      </c>
      <c r="B38" s="68" t="s">
        <v>1397</v>
      </c>
      <c r="C38" s="51" t="s">
        <v>80</v>
      </c>
      <c r="D38" s="51" t="s">
        <v>80</v>
      </c>
      <c r="E38" s="51" t="s">
        <v>80</v>
      </c>
      <c r="H38" s="49"/>
      <c r="L38" s="49"/>
      <c r="M38" s="49"/>
    </row>
    <row r="39" spans="1:13" x14ac:dyDescent="0.35">
      <c r="A39" s="51" t="s">
        <v>1459</v>
      </c>
      <c r="B39" s="68" t="s">
        <v>1398</v>
      </c>
      <c r="C39" s="51" t="s">
        <v>80</v>
      </c>
      <c r="D39" s="51" t="s">
        <v>80</v>
      </c>
      <c r="E39" s="51" t="s">
        <v>80</v>
      </c>
      <c r="H39" s="49"/>
      <c r="L39" s="49"/>
      <c r="M39" s="49"/>
    </row>
    <row r="40" spans="1:13" x14ac:dyDescent="0.35">
      <c r="A40" s="51" t="s">
        <v>1460</v>
      </c>
      <c r="B40" s="68" t="s">
        <v>1399</v>
      </c>
      <c r="C40" s="51" t="s">
        <v>80</v>
      </c>
      <c r="D40" s="51" t="s">
        <v>80</v>
      </c>
      <c r="E40" s="51" t="s">
        <v>80</v>
      </c>
      <c r="H40" s="49"/>
      <c r="L40" s="49"/>
      <c r="M40" s="49"/>
    </row>
    <row r="41" spans="1:13" x14ac:dyDescent="0.35">
      <c r="A41" s="51" t="s">
        <v>1461</v>
      </c>
      <c r="B41" s="68" t="s">
        <v>1400</v>
      </c>
      <c r="C41" s="51" t="s">
        <v>80</v>
      </c>
      <c r="D41" s="51" t="s">
        <v>80</v>
      </c>
      <c r="E41" s="51" t="s">
        <v>80</v>
      </c>
      <c r="H41" s="49"/>
      <c r="L41" s="49"/>
      <c r="M41" s="49"/>
    </row>
    <row r="42" spans="1:13" x14ac:dyDescent="0.35">
      <c r="A42" s="51" t="s">
        <v>1462</v>
      </c>
      <c r="B42" s="68" t="s">
        <v>1401</v>
      </c>
      <c r="C42" s="51" t="s">
        <v>80</v>
      </c>
      <c r="D42" s="51" t="s">
        <v>80</v>
      </c>
      <c r="E42" s="51" t="s">
        <v>80</v>
      </c>
      <c r="H42" s="49"/>
      <c r="L42" s="49"/>
      <c r="M42" s="49"/>
    </row>
    <row r="43" spans="1:13" x14ac:dyDescent="0.35">
      <c r="A43" s="51" t="s">
        <v>1463</v>
      </c>
      <c r="B43" s="68" t="s">
        <v>1402</v>
      </c>
      <c r="C43" s="51" t="s">
        <v>80</v>
      </c>
      <c r="D43" s="51" t="s">
        <v>80</v>
      </c>
      <c r="E43" s="51" t="s">
        <v>80</v>
      </c>
      <c r="H43" s="49"/>
      <c r="L43" s="49"/>
      <c r="M43" s="49"/>
    </row>
    <row r="44" spans="1:13" x14ac:dyDescent="0.35">
      <c r="A44" s="51" t="s">
        <v>1464</v>
      </c>
      <c r="B44" s="68" t="s">
        <v>1403</v>
      </c>
      <c r="C44" s="51" t="s">
        <v>80</v>
      </c>
      <c r="D44" s="51" t="s">
        <v>80</v>
      </c>
      <c r="E44" s="51" t="s">
        <v>80</v>
      </c>
      <c r="H44" s="49"/>
      <c r="L44" s="49"/>
      <c r="M44" s="49"/>
    </row>
    <row r="45" spans="1:13" x14ac:dyDescent="0.35">
      <c r="A45" s="51" t="s">
        <v>1465</v>
      </c>
      <c r="B45" s="68" t="s">
        <v>1404</v>
      </c>
      <c r="C45" s="51" t="s">
        <v>80</v>
      </c>
      <c r="D45" s="51" t="s">
        <v>80</v>
      </c>
      <c r="E45" s="51" t="s">
        <v>80</v>
      </c>
      <c r="H45" s="49"/>
      <c r="L45" s="49"/>
      <c r="M45" s="49"/>
    </row>
    <row r="46" spans="1:13" x14ac:dyDescent="0.35">
      <c r="A46" s="51" t="s">
        <v>1466</v>
      </c>
      <c r="B46" s="68" t="s">
        <v>1405</v>
      </c>
      <c r="C46" s="51" t="s">
        <v>80</v>
      </c>
      <c r="D46" s="51" t="s">
        <v>80</v>
      </c>
      <c r="E46" s="51" t="s">
        <v>80</v>
      </c>
      <c r="H46" s="49"/>
      <c r="L46" s="49"/>
      <c r="M46" s="49"/>
    </row>
    <row r="47" spans="1:13" x14ac:dyDescent="0.35">
      <c r="A47" s="51" t="s">
        <v>1467</v>
      </c>
      <c r="B47" s="68" t="s">
        <v>1406</v>
      </c>
      <c r="C47" s="51" t="s">
        <v>80</v>
      </c>
      <c r="D47" s="51" t="s">
        <v>80</v>
      </c>
      <c r="E47" s="51" t="s">
        <v>80</v>
      </c>
      <c r="H47" s="49"/>
      <c r="L47" s="49"/>
      <c r="M47" s="49"/>
    </row>
    <row r="48" spans="1:13" x14ac:dyDescent="0.35">
      <c r="A48" s="51" t="s">
        <v>1468</v>
      </c>
      <c r="B48" s="68" t="s">
        <v>1407</v>
      </c>
      <c r="C48" s="51" t="s">
        <v>80</v>
      </c>
      <c r="D48" s="51" t="s">
        <v>80</v>
      </c>
      <c r="E48" s="51" t="s">
        <v>80</v>
      </c>
      <c r="H48" s="49"/>
      <c r="L48" s="49"/>
      <c r="M48" s="49"/>
    </row>
    <row r="49" spans="1:13" x14ac:dyDescent="0.35">
      <c r="A49" s="51" t="s">
        <v>1469</v>
      </c>
      <c r="B49" s="68" t="s">
        <v>1408</v>
      </c>
      <c r="C49" s="51" t="s">
        <v>80</v>
      </c>
      <c r="D49" s="51" t="s">
        <v>80</v>
      </c>
      <c r="E49" s="51" t="s">
        <v>80</v>
      </c>
      <c r="H49" s="49"/>
      <c r="L49" s="49"/>
      <c r="M49" s="49"/>
    </row>
    <row r="50" spans="1:13" x14ac:dyDescent="0.35">
      <c r="A50" s="51" t="s">
        <v>1470</v>
      </c>
      <c r="B50" s="68" t="s">
        <v>1409</v>
      </c>
      <c r="C50" s="51" t="s">
        <v>80</v>
      </c>
      <c r="D50" s="51" t="s">
        <v>80</v>
      </c>
      <c r="E50" s="51" t="s">
        <v>80</v>
      </c>
      <c r="H50" s="49"/>
      <c r="L50" s="49"/>
      <c r="M50" s="49"/>
    </row>
    <row r="51" spans="1:13" x14ac:dyDescent="0.35">
      <c r="A51" s="51" t="s">
        <v>1471</v>
      </c>
      <c r="B51" s="68" t="s">
        <v>1410</v>
      </c>
      <c r="C51" s="51" t="s">
        <v>80</v>
      </c>
      <c r="D51" s="51" t="s">
        <v>80</v>
      </c>
      <c r="E51" s="51" t="s">
        <v>80</v>
      </c>
      <c r="H51" s="49"/>
      <c r="L51" s="49"/>
      <c r="M51" s="49"/>
    </row>
    <row r="52" spans="1:13" x14ac:dyDescent="0.35">
      <c r="A52" s="51" t="s">
        <v>1472</v>
      </c>
      <c r="B52" s="68" t="s">
        <v>1411</v>
      </c>
      <c r="C52" s="51" t="s">
        <v>80</v>
      </c>
      <c r="D52" s="51" t="s">
        <v>80</v>
      </c>
      <c r="E52" s="51" t="s">
        <v>80</v>
      </c>
      <c r="H52" s="49"/>
      <c r="L52" s="49"/>
      <c r="M52" s="49"/>
    </row>
    <row r="53" spans="1:13" x14ac:dyDescent="0.35">
      <c r="A53" s="51" t="s">
        <v>1473</v>
      </c>
      <c r="B53" s="68" t="s">
        <v>1412</v>
      </c>
      <c r="C53" s="51" t="s">
        <v>80</v>
      </c>
      <c r="D53" s="51" t="s">
        <v>80</v>
      </c>
      <c r="E53" s="51" t="s">
        <v>80</v>
      </c>
      <c r="H53" s="49"/>
      <c r="L53" s="49"/>
      <c r="M53" s="49"/>
    </row>
    <row r="54" spans="1:13" x14ac:dyDescent="0.35">
      <c r="A54" s="51" t="s">
        <v>1474</v>
      </c>
      <c r="B54" s="68" t="s">
        <v>1413</v>
      </c>
      <c r="C54" s="51" t="s">
        <v>80</v>
      </c>
      <c r="D54" s="51" t="s">
        <v>80</v>
      </c>
      <c r="E54" s="51" t="s">
        <v>80</v>
      </c>
      <c r="H54" s="49"/>
      <c r="L54" s="49"/>
      <c r="M54" s="49"/>
    </row>
    <row r="55" spans="1:13" x14ac:dyDescent="0.35">
      <c r="A55" s="51" t="s">
        <v>1475</v>
      </c>
      <c r="B55" s="68" t="s">
        <v>1414</v>
      </c>
      <c r="C55" s="51" t="s">
        <v>80</v>
      </c>
      <c r="D55" s="51" t="s">
        <v>80</v>
      </c>
      <c r="E55" s="51" t="s">
        <v>80</v>
      </c>
      <c r="H55" s="49"/>
      <c r="L55" s="49"/>
      <c r="M55" s="49"/>
    </row>
    <row r="56" spans="1:13" x14ac:dyDescent="0.35">
      <c r="A56" s="51" t="s">
        <v>1476</v>
      </c>
      <c r="B56" s="68" t="s">
        <v>1415</v>
      </c>
      <c r="C56" s="51" t="s">
        <v>80</v>
      </c>
      <c r="D56" s="51" t="s">
        <v>80</v>
      </c>
      <c r="E56" s="51" t="s">
        <v>80</v>
      </c>
      <c r="H56" s="49"/>
      <c r="L56" s="49"/>
      <c r="M56" s="49"/>
    </row>
    <row r="57" spans="1:13" x14ac:dyDescent="0.35">
      <c r="A57" s="51" t="s">
        <v>1477</v>
      </c>
      <c r="B57" s="68" t="s">
        <v>1416</v>
      </c>
      <c r="C57" s="51" t="s">
        <v>80</v>
      </c>
      <c r="D57" s="51" t="s">
        <v>80</v>
      </c>
      <c r="E57" s="51" t="s">
        <v>80</v>
      </c>
      <c r="H57" s="49"/>
      <c r="L57" s="49"/>
      <c r="M57" s="49"/>
    </row>
    <row r="58" spans="1:13" x14ac:dyDescent="0.35">
      <c r="A58" s="51" t="s">
        <v>1478</v>
      </c>
      <c r="B58" s="68" t="s">
        <v>1417</v>
      </c>
      <c r="C58" s="51" t="s">
        <v>80</v>
      </c>
      <c r="D58" s="51" t="s">
        <v>80</v>
      </c>
      <c r="E58" s="51" t="s">
        <v>80</v>
      </c>
      <c r="H58" s="49"/>
      <c r="L58" s="49"/>
      <c r="M58" s="49"/>
    </row>
    <row r="59" spans="1:13" x14ac:dyDescent="0.35">
      <c r="A59" s="51" t="s">
        <v>1479</v>
      </c>
      <c r="B59" s="68" t="s">
        <v>1418</v>
      </c>
      <c r="C59" s="51" t="s">
        <v>80</v>
      </c>
      <c r="D59" s="51" t="s">
        <v>80</v>
      </c>
      <c r="E59" s="51" t="s">
        <v>80</v>
      </c>
      <c r="H59" s="49"/>
      <c r="L59" s="49"/>
      <c r="M59" s="49"/>
    </row>
    <row r="60" spans="1:13" outlineLevel="1" x14ac:dyDescent="0.35">
      <c r="A60" s="51" t="s">
        <v>1440</v>
      </c>
      <c r="B60" s="68"/>
      <c r="E60" s="68"/>
      <c r="F60" s="68"/>
      <c r="G60" s="68"/>
      <c r="H60" s="49"/>
      <c r="L60" s="49"/>
      <c r="M60" s="49"/>
    </row>
    <row r="61" spans="1:13" outlineLevel="1" x14ac:dyDescent="0.35">
      <c r="A61" s="51" t="s">
        <v>1441</v>
      </c>
      <c r="B61" s="68"/>
      <c r="E61" s="68"/>
      <c r="F61" s="68"/>
      <c r="G61" s="68"/>
      <c r="H61" s="49"/>
      <c r="L61" s="49"/>
      <c r="M61" s="49"/>
    </row>
    <row r="62" spans="1:13" outlineLevel="1" x14ac:dyDescent="0.35">
      <c r="A62" s="51" t="s">
        <v>1442</v>
      </c>
      <c r="B62" s="68"/>
      <c r="E62" s="68"/>
      <c r="F62" s="68"/>
      <c r="G62" s="68"/>
      <c r="H62" s="49"/>
      <c r="L62" s="49"/>
      <c r="M62" s="49"/>
    </row>
    <row r="63" spans="1:13" outlineLevel="1" x14ac:dyDescent="0.35">
      <c r="A63" s="51" t="s">
        <v>1443</v>
      </c>
      <c r="B63" s="68"/>
      <c r="E63" s="68"/>
      <c r="F63" s="68"/>
      <c r="G63" s="68"/>
      <c r="H63" s="49"/>
      <c r="L63" s="49"/>
      <c r="M63" s="49"/>
    </row>
    <row r="64" spans="1:13" outlineLevel="1" x14ac:dyDescent="0.35">
      <c r="A64" s="51" t="s">
        <v>1444</v>
      </c>
      <c r="B64" s="68"/>
      <c r="E64" s="68"/>
      <c r="F64" s="68"/>
      <c r="G64" s="68"/>
      <c r="H64" s="49"/>
      <c r="L64" s="49"/>
      <c r="M64" s="49"/>
    </row>
    <row r="65" spans="1:14" outlineLevel="1" x14ac:dyDescent="0.35">
      <c r="A65" s="51" t="s">
        <v>1445</v>
      </c>
      <c r="B65" s="68"/>
      <c r="E65" s="68"/>
      <c r="F65" s="68"/>
      <c r="G65" s="68"/>
      <c r="H65" s="49"/>
      <c r="L65" s="49"/>
      <c r="M65" s="49"/>
    </row>
    <row r="66" spans="1:14" outlineLevel="1" x14ac:dyDescent="0.35">
      <c r="A66" s="51" t="s">
        <v>1446</v>
      </c>
      <c r="B66" s="68"/>
      <c r="E66" s="68"/>
      <c r="F66" s="68"/>
      <c r="G66" s="68"/>
      <c r="H66" s="49"/>
      <c r="L66" s="49"/>
      <c r="M66" s="49"/>
    </row>
    <row r="67" spans="1:14" outlineLevel="1" x14ac:dyDescent="0.35">
      <c r="A67" s="51" t="s">
        <v>1447</v>
      </c>
      <c r="B67" s="68"/>
      <c r="E67" s="68"/>
      <c r="F67" s="68"/>
      <c r="G67" s="68"/>
      <c r="H67" s="49"/>
      <c r="L67" s="49"/>
      <c r="M67" s="49"/>
    </row>
    <row r="68" spans="1:14" outlineLevel="1" x14ac:dyDescent="0.35">
      <c r="A68" s="51" t="s">
        <v>1448</v>
      </c>
      <c r="B68" s="68"/>
      <c r="E68" s="68"/>
      <c r="F68" s="68"/>
      <c r="G68" s="68"/>
      <c r="H68" s="49"/>
      <c r="L68" s="49"/>
      <c r="M68" s="49"/>
    </row>
    <row r="69" spans="1:14" outlineLevel="1" x14ac:dyDescent="0.35">
      <c r="A69" s="51" t="s">
        <v>1449</v>
      </c>
      <c r="B69" s="68"/>
      <c r="E69" s="68"/>
      <c r="F69" s="68"/>
      <c r="G69" s="68"/>
      <c r="H69" s="49"/>
      <c r="L69" s="49"/>
      <c r="M69" s="49"/>
    </row>
    <row r="70" spans="1:14" outlineLevel="1" x14ac:dyDescent="0.35">
      <c r="A70" s="51" t="s">
        <v>1450</v>
      </c>
      <c r="B70" s="68"/>
      <c r="E70" s="68"/>
      <c r="F70" s="68"/>
      <c r="G70" s="68"/>
      <c r="H70" s="49"/>
      <c r="L70" s="49"/>
      <c r="M70" s="49"/>
    </row>
    <row r="71" spans="1:14" outlineLevel="1" x14ac:dyDescent="0.35">
      <c r="A71" s="51" t="s">
        <v>1451</v>
      </c>
      <c r="B71" s="68"/>
      <c r="E71" s="68"/>
      <c r="F71" s="68"/>
      <c r="G71" s="68"/>
      <c r="H71" s="49"/>
      <c r="L71" s="49"/>
      <c r="M71" s="49"/>
    </row>
    <row r="72" spans="1:14" outlineLevel="1" x14ac:dyDescent="0.35">
      <c r="A72" s="51" t="s">
        <v>1452</v>
      </c>
      <c r="B72" s="68"/>
      <c r="E72" s="68"/>
      <c r="F72" s="68"/>
      <c r="G72" s="68"/>
      <c r="H72" s="49"/>
      <c r="L72" s="49"/>
      <c r="M72" s="49"/>
    </row>
    <row r="73" spans="1:14" ht="18.5" x14ac:dyDescent="0.35">
      <c r="A73" s="63"/>
      <c r="B73" s="62" t="s">
        <v>1454</v>
      </c>
      <c r="C73" s="63"/>
      <c r="D73" s="63"/>
      <c r="E73" s="63"/>
      <c r="F73" s="63"/>
      <c r="G73" s="63"/>
      <c r="H73" s="49"/>
    </row>
    <row r="74" spans="1:14" ht="15" customHeight="1" x14ac:dyDescent="0.35">
      <c r="A74" s="70"/>
      <c r="B74" s="71" t="s">
        <v>776</v>
      </c>
      <c r="C74" s="70" t="s">
        <v>1513</v>
      </c>
      <c r="D74" s="70"/>
      <c r="E74" s="73"/>
      <c r="F74" s="73"/>
      <c r="G74" s="73"/>
      <c r="H74" s="81"/>
      <c r="I74" s="81"/>
      <c r="J74" s="81"/>
      <c r="K74" s="81"/>
      <c r="L74" s="81"/>
      <c r="M74" s="81"/>
      <c r="N74" s="81"/>
    </row>
    <row r="75" spans="1:14" x14ac:dyDescent="0.35">
      <c r="A75" s="51" t="s">
        <v>1480</v>
      </c>
      <c r="B75" s="51" t="s">
        <v>3040</v>
      </c>
      <c r="C75" s="224" t="s">
        <v>80</v>
      </c>
      <c r="H75" s="49"/>
    </row>
    <row r="76" spans="1:14" x14ac:dyDescent="0.35">
      <c r="A76" s="51" t="s">
        <v>1481</v>
      </c>
      <c r="B76" s="51" t="s">
        <v>3041</v>
      </c>
      <c r="C76" s="224" t="s">
        <v>80</v>
      </c>
      <c r="H76" s="49"/>
    </row>
    <row r="77" spans="1:14" outlineLevel="1" x14ac:dyDescent="0.35">
      <c r="A77" s="51" t="s">
        <v>1482</v>
      </c>
      <c r="H77" s="49"/>
    </row>
    <row r="78" spans="1:14" outlineLevel="1" x14ac:dyDescent="0.35">
      <c r="A78" s="51" t="s">
        <v>1483</v>
      </c>
      <c r="H78" s="49"/>
    </row>
    <row r="79" spans="1:14" outlineLevel="1" x14ac:dyDescent="0.35">
      <c r="A79" s="51" t="s">
        <v>1484</v>
      </c>
      <c r="H79" s="49"/>
    </row>
    <row r="80" spans="1:14" outlineLevel="1" x14ac:dyDescent="0.35">
      <c r="A80" s="51" t="s">
        <v>1485</v>
      </c>
      <c r="H80" s="49"/>
    </row>
    <row r="81" spans="1:8" x14ac:dyDescent="0.35">
      <c r="A81" s="70"/>
      <c r="B81" s="71" t="s">
        <v>1486</v>
      </c>
      <c r="C81" s="70" t="s">
        <v>479</v>
      </c>
      <c r="D81" s="70" t="s">
        <v>480</v>
      </c>
      <c r="E81" s="73" t="s">
        <v>788</v>
      </c>
      <c r="F81" s="73" t="s">
        <v>973</v>
      </c>
      <c r="G81" s="73" t="s">
        <v>1508</v>
      </c>
      <c r="H81" s="49"/>
    </row>
    <row r="82" spans="1:8" x14ac:dyDescent="0.35">
      <c r="A82" s="51" t="s">
        <v>1487</v>
      </c>
      <c r="B82" s="51" t="s">
        <v>1570</v>
      </c>
      <c r="C82" s="51" t="s">
        <v>80</v>
      </c>
      <c r="D82" s="51" t="s">
        <v>80</v>
      </c>
      <c r="E82" s="51" t="s">
        <v>80</v>
      </c>
      <c r="F82" s="51" t="s">
        <v>80</v>
      </c>
      <c r="G82" s="51" t="s">
        <v>80</v>
      </c>
      <c r="H82" s="49"/>
    </row>
    <row r="83" spans="1:8" x14ac:dyDescent="0.35">
      <c r="A83" s="51" t="s">
        <v>1488</v>
      </c>
      <c r="B83" s="51" t="s">
        <v>1505</v>
      </c>
      <c r="C83" s="51" t="s">
        <v>80</v>
      </c>
      <c r="D83" s="51" t="s">
        <v>80</v>
      </c>
      <c r="E83" s="51" t="s">
        <v>80</v>
      </c>
      <c r="F83" s="51" t="s">
        <v>80</v>
      </c>
      <c r="G83" s="51" t="s">
        <v>80</v>
      </c>
      <c r="H83" s="49"/>
    </row>
    <row r="84" spans="1:8" x14ac:dyDescent="0.35">
      <c r="A84" s="51" t="s">
        <v>1489</v>
      </c>
      <c r="B84" s="51" t="s">
        <v>1503</v>
      </c>
      <c r="C84" s="51" t="s">
        <v>80</v>
      </c>
      <c r="D84" s="51" t="s">
        <v>80</v>
      </c>
      <c r="E84" s="51" t="s">
        <v>80</v>
      </c>
      <c r="F84" s="51" t="s">
        <v>80</v>
      </c>
      <c r="G84" s="51" t="s">
        <v>80</v>
      </c>
      <c r="H84" s="49"/>
    </row>
    <row r="85" spans="1:8" x14ac:dyDescent="0.35">
      <c r="A85" s="51" t="s">
        <v>1490</v>
      </c>
      <c r="B85" s="51" t="s">
        <v>1504</v>
      </c>
      <c r="C85" s="51" t="s">
        <v>80</v>
      </c>
      <c r="D85" s="51" t="s">
        <v>80</v>
      </c>
      <c r="E85" s="51" t="s">
        <v>80</v>
      </c>
      <c r="F85" s="51" t="s">
        <v>80</v>
      </c>
      <c r="G85" s="51" t="s">
        <v>80</v>
      </c>
      <c r="H85" s="49"/>
    </row>
    <row r="86" spans="1:8" x14ac:dyDescent="0.35">
      <c r="A86" s="51" t="s">
        <v>1507</v>
      </c>
      <c r="B86" s="51" t="s">
        <v>1506</v>
      </c>
      <c r="C86" s="51" t="s">
        <v>80</v>
      </c>
      <c r="D86" s="51" t="s">
        <v>80</v>
      </c>
      <c r="E86" s="51" t="s">
        <v>80</v>
      </c>
      <c r="F86" s="51" t="s">
        <v>80</v>
      </c>
      <c r="G86" s="51" t="s">
        <v>80</v>
      </c>
      <c r="H86" s="49"/>
    </row>
    <row r="87" spans="1:8" outlineLevel="1" x14ac:dyDescent="0.35">
      <c r="A87" s="51" t="s">
        <v>1491</v>
      </c>
      <c r="H87" s="49"/>
    </row>
    <row r="88" spans="1:8" outlineLevel="1" x14ac:dyDescent="0.35">
      <c r="A88" s="51" t="s">
        <v>1492</v>
      </c>
      <c r="H88" s="49"/>
    </row>
    <row r="89" spans="1:8" outlineLevel="1" x14ac:dyDescent="0.35">
      <c r="A89" s="51" t="s">
        <v>1493</v>
      </c>
      <c r="H89" s="49"/>
    </row>
    <row r="90" spans="1:8" outlineLevel="1" x14ac:dyDescent="0.35">
      <c r="A90" s="51" t="s">
        <v>1494</v>
      </c>
      <c r="H90" s="49"/>
    </row>
    <row r="91" spans="1:8" x14ac:dyDescent="0.35">
      <c r="H91" s="49"/>
    </row>
    <row r="92" spans="1:8" x14ac:dyDescent="0.35">
      <c r="H92" s="49"/>
    </row>
    <row r="93" spans="1:8" x14ac:dyDescent="0.35">
      <c r="H93" s="49"/>
    </row>
    <row r="94" spans="1:8" x14ac:dyDescent="0.35">
      <c r="H94" s="49"/>
    </row>
    <row r="95" spans="1:8" x14ac:dyDescent="0.35">
      <c r="H95" s="49"/>
    </row>
    <row r="96" spans="1:8" x14ac:dyDescent="0.35">
      <c r="H96" s="49"/>
    </row>
    <row r="97" spans="8:8" x14ac:dyDescent="0.35">
      <c r="H97" s="49"/>
    </row>
    <row r="98" spans="8:8" x14ac:dyDescent="0.35">
      <c r="H98" s="49"/>
    </row>
    <row r="99" spans="8:8" x14ac:dyDescent="0.35">
      <c r="H99" s="49"/>
    </row>
    <row r="100" spans="8:8" x14ac:dyDescent="0.35">
      <c r="H100" s="49"/>
    </row>
    <row r="101" spans="8:8" x14ac:dyDescent="0.35">
      <c r="H101" s="49"/>
    </row>
    <row r="102" spans="8:8" x14ac:dyDescent="0.35">
      <c r="H102" s="49"/>
    </row>
    <row r="103" spans="8:8" x14ac:dyDescent="0.35">
      <c r="H103" s="49"/>
    </row>
    <row r="104" spans="8:8" x14ac:dyDescent="0.35">
      <c r="H104" s="49"/>
    </row>
    <row r="105" spans="8:8" x14ac:dyDescent="0.35">
      <c r="H105" s="49"/>
    </row>
    <row r="106" spans="8:8" x14ac:dyDescent="0.35">
      <c r="H106" s="49"/>
    </row>
    <row r="107" spans="8:8" x14ac:dyDescent="0.35">
      <c r="H107" s="49"/>
    </row>
    <row r="108" spans="8:8" x14ac:dyDescent="0.35">
      <c r="H108" s="49"/>
    </row>
    <row r="109" spans="8:8" x14ac:dyDescent="0.35">
      <c r="H109" s="49"/>
    </row>
    <row r="110" spans="8:8" x14ac:dyDescent="0.35">
      <c r="H110" s="49"/>
    </row>
    <row r="111" spans="8:8" x14ac:dyDescent="0.35">
      <c r="H111" s="49"/>
    </row>
    <row r="112" spans="8:8" x14ac:dyDescent="0.35">
      <c r="H112" s="49"/>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4">
    <tabColor rgb="FF243386"/>
  </sheetPr>
  <dimension ref="A1:G639"/>
  <sheetViews>
    <sheetView zoomScale="80" zoomScaleNormal="80" workbookViewId="0"/>
  </sheetViews>
  <sheetFormatPr defaultRowHeight="14.5" x14ac:dyDescent="0.35"/>
  <cols>
    <col min="1" max="1" width="14.81640625" customWidth="1"/>
    <col min="2" max="2" width="64.81640625" customWidth="1"/>
    <col min="3" max="7" width="41" customWidth="1"/>
  </cols>
  <sheetData>
    <row r="1" spans="1:7" ht="31" x14ac:dyDescent="0.35">
      <c r="A1" s="48" t="s">
        <v>2752</v>
      </c>
      <c r="B1" s="48"/>
      <c r="C1" s="49"/>
      <c r="D1" s="49"/>
      <c r="E1" s="49"/>
      <c r="F1" s="216" t="s">
        <v>3071</v>
      </c>
      <c r="G1" s="83"/>
    </row>
    <row r="2" spans="1:7" ht="15" thickBot="1" x14ac:dyDescent="0.4">
      <c r="A2" s="49"/>
      <c r="B2" s="50"/>
      <c r="C2" s="50"/>
      <c r="D2" s="49"/>
      <c r="E2" s="49"/>
      <c r="F2" s="49"/>
      <c r="G2" s="49"/>
    </row>
    <row r="3" spans="1:7" ht="19" thickBot="1" x14ac:dyDescent="0.4">
      <c r="A3" s="52"/>
      <c r="B3" s="53" t="s">
        <v>69</v>
      </c>
      <c r="C3" s="196" t="s">
        <v>216</v>
      </c>
      <c r="D3" s="52"/>
      <c r="E3" s="52"/>
      <c r="F3" s="49"/>
      <c r="G3" s="49"/>
    </row>
    <row r="4" spans="1:7" x14ac:dyDescent="0.35">
      <c r="A4" s="51"/>
      <c r="B4" s="51"/>
      <c r="C4" s="51"/>
      <c r="D4" s="51"/>
      <c r="E4" s="51"/>
      <c r="F4" s="51"/>
      <c r="G4" s="51"/>
    </row>
    <row r="5" spans="1:7" ht="18.5" x14ac:dyDescent="0.35">
      <c r="A5" s="55"/>
      <c r="B5" s="516" t="s">
        <v>2213</v>
      </c>
      <c r="C5" s="517"/>
      <c r="D5" s="51"/>
      <c r="E5" s="57"/>
      <c r="F5" s="57"/>
      <c r="G5" s="57"/>
    </row>
    <row r="6" spans="1:7" x14ac:dyDescent="0.35">
      <c r="A6" s="161"/>
      <c r="B6" s="518" t="s">
        <v>1642</v>
      </c>
      <c r="C6" s="518"/>
      <c r="D6" s="159"/>
      <c r="E6" s="51"/>
      <c r="F6" s="51"/>
      <c r="G6" s="51"/>
    </row>
    <row r="7" spans="1:7" x14ac:dyDescent="0.35">
      <c r="A7" s="51"/>
      <c r="B7" s="519" t="s">
        <v>1643</v>
      </c>
      <c r="C7" s="520"/>
      <c r="D7" s="159"/>
      <c r="E7" s="51"/>
      <c r="F7" s="51"/>
      <c r="G7" s="51"/>
    </row>
    <row r="8" spans="1:7" x14ac:dyDescent="0.35">
      <c r="A8" s="51"/>
      <c r="B8" s="521" t="s">
        <v>1644</v>
      </c>
      <c r="C8" s="522"/>
      <c r="D8" s="159"/>
      <c r="E8" s="51"/>
      <c r="F8" s="51"/>
      <c r="G8" s="51"/>
    </row>
    <row r="9" spans="1:7" ht="15" thickBot="1" x14ac:dyDescent="0.4">
      <c r="A9" s="51"/>
      <c r="B9" s="523" t="s">
        <v>1645</v>
      </c>
      <c r="C9" s="524"/>
      <c r="D9" s="51"/>
      <c r="E9" s="51"/>
      <c r="F9" s="51"/>
      <c r="G9" s="51"/>
    </row>
    <row r="10" spans="1:7" x14ac:dyDescent="0.35">
      <c r="A10" s="51"/>
      <c r="B10" s="176"/>
      <c r="C10" s="163"/>
      <c r="D10" s="51"/>
      <c r="E10" s="51"/>
      <c r="F10" s="51"/>
      <c r="G10" s="51"/>
    </row>
    <row r="11" spans="1:7" x14ac:dyDescent="0.35">
      <c r="A11" s="51"/>
      <c r="B11" s="61"/>
      <c r="C11" s="51"/>
      <c r="D11" s="51"/>
      <c r="E11" s="51"/>
      <c r="F11" s="51"/>
      <c r="G11" s="51"/>
    </row>
    <row r="12" spans="1:7" x14ac:dyDescent="0.35">
      <c r="A12" s="51"/>
      <c r="B12" s="61"/>
      <c r="C12" s="51"/>
      <c r="D12" s="51"/>
      <c r="E12" s="51"/>
      <c r="F12" s="51"/>
      <c r="G12" s="51"/>
    </row>
    <row r="13" spans="1:7" ht="18.75" customHeight="1" x14ac:dyDescent="0.35">
      <c r="A13" s="62"/>
      <c r="B13" s="515" t="s">
        <v>1642</v>
      </c>
      <c r="C13" s="515"/>
      <c r="D13" s="62"/>
      <c r="E13" s="62"/>
      <c r="F13" s="62"/>
      <c r="G13" s="62"/>
    </row>
    <row r="14" spans="1:7" x14ac:dyDescent="0.35">
      <c r="A14" s="70"/>
      <c r="B14" s="70" t="s">
        <v>1646</v>
      </c>
      <c r="C14" s="70" t="s">
        <v>107</v>
      </c>
      <c r="D14" s="70" t="s">
        <v>1647</v>
      </c>
      <c r="E14" s="70"/>
      <c r="F14" s="70" t="s">
        <v>1648</v>
      </c>
      <c r="G14" s="70" t="s">
        <v>1649</v>
      </c>
    </row>
    <row r="15" spans="1:7" x14ac:dyDescent="0.35">
      <c r="A15" s="51" t="s">
        <v>1650</v>
      </c>
      <c r="B15" s="1" t="s">
        <v>1651</v>
      </c>
      <c r="C15" s="177">
        <f>faneF1!C15</f>
        <v>70343.00372440739</v>
      </c>
      <c r="D15" s="178">
        <f>faneF1!D15</f>
        <v>22018</v>
      </c>
      <c r="F15" s="139">
        <f>IF(OR('B1. HTT Mortgage Assets'!$C$15=0,C15="[For completion]"),"",C15/'B1. HTT Mortgage Assets'!$C$15)</f>
        <v>0.17168000590733395</v>
      </c>
      <c r="G15" s="139">
        <f>IF(OR('B1. HTT Mortgage Assets'!$F$28=0,D15="[For completion]"),"",D15/'B1. HTT Mortgage Assets'!$F$28)</f>
        <v>9.6450880927975047E-2</v>
      </c>
    </row>
    <row r="16" spans="1:7" x14ac:dyDescent="0.35">
      <c r="A16" s="51" t="s">
        <v>1653</v>
      </c>
      <c r="B16" s="68" t="s">
        <v>2193</v>
      </c>
      <c r="C16" s="177">
        <f>faneF1!C16</f>
        <v>69.887911632034957</v>
      </c>
      <c r="D16" s="178">
        <f>faneF1!D16</f>
        <v>76</v>
      </c>
      <c r="F16" s="139">
        <f>IF(OR('B1. HTT Mortgage Assets'!$C$15=0,C16="[For completion]"),"",C16/'B1. HTT Mortgage Assets'!$C$15)</f>
        <v>1.7056930251154235E-4</v>
      </c>
      <c r="G16" s="139">
        <f>IF(OR('B1. HTT Mortgage Assets'!$F$28=0,D16="[For completion]"),"",D16/'B1. HTT Mortgage Assets'!$F$28)</f>
        <v>3.3292156192779105E-4</v>
      </c>
    </row>
    <row r="17" spans="1:7" x14ac:dyDescent="0.35">
      <c r="A17" s="51" t="s">
        <v>1654</v>
      </c>
      <c r="B17" s="68" t="s">
        <v>1656</v>
      </c>
      <c r="C17" s="177">
        <f>faneF1!C17</f>
        <v>0</v>
      </c>
      <c r="D17" s="178">
        <f>faneF1!D17</f>
        <v>0</v>
      </c>
      <c r="F17" s="139">
        <f>IF(OR('B1. HTT Mortgage Assets'!$C$15=0,C17="[For completion]"),"",C17/'B1. HTT Mortgage Assets'!$C$15)</f>
        <v>0</v>
      </c>
      <c r="G17" s="139">
        <f>IF(OR('B1. HTT Mortgage Assets'!$F$28=0,D17="[For completion]"),"",D17/'B1. HTT Mortgage Assets'!$F$28)</f>
        <v>0</v>
      </c>
    </row>
    <row r="18" spans="1:7" x14ac:dyDescent="0.35">
      <c r="A18" s="51" t="s">
        <v>1655</v>
      </c>
      <c r="B18" s="68" t="s">
        <v>1973</v>
      </c>
      <c r="C18" s="134">
        <f>SUM(C15:C17)</f>
        <v>70412.891636039421</v>
      </c>
      <c r="D18" s="76">
        <f>SUM(D15:D17)</f>
        <v>22094</v>
      </c>
      <c r="F18" s="139">
        <f>SUM(F15:F17)</f>
        <v>0.17185057520984551</v>
      </c>
      <c r="G18" s="139">
        <f>SUM(G15:G17)</f>
        <v>9.6783802489902843E-2</v>
      </c>
    </row>
    <row r="19" spans="1:7" x14ac:dyDescent="0.35">
      <c r="A19" s="68" t="s">
        <v>2194</v>
      </c>
      <c r="B19" s="181"/>
      <c r="C19" s="179"/>
      <c r="D19" s="179"/>
      <c r="F19" s="68"/>
      <c r="G19" s="68"/>
    </row>
    <row r="20" spans="1:7" x14ac:dyDescent="0.35">
      <c r="A20" s="68" t="s">
        <v>2195</v>
      </c>
      <c r="B20" s="181"/>
      <c r="C20" s="179"/>
      <c r="D20" s="179"/>
      <c r="F20" s="68"/>
      <c r="G20" s="68"/>
    </row>
    <row r="21" spans="1:7" x14ac:dyDescent="0.35">
      <c r="A21" s="68" t="s">
        <v>2196</v>
      </c>
      <c r="B21" s="181"/>
      <c r="C21" s="179"/>
      <c r="D21" s="179"/>
      <c r="F21" s="68"/>
      <c r="G21" s="68"/>
    </row>
    <row r="22" spans="1:7" x14ac:dyDescent="0.35">
      <c r="A22" s="68" t="s">
        <v>2197</v>
      </c>
      <c r="B22" s="181"/>
      <c r="C22" s="179"/>
      <c r="D22" s="179"/>
      <c r="F22" s="68"/>
      <c r="G22" s="68"/>
    </row>
    <row r="23" spans="1:7" x14ac:dyDescent="0.35">
      <c r="A23" s="68" t="s">
        <v>2198</v>
      </c>
      <c r="B23" s="181"/>
      <c r="C23" s="179"/>
      <c r="D23" s="179"/>
      <c r="F23" s="68"/>
      <c r="G23" s="68"/>
    </row>
    <row r="24" spans="1:7" ht="18.5" x14ac:dyDescent="0.35">
      <c r="A24" s="62"/>
      <c r="B24" s="515" t="s">
        <v>1643</v>
      </c>
      <c r="C24" s="515"/>
      <c r="D24" s="62"/>
      <c r="E24" s="62"/>
      <c r="F24" s="62"/>
      <c r="G24" s="62"/>
    </row>
    <row r="25" spans="1:7" x14ac:dyDescent="0.35">
      <c r="A25" s="70"/>
      <c r="B25" s="70" t="s">
        <v>1657</v>
      </c>
      <c r="C25" s="70" t="s">
        <v>107</v>
      </c>
      <c r="D25" s="70"/>
      <c r="E25" s="70"/>
      <c r="F25" s="70" t="s">
        <v>1658</v>
      </c>
      <c r="G25" s="70"/>
    </row>
    <row r="26" spans="1:7" x14ac:dyDescent="0.35">
      <c r="A26" s="51" t="s">
        <v>1659</v>
      </c>
      <c r="B26" s="51" t="s">
        <v>449</v>
      </c>
      <c r="C26" s="167">
        <f>faneF1!C26</f>
        <v>60843.231438245079</v>
      </c>
      <c r="D26" s="132"/>
      <c r="E26" s="51"/>
      <c r="F26" s="139">
        <f>IF($C$29=0,"",IF(C26="[For completion]","",C26/$C$29))</f>
        <v>0.86409221414653092</v>
      </c>
    </row>
    <row r="27" spans="1:7" x14ac:dyDescent="0.35">
      <c r="A27" s="51" t="s">
        <v>1660</v>
      </c>
      <c r="B27" s="51" t="s">
        <v>451</v>
      </c>
      <c r="C27" s="167">
        <f>faneF1!C27</f>
        <v>9569.6601977943646</v>
      </c>
      <c r="D27" s="132"/>
      <c r="E27" s="51"/>
      <c r="F27" s="139">
        <f>IF($C$29=0,"",IF(C27="[For completion]","",C27/$C$29))</f>
        <v>0.13590778585346894</v>
      </c>
    </row>
    <row r="28" spans="1:7" x14ac:dyDescent="0.35">
      <c r="A28" s="51" t="s">
        <v>1661</v>
      </c>
      <c r="B28" s="51" t="s">
        <v>136</v>
      </c>
      <c r="C28" s="167">
        <f>faneF1!C28</f>
        <v>0</v>
      </c>
      <c r="D28" s="132"/>
      <c r="E28" s="51"/>
      <c r="F28" s="139">
        <f>IF($C$29=0,"",IF(C28="[For completion]","",C28/$C$29))</f>
        <v>0</v>
      </c>
    </row>
    <row r="29" spans="1:7" x14ac:dyDescent="0.35">
      <c r="A29" s="51" t="s">
        <v>1662</v>
      </c>
      <c r="B29" s="120" t="s">
        <v>138</v>
      </c>
      <c r="C29" s="132">
        <f>SUM(C26:C28)</f>
        <v>70412.891636039451</v>
      </c>
      <c r="D29" s="51"/>
      <c r="E29" s="51"/>
      <c r="F29" s="127">
        <f>SUM(F26:F28)</f>
        <v>0.99999999999999989</v>
      </c>
    </row>
    <row r="30" spans="1:7" x14ac:dyDescent="0.35">
      <c r="A30" s="51" t="s">
        <v>1663</v>
      </c>
      <c r="B30" s="80" t="s">
        <v>1378</v>
      </c>
      <c r="C30" s="167"/>
      <c r="D30" s="51"/>
      <c r="E30" s="51"/>
      <c r="F30" s="139">
        <f>IF($C$29=0,"",IF(C30="[For completion]","",C30/$C$29))</f>
        <v>0</v>
      </c>
    </row>
    <row r="31" spans="1:7" x14ac:dyDescent="0.35">
      <c r="A31" s="51" t="s">
        <v>1664</v>
      </c>
      <c r="B31" s="80" t="s">
        <v>2199</v>
      </c>
      <c r="C31" s="167"/>
      <c r="D31" s="51"/>
      <c r="E31" s="51"/>
      <c r="F31" s="139">
        <f t="shared" ref="F31:F38" si="0">IF($C$29=0,"",IF(C31="[For completion]","",C31/$C$29))</f>
        <v>0</v>
      </c>
      <c r="G31" s="57"/>
    </row>
    <row r="32" spans="1:7" x14ac:dyDescent="0.35">
      <c r="A32" s="51" t="s">
        <v>1665</v>
      </c>
      <c r="B32" s="80" t="s">
        <v>2200</v>
      </c>
      <c r="C32" s="167"/>
      <c r="D32" s="51"/>
      <c r="E32" s="51"/>
      <c r="F32" s="139">
        <f>IF($C$29=0,"",IF(C32="[For completion]","",C32/$C$29))</f>
        <v>0</v>
      </c>
      <c r="G32" s="57"/>
    </row>
    <row r="33" spans="1:7" x14ac:dyDescent="0.35">
      <c r="A33" s="51" t="s">
        <v>1666</v>
      </c>
      <c r="B33" s="80" t="s">
        <v>2201</v>
      </c>
      <c r="C33" s="167"/>
      <c r="D33" s="51"/>
      <c r="E33" s="51"/>
      <c r="F33" s="139">
        <f t="shared" si="0"/>
        <v>0</v>
      </c>
      <c r="G33" s="57"/>
    </row>
    <row r="34" spans="1:7" x14ac:dyDescent="0.35">
      <c r="A34" s="51" t="s">
        <v>1667</v>
      </c>
      <c r="B34" s="80" t="s">
        <v>1974</v>
      </c>
      <c r="C34" s="167"/>
      <c r="D34" s="51"/>
      <c r="E34" s="51"/>
      <c r="F34" s="139">
        <f t="shared" si="0"/>
        <v>0</v>
      </c>
      <c r="G34" s="57"/>
    </row>
    <row r="35" spans="1:7" x14ac:dyDescent="0.35">
      <c r="A35" s="51" t="s">
        <v>1668</v>
      </c>
      <c r="B35" s="80" t="s">
        <v>2202</v>
      </c>
      <c r="C35" s="167"/>
      <c r="D35" s="51"/>
      <c r="E35" s="51"/>
      <c r="F35" s="139">
        <f t="shared" si="0"/>
        <v>0</v>
      </c>
      <c r="G35" s="57"/>
    </row>
    <row r="36" spans="1:7" x14ac:dyDescent="0.35">
      <c r="A36" s="51" t="s">
        <v>1669</v>
      </c>
      <c r="B36" s="80" t="s">
        <v>2203</v>
      </c>
      <c r="C36" s="167"/>
      <c r="D36" s="51"/>
      <c r="E36" s="51"/>
      <c r="F36" s="139">
        <f t="shared" si="0"/>
        <v>0</v>
      </c>
      <c r="G36" s="57"/>
    </row>
    <row r="37" spans="1:7" x14ac:dyDescent="0.35">
      <c r="A37" s="51" t="s">
        <v>1670</v>
      </c>
      <c r="B37" s="80" t="s">
        <v>2204</v>
      </c>
      <c r="C37" s="167"/>
      <c r="D37" s="51"/>
      <c r="E37" s="51"/>
      <c r="F37" s="139">
        <f t="shared" si="0"/>
        <v>0</v>
      </c>
      <c r="G37" s="57"/>
    </row>
    <row r="38" spans="1:7" x14ac:dyDescent="0.35">
      <c r="A38" s="51" t="s">
        <v>1671</v>
      </c>
      <c r="B38" s="80" t="s">
        <v>1975</v>
      </c>
      <c r="C38" s="167"/>
      <c r="D38" s="51"/>
      <c r="F38" s="139">
        <f t="shared" si="0"/>
        <v>0</v>
      </c>
      <c r="G38" s="57"/>
    </row>
    <row r="39" spans="1:7" x14ac:dyDescent="0.35">
      <c r="A39" s="51" t="s">
        <v>1672</v>
      </c>
      <c r="B39" s="181" t="s">
        <v>2705</v>
      </c>
      <c r="C39" s="167"/>
      <c r="D39" s="51"/>
      <c r="F39" s="68"/>
      <c r="G39" s="68"/>
    </row>
    <row r="40" spans="1:7" x14ac:dyDescent="0.35">
      <c r="A40" s="51" t="s">
        <v>1673</v>
      </c>
      <c r="B40" s="181" t="s">
        <v>140</v>
      </c>
      <c r="C40" s="180"/>
      <c r="D40" s="81"/>
      <c r="F40" s="68"/>
      <c r="G40" s="68"/>
    </row>
    <row r="41" spans="1:7" x14ac:dyDescent="0.35">
      <c r="A41" s="51" t="s">
        <v>1674</v>
      </c>
      <c r="B41" s="181" t="s">
        <v>140</v>
      </c>
      <c r="C41" s="180"/>
      <c r="D41" s="81"/>
      <c r="E41" s="81"/>
      <c r="F41" s="68"/>
      <c r="G41" s="68"/>
    </row>
    <row r="42" spans="1:7" x14ac:dyDescent="0.35">
      <c r="A42" s="51" t="s">
        <v>1675</v>
      </c>
      <c r="B42" s="181" t="s">
        <v>140</v>
      </c>
      <c r="C42" s="180"/>
      <c r="D42" s="81"/>
      <c r="E42" s="81"/>
      <c r="F42" s="68"/>
      <c r="G42" s="68"/>
    </row>
    <row r="43" spans="1:7" x14ac:dyDescent="0.35">
      <c r="A43" s="51" t="s">
        <v>1676</v>
      </c>
      <c r="B43" s="181" t="s">
        <v>140</v>
      </c>
      <c r="C43" s="180"/>
      <c r="D43" s="81"/>
      <c r="E43" s="81"/>
      <c r="F43" s="68"/>
      <c r="G43" s="68"/>
    </row>
    <row r="44" spans="1:7" x14ac:dyDescent="0.35">
      <c r="A44" s="51" t="s">
        <v>1677</v>
      </c>
      <c r="B44" s="181" t="s">
        <v>140</v>
      </c>
      <c r="C44" s="180"/>
      <c r="D44" s="81"/>
      <c r="E44" s="81"/>
      <c r="F44" s="68"/>
      <c r="G44" s="68"/>
    </row>
    <row r="45" spans="1:7" x14ac:dyDescent="0.35">
      <c r="A45" s="51" t="s">
        <v>1678</v>
      </c>
      <c r="B45" s="181" t="s">
        <v>140</v>
      </c>
      <c r="C45" s="180"/>
      <c r="D45" s="81"/>
      <c r="E45" s="81"/>
      <c r="F45" s="68"/>
      <c r="G45" s="68"/>
    </row>
    <row r="46" spans="1:7" x14ac:dyDescent="0.35">
      <c r="A46" s="51" t="s">
        <v>1679</v>
      </c>
      <c r="B46" s="181" t="s">
        <v>140</v>
      </c>
      <c r="C46" s="180"/>
      <c r="D46" s="81"/>
      <c r="E46" s="81"/>
      <c r="F46" s="68"/>
    </row>
    <row r="47" spans="1:7" x14ac:dyDescent="0.35">
      <c r="A47" s="51" t="s">
        <v>1680</v>
      </c>
      <c r="B47" s="181" t="s">
        <v>140</v>
      </c>
      <c r="C47" s="180"/>
      <c r="D47" s="81"/>
      <c r="E47" s="81"/>
      <c r="F47" s="68"/>
    </row>
    <row r="48" spans="1:7" x14ac:dyDescent="0.35">
      <c r="A48" s="70"/>
      <c r="B48" s="70" t="s">
        <v>466</v>
      </c>
      <c r="C48" s="70" t="s">
        <v>467</v>
      </c>
      <c r="D48" s="70" t="s">
        <v>468</v>
      </c>
      <c r="E48" s="70"/>
      <c r="F48" s="70" t="s">
        <v>2454</v>
      </c>
      <c r="G48" s="70"/>
    </row>
    <row r="49" spans="1:7" x14ac:dyDescent="0.35">
      <c r="A49" s="51" t="s">
        <v>1681</v>
      </c>
      <c r="B49" s="51" t="s">
        <v>1976</v>
      </c>
      <c r="C49" s="183">
        <f>faneF1!C49</f>
        <v>21678</v>
      </c>
      <c r="D49" s="183">
        <f>faneF1!D49</f>
        <v>392</v>
      </c>
      <c r="E49" s="51"/>
      <c r="F49" s="185">
        <f>faneF1!F49</f>
        <v>22070</v>
      </c>
      <c r="G49" s="68"/>
    </row>
    <row r="50" spans="1:7" x14ac:dyDescent="0.35">
      <c r="A50" s="51" t="s">
        <v>1682</v>
      </c>
      <c r="B50" s="182" t="s">
        <v>473</v>
      </c>
      <c r="C50" s="164"/>
      <c r="D50" s="164"/>
      <c r="E50" s="51"/>
      <c r="F50" s="51"/>
      <c r="G50" s="68"/>
    </row>
    <row r="51" spans="1:7" x14ac:dyDescent="0.35">
      <c r="A51" s="51" t="s">
        <v>1683</v>
      </c>
      <c r="B51" s="182" t="s">
        <v>475</v>
      </c>
      <c r="C51" s="164"/>
      <c r="D51" s="164"/>
      <c r="E51" s="51"/>
      <c r="F51" s="51"/>
      <c r="G51" s="68"/>
    </row>
    <row r="52" spans="1:7" x14ac:dyDescent="0.35">
      <c r="A52" s="51" t="s">
        <v>1684</v>
      </c>
      <c r="B52" s="66"/>
      <c r="C52" s="51"/>
      <c r="D52" s="51"/>
      <c r="E52" s="51"/>
      <c r="F52" s="51"/>
      <c r="G52" s="68"/>
    </row>
    <row r="53" spans="1:7" x14ac:dyDescent="0.35">
      <c r="A53" s="51" t="s">
        <v>1685</v>
      </c>
      <c r="B53" s="66"/>
      <c r="C53" s="51"/>
      <c r="D53" s="51"/>
      <c r="E53" s="51"/>
      <c r="F53" s="51"/>
      <c r="G53" s="68"/>
    </row>
    <row r="54" spans="1:7" x14ac:dyDescent="0.35">
      <c r="A54" s="51" t="s">
        <v>1686</v>
      </c>
      <c r="B54" s="66"/>
      <c r="C54" s="51"/>
      <c r="D54" s="51"/>
      <c r="E54" s="51"/>
      <c r="F54" s="51"/>
      <c r="G54" s="68"/>
    </row>
    <row r="55" spans="1:7" x14ac:dyDescent="0.35">
      <c r="A55" s="51" t="s">
        <v>1687</v>
      </c>
      <c r="B55" s="66"/>
      <c r="C55" s="51"/>
      <c r="D55" s="51"/>
      <c r="E55" s="51"/>
      <c r="F55" s="51"/>
      <c r="G55" s="68"/>
    </row>
    <row r="56" spans="1:7" x14ac:dyDescent="0.35">
      <c r="A56" s="70"/>
      <c r="B56" s="70" t="s">
        <v>478</v>
      </c>
      <c r="C56" s="70" t="s">
        <v>479</v>
      </c>
      <c r="D56" s="70" t="s">
        <v>480</v>
      </c>
      <c r="E56" s="70"/>
      <c r="F56" s="70" t="s">
        <v>2289</v>
      </c>
      <c r="G56" s="70"/>
    </row>
    <row r="57" spans="1:7" x14ac:dyDescent="0.35">
      <c r="A57" s="51" t="s">
        <v>1688</v>
      </c>
      <c r="B57" s="51" t="s">
        <v>482</v>
      </c>
      <c r="C57" s="184">
        <f>faneF1!C57</f>
        <v>3.9028174182852107E-2</v>
      </c>
      <c r="D57" s="184">
        <f>faneF1!D57</f>
        <v>0.34129838829353493</v>
      </c>
      <c r="E57" s="147"/>
      <c r="F57" s="184">
        <f>faneF1!F57</f>
        <v>8.0109049712088987E-2</v>
      </c>
      <c r="G57" s="68"/>
    </row>
    <row r="58" spans="1:7" x14ac:dyDescent="0.35">
      <c r="A58" s="51" t="s">
        <v>1689</v>
      </c>
      <c r="B58" s="51"/>
      <c r="C58" s="127"/>
      <c r="D58" s="127"/>
      <c r="E58" s="147"/>
      <c r="F58" s="127"/>
      <c r="G58" s="68"/>
    </row>
    <row r="59" spans="1:7" x14ac:dyDescent="0.35">
      <c r="A59" s="51" t="s">
        <v>1690</v>
      </c>
      <c r="B59" s="51"/>
      <c r="C59" s="127"/>
      <c r="D59" s="127"/>
      <c r="E59" s="147"/>
      <c r="F59" s="127"/>
      <c r="G59" s="68"/>
    </row>
    <row r="60" spans="1:7" x14ac:dyDescent="0.35">
      <c r="A60" s="51" t="s">
        <v>1691</v>
      </c>
      <c r="B60" s="51"/>
      <c r="C60" s="127"/>
      <c r="D60" s="127"/>
      <c r="E60" s="147"/>
      <c r="F60" s="127"/>
      <c r="G60" s="68"/>
    </row>
    <row r="61" spans="1:7" x14ac:dyDescent="0.35">
      <c r="A61" s="51" t="s">
        <v>1692</v>
      </c>
      <c r="B61" s="51"/>
      <c r="C61" s="127"/>
      <c r="D61" s="127"/>
      <c r="E61" s="147"/>
      <c r="F61" s="127"/>
      <c r="G61" s="68"/>
    </row>
    <row r="62" spans="1:7" x14ac:dyDescent="0.35">
      <c r="A62" s="51" t="s">
        <v>1693</v>
      </c>
      <c r="B62" s="51"/>
      <c r="C62" s="127"/>
      <c r="D62" s="127"/>
      <c r="E62" s="147"/>
      <c r="F62" s="127"/>
      <c r="G62" s="68"/>
    </row>
    <row r="63" spans="1:7" x14ac:dyDescent="0.35">
      <c r="A63" s="51" t="s">
        <v>1694</v>
      </c>
      <c r="B63" s="51"/>
      <c r="C63" s="127"/>
      <c r="D63" s="127"/>
      <c r="E63" s="147"/>
      <c r="F63" s="127"/>
      <c r="G63" s="68"/>
    </row>
    <row r="64" spans="1:7" x14ac:dyDescent="0.35">
      <c r="A64" s="70"/>
      <c r="B64" s="70" t="s">
        <v>489</v>
      </c>
      <c r="C64" s="70" t="s">
        <v>479</v>
      </c>
      <c r="D64" s="70" t="s">
        <v>480</v>
      </c>
      <c r="E64" s="70"/>
      <c r="F64" s="70" t="s">
        <v>2289</v>
      </c>
      <c r="G64" s="70"/>
    </row>
    <row r="65" spans="1:7" x14ac:dyDescent="0.35">
      <c r="A65" s="51" t="s">
        <v>1695</v>
      </c>
      <c r="B65" s="93" t="s">
        <v>491</v>
      </c>
      <c r="C65" s="126">
        <f>SUM(C66:C92)</f>
        <v>1</v>
      </c>
      <c r="D65" s="126">
        <f>SUM(D66:D92)</f>
        <v>1</v>
      </c>
      <c r="E65" s="127"/>
      <c r="F65" s="126">
        <f>SUM(F66:F92)</f>
        <v>1</v>
      </c>
      <c r="G65" s="68"/>
    </row>
    <row r="66" spans="1:7" x14ac:dyDescent="0.35">
      <c r="A66" s="51" t="s">
        <v>1696</v>
      </c>
      <c r="B66" s="51" t="s">
        <v>493</v>
      </c>
      <c r="C66" s="184"/>
      <c r="D66" s="184"/>
      <c r="E66" s="127"/>
      <c r="F66" s="184"/>
      <c r="G66" s="68"/>
    </row>
    <row r="67" spans="1:7" x14ac:dyDescent="0.35">
      <c r="A67" s="51" t="s">
        <v>1697</v>
      </c>
      <c r="B67" s="51" t="s">
        <v>495</v>
      </c>
      <c r="C67" s="184"/>
      <c r="D67" s="184"/>
      <c r="E67" s="127"/>
      <c r="F67" s="184"/>
      <c r="G67" s="68"/>
    </row>
    <row r="68" spans="1:7" x14ac:dyDescent="0.35">
      <c r="A68" s="51" t="s">
        <v>1698</v>
      </c>
      <c r="B68" s="51" t="s">
        <v>497</v>
      </c>
      <c r="C68" s="184"/>
      <c r="D68" s="184"/>
      <c r="E68" s="127"/>
      <c r="F68" s="184"/>
      <c r="G68" s="68"/>
    </row>
    <row r="69" spans="1:7" x14ac:dyDescent="0.35">
      <c r="A69" s="51" t="s">
        <v>1699</v>
      </c>
      <c r="B69" s="51" t="s">
        <v>499</v>
      </c>
      <c r="C69" s="184"/>
      <c r="D69" s="184"/>
      <c r="E69" s="127"/>
      <c r="F69" s="184"/>
      <c r="G69" s="68"/>
    </row>
    <row r="70" spans="1:7" x14ac:dyDescent="0.35">
      <c r="A70" s="51" t="s">
        <v>1700</v>
      </c>
      <c r="B70" s="51" t="s">
        <v>501</v>
      </c>
      <c r="C70" s="184"/>
      <c r="D70" s="184"/>
      <c r="E70" s="127"/>
      <c r="F70" s="184"/>
      <c r="G70" s="68"/>
    </row>
    <row r="71" spans="1:7" x14ac:dyDescent="0.35">
      <c r="A71" s="51" t="s">
        <v>1701</v>
      </c>
      <c r="B71" s="51" t="s">
        <v>2290</v>
      </c>
      <c r="C71" s="184"/>
      <c r="D71" s="184"/>
      <c r="E71" s="127"/>
      <c r="F71" s="184"/>
      <c r="G71" s="68"/>
    </row>
    <row r="72" spans="1:7" x14ac:dyDescent="0.35">
      <c r="A72" s="51" t="s">
        <v>1702</v>
      </c>
      <c r="B72" s="51" t="s">
        <v>504</v>
      </c>
      <c r="C72" s="184">
        <v>1</v>
      </c>
      <c r="D72" s="184">
        <v>1</v>
      </c>
      <c r="E72" s="127"/>
      <c r="F72" s="184">
        <v>1</v>
      </c>
      <c r="G72" s="68"/>
    </row>
    <row r="73" spans="1:7" x14ac:dyDescent="0.35">
      <c r="A73" s="51" t="s">
        <v>1703</v>
      </c>
      <c r="B73" s="51" t="s">
        <v>506</v>
      </c>
      <c r="C73" s="184"/>
      <c r="D73" s="184"/>
      <c r="E73" s="127"/>
      <c r="F73" s="184"/>
      <c r="G73" s="68"/>
    </row>
    <row r="74" spans="1:7" x14ac:dyDescent="0.35">
      <c r="A74" s="51" t="s">
        <v>1704</v>
      </c>
      <c r="B74" s="51" t="s">
        <v>508</v>
      </c>
      <c r="C74" s="184"/>
      <c r="D74" s="184"/>
      <c r="E74" s="127"/>
      <c r="F74" s="184"/>
      <c r="G74" s="68"/>
    </row>
    <row r="75" spans="1:7" x14ac:dyDescent="0.35">
      <c r="A75" s="51" t="s">
        <v>1705</v>
      </c>
      <c r="B75" s="51" t="s">
        <v>510</v>
      </c>
      <c r="C75" s="184"/>
      <c r="D75" s="184"/>
      <c r="E75" s="127"/>
      <c r="F75" s="184"/>
      <c r="G75" s="68"/>
    </row>
    <row r="76" spans="1:7" x14ac:dyDescent="0.35">
      <c r="A76" s="51" t="s">
        <v>1706</v>
      </c>
      <c r="B76" s="51" t="s">
        <v>512</v>
      </c>
      <c r="C76" s="184"/>
      <c r="D76" s="184"/>
      <c r="E76" s="127"/>
      <c r="F76" s="184"/>
      <c r="G76" s="68"/>
    </row>
    <row r="77" spans="1:7" x14ac:dyDescent="0.35">
      <c r="A77" s="51" t="s">
        <v>1707</v>
      </c>
      <c r="B77" s="51" t="s">
        <v>514</v>
      </c>
      <c r="C77" s="184"/>
      <c r="D77" s="184"/>
      <c r="E77" s="127"/>
      <c r="F77" s="184"/>
      <c r="G77" s="68"/>
    </row>
    <row r="78" spans="1:7" x14ac:dyDescent="0.35">
      <c r="A78" s="51" t="s">
        <v>1708</v>
      </c>
      <c r="B78" s="51" t="s">
        <v>516</v>
      </c>
      <c r="C78" s="184"/>
      <c r="D78" s="184"/>
      <c r="E78" s="127"/>
      <c r="F78" s="184"/>
      <c r="G78" s="68"/>
    </row>
    <row r="79" spans="1:7" x14ac:dyDescent="0.35">
      <c r="A79" s="51" t="s">
        <v>1709</v>
      </c>
      <c r="B79" s="51" t="s">
        <v>518</v>
      </c>
      <c r="C79" s="184"/>
      <c r="D79" s="184"/>
      <c r="E79" s="127"/>
      <c r="F79" s="184"/>
      <c r="G79" s="68"/>
    </row>
    <row r="80" spans="1:7" x14ac:dyDescent="0.35">
      <c r="A80" s="51" t="s">
        <v>1710</v>
      </c>
      <c r="B80" s="51" t="s">
        <v>520</v>
      </c>
      <c r="C80" s="184"/>
      <c r="D80" s="184"/>
      <c r="E80" s="127"/>
      <c r="F80" s="184"/>
      <c r="G80" s="68"/>
    </row>
    <row r="81" spans="1:7" x14ac:dyDescent="0.35">
      <c r="A81" s="51" t="s">
        <v>1711</v>
      </c>
      <c r="B81" s="51" t="s">
        <v>2</v>
      </c>
      <c r="C81" s="184"/>
      <c r="D81" s="184"/>
      <c r="E81" s="127"/>
      <c r="F81" s="184"/>
      <c r="G81" s="68"/>
    </row>
    <row r="82" spans="1:7" x14ac:dyDescent="0.35">
      <c r="A82" s="51" t="s">
        <v>1712</v>
      </c>
      <c r="B82" s="51" t="s">
        <v>523</v>
      </c>
      <c r="C82" s="184"/>
      <c r="D82" s="184"/>
      <c r="E82" s="127"/>
      <c r="F82" s="184"/>
      <c r="G82" s="68"/>
    </row>
    <row r="83" spans="1:7" x14ac:dyDescent="0.35">
      <c r="A83" s="51" t="s">
        <v>1713</v>
      </c>
      <c r="B83" s="51" t="s">
        <v>525</v>
      </c>
      <c r="C83" s="184"/>
      <c r="D83" s="184"/>
      <c r="E83" s="127"/>
      <c r="F83" s="184"/>
      <c r="G83" s="68"/>
    </row>
    <row r="84" spans="1:7" x14ac:dyDescent="0.35">
      <c r="A84" s="51" t="s">
        <v>1714</v>
      </c>
      <c r="B84" s="51" t="s">
        <v>527</v>
      </c>
      <c r="C84" s="184"/>
      <c r="D84" s="184"/>
      <c r="E84" s="127"/>
      <c r="F84" s="184"/>
      <c r="G84" s="68"/>
    </row>
    <row r="85" spans="1:7" x14ac:dyDescent="0.35">
      <c r="A85" s="51" t="s">
        <v>1715</v>
      </c>
      <c r="B85" s="51" t="s">
        <v>529</v>
      </c>
      <c r="C85" s="184"/>
      <c r="D85" s="184"/>
      <c r="E85" s="127"/>
      <c r="F85" s="184"/>
      <c r="G85" s="68"/>
    </row>
    <row r="86" spans="1:7" x14ac:dyDescent="0.35">
      <c r="A86" s="51" t="s">
        <v>1716</v>
      </c>
      <c r="B86" s="51" t="s">
        <v>531</v>
      </c>
      <c r="C86" s="184"/>
      <c r="D86" s="184"/>
      <c r="E86" s="127"/>
      <c r="F86" s="184"/>
      <c r="G86" s="68"/>
    </row>
    <row r="87" spans="1:7" x14ac:dyDescent="0.35">
      <c r="A87" s="51" t="s">
        <v>1717</v>
      </c>
      <c r="B87" s="51" t="s">
        <v>533</v>
      </c>
      <c r="C87" s="184"/>
      <c r="D87" s="184"/>
      <c r="E87" s="127"/>
      <c r="F87" s="184"/>
      <c r="G87" s="68"/>
    </row>
    <row r="88" spans="1:7" x14ac:dyDescent="0.35">
      <c r="A88" s="51" t="s">
        <v>1718</v>
      </c>
      <c r="B88" s="51" t="s">
        <v>535</v>
      </c>
      <c r="C88" s="184"/>
      <c r="D88" s="184"/>
      <c r="E88" s="127"/>
      <c r="F88" s="184"/>
      <c r="G88" s="68"/>
    </row>
    <row r="89" spans="1:7" x14ac:dyDescent="0.35">
      <c r="A89" s="51" t="s">
        <v>1719</v>
      </c>
      <c r="B89" s="51" t="s">
        <v>537</v>
      </c>
      <c r="C89" s="184"/>
      <c r="D89" s="184"/>
      <c r="E89" s="127"/>
      <c r="F89" s="184"/>
      <c r="G89" s="68"/>
    </row>
    <row r="90" spans="1:7" x14ac:dyDescent="0.35">
      <c r="A90" s="51" t="s">
        <v>1720</v>
      </c>
      <c r="B90" s="51" t="s">
        <v>539</v>
      </c>
      <c r="C90" s="184"/>
      <c r="D90" s="184"/>
      <c r="E90" s="127"/>
      <c r="F90" s="184"/>
      <c r="G90" s="68"/>
    </row>
    <row r="91" spans="1:7" x14ac:dyDescent="0.35">
      <c r="A91" s="51" t="s">
        <v>1721</v>
      </c>
      <c r="B91" s="51" t="s">
        <v>541</v>
      </c>
      <c r="C91" s="184"/>
      <c r="D91" s="184"/>
      <c r="E91" s="127"/>
      <c r="F91" s="184"/>
      <c r="G91" s="68"/>
    </row>
    <row r="92" spans="1:7" x14ac:dyDescent="0.35">
      <c r="A92" s="51" t="s">
        <v>1722</v>
      </c>
      <c r="B92" s="51" t="s">
        <v>5</v>
      </c>
      <c r="C92" s="184"/>
      <c r="D92" s="184"/>
      <c r="E92" s="127"/>
      <c r="F92" s="184"/>
      <c r="G92" s="68"/>
    </row>
    <row r="93" spans="1:7" x14ac:dyDescent="0.35">
      <c r="A93" s="51" t="s">
        <v>1723</v>
      </c>
      <c r="B93" s="93" t="s">
        <v>306</v>
      </c>
      <c r="C93" s="126">
        <f>SUM(C94:C96)</f>
        <v>0</v>
      </c>
      <c r="D93" s="126">
        <f>SUM(D94:D96)</f>
        <v>0</v>
      </c>
      <c r="E93" s="126"/>
      <c r="F93" s="126">
        <f>SUM(F94:F96)</f>
        <v>0</v>
      </c>
      <c r="G93" s="68"/>
    </row>
    <row r="94" spans="1:7" x14ac:dyDescent="0.35">
      <c r="A94" s="51" t="s">
        <v>1724</v>
      </c>
      <c r="B94" s="51" t="s">
        <v>547</v>
      </c>
      <c r="C94" s="184"/>
      <c r="D94" s="184"/>
      <c r="E94" s="127"/>
      <c r="F94" s="184"/>
      <c r="G94" s="68"/>
    </row>
    <row r="95" spans="1:7" x14ac:dyDescent="0.35">
      <c r="A95" s="51" t="s">
        <v>1725</v>
      </c>
      <c r="B95" s="51" t="s">
        <v>549</v>
      </c>
      <c r="C95" s="184"/>
      <c r="D95" s="184"/>
      <c r="E95" s="127"/>
      <c r="F95" s="184"/>
      <c r="G95" s="68"/>
    </row>
    <row r="96" spans="1:7" x14ac:dyDescent="0.35">
      <c r="A96" s="51" t="s">
        <v>1726</v>
      </c>
      <c r="B96" s="51" t="s">
        <v>1</v>
      </c>
      <c r="C96" s="184"/>
      <c r="D96" s="184"/>
      <c r="E96" s="127"/>
      <c r="F96" s="184"/>
      <c r="G96" s="68"/>
    </row>
    <row r="97" spans="1:7" x14ac:dyDescent="0.35">
      <c r="A97" s="51" t="s">
        <v>1727</v>
      </c>
      <c r="B97" s="93" t="s">
        <v>136</v>
      </c>
      <c r="C97" s="126">
        <f>SUM(C98:C108)</f>
        <v>0</v>
      </c>
      <c r="D97" s="126">
        <f>SUM(D98:D108)</f>
        <v>0</v>
      </c>
      <c r="E97" s="126"/>
      <c r="F97" s="126">
        <f>SUM(F98:F108)</f>
        <v>0</v>
      </c>
      <c r="G97" s="68"/>
    </row>
    <row r="98" spans="1:7" x14ac:dyDescent="0.35">
      <c r="A98" s="51" t="s">
        <v>1728</v>
      </c>
      <c r="B98" s="68" t="s">
        <v>308</v>
      </c>
      <c r="C98" s="184"/>
      <c r="D98" s="184"/>
      <c r="E98" s="127"/>
      <c r="F98" s="184"/>
      <c r="G98" s="68"/>
    </row>
    <row r="99" spans="1:7" x14ac:dyDescent="0.35">
      <c r="A99" s="51" t="s">
        <v>1729</v>
      </c>
      <c r="B99" s="51" t="s">
        <v>544</v>
      </c>
      <c r="C99" s="184"/>
      <c r="D99" s="184"/>
      <c r="E99" s="127"/>
      <c r="F99" s="184"/>
      <c r="G99" s="68"/>
    </row>
    <row r="100" spans="1:7" x14ac:dyDescent="0.35">
      <c r="A100" s="51" t="s">
        <v>1730</v>
      </c>
      <c r="B100" s="68" t="s">
        <v>310</v>
      </c>
      <c r="C100" s="184"/>
      <c r="D100" s="184"/>
      <c r="E100" s="127"/>
      <c r="F100" s="184"/>
      <c r="G100" s="68"/>
    </row>
    <row r="101" spans="1:7" x14ac:dyDescent="0.35">
      <c r="A101" s="51" t="s">
        <v>1731</v>
      </c>
      <c r="B101" s="68" t="s">
        <v>312</v>
      </c>
      <c r="C101" s="184"/>
      <c r="D101" s="184"/>
      <c r="E101" s="127"/>
      <c r="F101" s="184"/>
      <c r="G101" s="68"/>
    </row>
    <row r="102" spans="1:7" x14ac:dyDescent="0.35">
      <c r="A102" s="51" t="s">
        <v>1732</v>
      </c>
      <c r="B102" s="68" t="s">
        <v>11</v>
      </c>
      <c r="C102" s="184"/>
      <c r="D102" s="184"/>
      <c r="E102" s="127"/>
      <c r="F102" s="184"/>
      <c r="G102" s="68"/>
    </row>
    <row r="103" spans="1:7" x14ac:dyDescent="0.35">
      <c r="A103" s="51" t="s">
        <v>1733</v>
      </c>
      <c r="B103" s="68" t="s">
        <v>315</v>
      </c>
      <c r="C103" s="184"/>
      <c r="D103" s="184"/>
      <c r="E103" s="127"/>
      <c r="F103" s="184"/>
      <c r="G103" s="68"/>
    </row>
    <row r="104" spans="1:7" x14ac:dyDescent="0.35">
      <c r="A104" s="51" t="s">
        <v>1734</v>
      </c>
      <c r="B104" s="68" t="s">
        <v>317</v>
      </c>
      <c r="C104" s="184"/>
      <c r="D104" s="184"/>
      <c r="E104" s="127"/>
      <c r="F104" s="184"/>
      <c r="G104" s="68"/>
    </row>
    <row r="105" spans="1:7" x14ac:dyDescent="0.35">
      <c r="A105" s="51" t="s">
        <v>1735</v>
      </c>
      <c r="B105" s="68" t="s">
        <v>319</v>
      </c>
      <c r="C105" s="184"/>
      <c r="D105" s="184"/>
      <c r="E105" s="127"/>
      <c r="F105" s="184"/>
      <c r="G105" s="68"/>
    </row>
    <row r="106" spans="1:7" x14ac:dyDescent="0.35">
      <c r="A106" s="51" t="s">
        <v>1736</v>
      </c>
      <c r="B106" s="68" t="s">
        <v>321</v>
      </c>
      <c r="C106" s="184"/>
      <c r="D106" s="184"/>
      <c r="E106" s="127"/>
      <c r="F106" s="184"/>
      <c r="G106" s="68"/>
    </row>
    <row r="107" spans="1:7" x14ac:dyDescent="0.35">
      <c r="A107" s="51" t="s">
        <v>1737</v>
      </c>
      <c r="B107" s="68" t="s">
        <v>323</v>
      </c>
      <c r="C107" s="184"/>
      <c r="D107" s="184"/>
      <c r="E107" s="127"/>
      <c r="F107" s="184"/>
      <c r="G107" s="68"/>
    </row>
    <row r="108" spans="1:7" x14ac:dyDescent="0.35">
      <c r="A108" s="51" t="s">
        <v>1738</v>
      </c>
      <c r="B108" s="68" t="s">
        <v>136</v>
      </c>
      <c r="C108" s="184"/>
      <c r="D108" s="184"/>
      <c r="E108" s="127"/>
      <c r="F108" s="184"/>
      <c r="G108" s="68"/>
    </row>
    <row r="109" spans="1:7" x14ac:dyDescent="0.35">
      <c r="A109" s="51" t="s">
        <v>2010</v>
      </c>
      <c r="B109" s="181"/>
      <c r="C109" s="184"/>
      <c r="D109" s="184"/>
      <c r="E109" s="127"/>
      <c r="F109" s="184"/>
      <c r="G109" s="68"/>
    </row>
    <row r="110" spans="1:7" x14ac:dyDescent="0.35">
      <c r="A110" s="51" t="s">
        <v>2011</v>
      </c>
      <c r="B110" s="181"/>
      <c r="C110" s="184"/>
      <c r="D110" s="184"/>
      <c r="E110" s="127"/>
      <c r="F110" s="184"/>
      <c r="G110" s="68"/>
    </row>
    <row r="111" spans="1:7" x14ac:dyDescent="0.35">
      <c r="A111" s="51" t="s">
        <v>2012</v>
      </c>
      <c r="B111" s="181"/>
      <c r="C111" s="184"/>
      <c r="D111" s="184"/>
      <c r="E111" s="127"/>
      <c r="F111" s="184"/>
      <c r="G111" s="68"/>
    </row>
    <row r="112" spans="1:7" x14ac:dyDescent="0.35">
      <c r="A112" s="51" t="s">
        <v>2013</v>
      </c>
      <c r="B112" s="181"/>
      <c r="C112" s="184"/>
      <c r="D112" s="184"/>
      <c r="E112" s="127"/>
      <c r="F112" s="184"/>
      <c r="G112" s="68"/>
    </row>
    <row r="113" spans="1:7" x14ac:dyDescent="0.35">
      <c r="A113" s="51" t="s">
        <v>2014</v>
      </c>
      <c r="B113" s="181"/>
      <c r="C113" s="184"/>
      <c r="D113" s="184"/>
      <c r="E113" s="127"/>
      <c r="F113" s="184"/>
      <c r="G113" s="68"/>
    </row>
    <row r="114" spans="1:7" x14ac:dyDescent="0.35">
      <c r="A114" s="51" t="s">
        <v>2015</v>
      </c>
      <c r="B114" s="181"/>
      <c r="C114" s="184"/>
      <c r="D114" s="184"/>
      <c r="E114" s="127"/>
      <c r="F114" s="184"/>
      <c r="G114" s="68"/>
    </row>
    <row r="115" spans="1:7" x14ac:dyDescent="0.35">
      <c r="A115" s="51" t="s">
        <v>2016</v>
      </c>
      <c r="B115" s="181"/>
      <c r="C115" s="184"/>
      <c r="D115" s="184"/>
      <c r="E115" s="127"/>
      <c r="F115" s="184"/>
      <c r="G115" s="68"/>
    </row>
    <row r="116" spans="1:7" x14ac:dyDescent="0.35">
      <c r="A116" s="51" t="s">
        <v>2017</v>
      </c>
      <c r="B116" s="181"/>
      <c r="C116" s="184"/>
      <c r="D116" s="184"/>
      <c r="E116" s="127"/>
      <c r="F116" s="184"/>
      <c r="G116" s="68"/>
    </row>
    <row r="117" spans="1:7" x14ac:dyDescent="0.35">
      <c r="A117" s="51" t="s">
        <v>2018</v>
      </c>
      <c r="B117" s="181"/>
      <c r="C117" s="184"/>
      <c r="D117" s="184"/>
      <c r="E117" s="127"/>
      <c r="F117" s="184"/>
      <c r="G117" s="68"/>
    </row>
    <row r="118" spans="1:7" x14ac:dyDescent="0.35">
      <c r="A118" s="51" t="s">
        <v>2019</v>
      </c>
      <c r="B118" s="181"/>
      <c r="C118" s="184"/>
      <c r="D118" s="184"/>
      <c r="E118" s="127"/>
      <c r="F118" s="184"/>
      <c r="G118" s="68"/>
    </row>
    <row r="119" spans="1:7" x14ac:dyDescent="0.35">
      <c r="A119" s="70"/>
      <c r="B119" s="70" t="s">
        <v>1556</v>
      </c>
      <c r="C119" s="70" t="s">
        <v>479</v>
      </c>
      <c r="D119" s="70" t="s">
        <v>480</v>
      </c>
      <c r="E119" s="70"/>
      <c r="F119" s="70" t="s">
        <v>447</v>
      </c>
      <c r="G119" s="70"/>
    </row>
    <row r="120" spans="1:7" x14ac:dyDescent="0.35">
      <c r="A120" s="51" t="s">
        <v>1739</v>
      </c>
      <c r="B120" s="179" t="s">
        <v>3101</v>
      </c>
      <c r="C120" s="184">
        <f>faneF1!C120</f>
        <v>0.44256331088462048</v>
      </c>
      <c r="D120" s="184">
        <f>faneF1!D120</f>
        <v>0.60730974716425457</v>
      </c>
      <c r="E120" s="127"/>
      <c r="F120" s="184">
        <f>faneF1!F120</f>
        <v>0.46495363426656189</v>
      </c>
      <c r="G120" s="68"/>
    </row>
    <row r="121" spans="1:7" x14ac:dyDescent="0.35">
      <c r="A121" s="51" t="s">
        <v>1740</v>
      </c>
      <c r="B121" s="179" t="s">
        <v>3102</v>
      </c>
      <c r="C121" s="184">
        <f>faneF1!C121</f>
        <v>0.14658421027174451</v>
      </c>
      <c r="D121" s="184">
        <f>faneF1!D121</f>
        <v>4.1881570240303152E-2</v>
      </c>
      <c r="E121" s="127"/>
      <c r="F121" s="184">
        <f>faneF1!F121</f>
        <v>0.13235430629204412</v>
      </c>
      <c r="G121" s="68"/>
    </row>
    <row r="122" spans="1:7" x14ac:dyDescent="0.35">
      <c r="A122" s="51" t="s">
        <v>1741</v>
      </c>
      <c r="B122" s="179" t="s">
        <v>3103</v>
      </c>
      <c r="C122" s="184">
        <f>faneF1!C122</f>
        <v>3.1627120615723599E-2</v>
      </c>
      <c r="D122" s="184">
        <f>faneF1!D122</f>
        <v>4.5665479596877015E-2</v>
      </c>
      <c r="E122" s="127"/>
      <c r="F122" s="184">
        <f>faneF1!F122</f>
        <v>3.3535042901862967E-2</v>
      </c>
      <c r="G122" s="68"/>
    </row>
    <row r="123" spans="1:7" x14ac:dyDescent="0.35">
      <c r="A123" s="51" t="s">
        <v>1742</v>
      </c>
      <c r="B123" s="179" t="s">
        <v>3104</v>
      </c>
      <c r="C123" s="184">
        <f>faneF1!C123</f>
        <v>0.25915549122233378</v>
      </c>
      <c r="D123" s="184">
        <f>faneF1!D123</f>
        <v>0.21222448040723579</v>
      </c>
      <c r="E123" s="127"/>
      <c r="F123" s="184">
        <f>faneF1!F123</f>
        <v>0.25277720145455518</v>
      </c>
      <c r="G123" s="68"/>
    </row>
    <row r="124" spans="1:7" x14ac:dyDescent="0.35">
      <c r="A124" s="51" t="s">
        <v>1743</v>
      </c>
      <c r="B124" s="179" t="s">
        <v>3105</v>
      </c>
      <c r="C124" s="184">
        <f>faneF1!C124</f>
        <v>0.12006986700565575</v>
      </c>
      <c r="D124" s="184">
        <f>faneF1!D124</f>
        <v>9.2918722591785144E-2</v>
      </c>
      <c r="E124" s="127"/>
      <c r="F124" s="184">
        <f>faneF1!F124</f>
        <v>0.11637981508496348</v>
      </c>
      <c r="G124" s="68"/>
    </row>
    <row r="125" spans="1:7" x14ac:dyDescent="0.35">
      <c r="A125" s="51" t="s">
        <v>1744</v>
      </c>
      <c r="B125" s="179"/>
      <c r="C125" s="184"/>
      <c r="D125" s="184"/>
      <c r="E125" s="127"/>
      <c r="F125" s="184"/>
      <c r="G125" s="68"/>
    </row>
    <row r="126" spans="1:7" x14ac:dyDescent="0.35">
      <c r="A126" s="51" t="s">
        <v>1745</v>
      </c>
      <c r="B126" s="179"/>
      <c r="C126" s="184"/>
      <c r="D126" s="184"/>
      <c r="E126" s="127"/>
      <c r="F126" s="184"/>
      <c r="G126" s="68"/>
    </row>
    <row r="127" spans="1:7" x14ac:dyDescent="0.35">
      <c r="A127" s="51" t="s">
        <v>1746</v>
      </c>
      <c r="B127" s="179"/>
      <c r="C127" s="184"/>
      <c r="D127" s="184"/>
      <c r="E127" s="127"/>
      <c r="F127" s="184"/>
      <c r="G127" s="68"/>
    </row>
    <row r="128" spans="1:7" x14ac:dyDescent="0.35">
      <c r="A128" s="51" t="s">
        <v>1747</v>
      </c>
      <c r="B128" s="179"/>
      <c r="C128" s="184"/>
      <c r="D128" s="184"/>
      <c r="E128" s="127"/>
      <c r="F128" s="184"/>
      <c r="G128" s="68"/>
    </row>
    <row r="129" spans="1:7" x14ac:dyDescent="0.35">
      <c r="A129" s="51" t="s">
        <v>1748</v>
      </c>
      <c r="B129" s="179"/>
      <c r="C129" s="184"/>
      <c r="D129" s="184"/>
      <c r="E129" s="127"/>
      <c r="F129" s="184"/>
      <c r="G129" s="68"/>
    </row>
    <row r="130" spans="1:7" x14ac:dyDescent="0.35">
      <c r="A130" s="51" t="s">
        <v>1749</v>
      </c>
      <c r="B130" s="179"/>
      <c r="C130" s="184"/>
      <c r="D130" s="184"/>
      <c r="E130" s="127"/>
      <c r="F130" s="184"/>
      <c r="G130" s="68"/>
    </row>
    <row r="131" spans="1:7" x14ac:dyDescent="0.35">
      <c r="A131" s="51" t="s">
        <v>1750</v>
      </c>
      <c r="B131" s="179"/>
      <c r="C131" s="184"/>
      <c r="D131" s="184"/>
      <c r="E131" s="127"/>
      <c r="F131" s="184"/>
      <c r="G131" s="68"/>
    </row>
    <row r="132" spans="1:7" x14ac:dyDescent="0.35">
      <c r="A132" s="51" t="s">
        <v>1751</v>
      </c>
      <c r="B132" s="179"/>
      <c r="C132" s="184"/>
      <c r="D132" s="184"/>
      <c r="E132" s="127"/>
      <c r="F132" s="184"/>
      <c r="G132" s="68"/>
    </row>
    <row r="133" spans="1:7" x14ac:dyDescent="0.35">
      <c r="A133" s="51" t="s">
        <v>1752</v>
      </c>
      <c r="B133" s="179"/>
      <c r="C133" s="184"/>
      <c r="D133" s="184"/>
      <c r="E133" s="127"/>
      <c r="F133" s="184"/>
      <c r="G133" s="68"/>
    </row>
    <row r="134" spans="1:7" x14ac:dyDescent="0.35">
      <c r="A134" s="51" t="s">
        <v>1753</v>
      </c>
      <c r="B134" s="179"/>
      <c r="C134" s="184"/>
      <c r="D134" s="184"/>
      <c r="E134" s="127"/>
      <c r="F134" s="184"/>
      <c r="G134" s="68"/>
    </row>
    <row r="135" spans="1:7" x14ac:dyDescent="0.35">
      <c r="A135" s="51" t="s">
        <v>1754</v>
      </c>
      <c r="B135" s="179"/>
      <c r="C135" s="184"/>
      <c r="D135" s="184"/>
      <c r="E135" s="127"/>
      <c r="F135" s="184"/>
      <c r="G135" s="68"/>
    </row>
    <row r="136" spans="1:7" x14ac:dyDescent="0.35">
      <c r="A136" s="51" t="s">
        <v>1755</v>
      </c>
      <c r="B136" s="179"/>
      <c r="C136" s="184"/>
      <c r="D136" s="184"/>
      <c r="E136" s="127"/>
      <c r="F136" s="184"/>
      <c r="G136" s="68"/>
    </row>
    <row r="137" spans="1:7" x14ac:dyDescent="0.35">
      <c r="A137" s="51" t="s">
        <v>1756</v>
      </c>
      <c r="B137" s="179"/>
      <c r="C137" s="184"/>
      <c r="D137" s="184"/>
      <c r="E137" s="127"/>
      <c r="F137" s="184"/>
      <c r="G137" s="68"/>
    </row>
    <row r="138" spans="1:7" x14ac:dyDescent="0.35">
      <c r="A138" s="51" t="s">
        <v>1757</v>
      </c>
      <c r="B138" s="179"/>
      <c r="C138" s="184"/>
      <c r="D138" s="184"/>
      <c r="E138" s="127"/>
      <c r="F138" s="184"/>
      <c r="G138" s="68"/>
    </row>
    <row r="139" spans="1:7" x14ac:dyDescent="0.35">
      <c r="A139" s="51" t="s">
        <v>1758</v>
      </c>
      <c r="B139" s="179"/>
      <c r="C139" s="184"/>
      <c r="D139" s="184"/>
      <c r="E139" s="127"/>
      <c r="F139" s="184"/>
      <c r="G139" s="68"/>
    </row>
    <row r="140" spans="1:7" x14ac:dyDescent="0.35">
      <c r="A140" s="51" t="s">
        <v>1759</v>
      </c>
      <c r="B140" s="179"/>
      <c r="C140" s="184"/>
      <c r="D140" s="184"/>
      <c r="E140" s="127"/>
      <c r="F140" s="184"/>
      <c r="G140" s="68"/>
    </row>
    <row r="141" spans="1:7" x14ac:dyDescent="0.35">
      <c r="A141" s="51" t="s">
        <v>1760</v>
      </c>
      <c r="B141" s="179"/>
      <c r="C141" s="184"/>
      <c r="D141" s="184"/>
      <c r="E141" s="127"/>
      <c r="F141" s="184"/>
      <c r="G141" s="68"/>
    </row>
    <row r="142" spans="1:7" x14ac:dyDescent="0.35">
      <c r="A142" s="51" t="s">
        <v>1761</v>
      </c>
      <c r="B142" s="179"/>
      <c r="C142" s="184"/>
      <c r="D142" s="184"/>
      <c r="E142" s="127"/>
      <c r="F142" s="184"/>
      <c r="G142" s="68"/>
    </row>
    <row r="143" spans="1:7" x14ac:dyDescent="0.35">
      <c r="A143" s="51" t="s">
        <v>1762</v>
      </c>
      <c r="B143" s="179"/>
      <c r="C143" s="184"/>
      <c r="D143" s="184"/>
      <c r="E143" s="127"/>
      <c r="F143" s="184"/>
      <c r="G143" s="68"/>
    </row>
    <row r="144" spans="1:7" x14ac:dyDescent="0.35">
      <c r="A144" s="51" t="s">
        <v>1763</v>
      </c>
      <c r="B144" s="179"/>
      <c r="C144" s="184"/>
      <c r="D144" s="184"/>
      <c r="E144" s="127"/>
      <c r="F144" s="184"/>
      <c r="G144" s="68"/>
    </row>
    <row r="145" spans="1:7" x14ac:dyDescent="0.35">
      <c r="A145" s="51" t="s">
        <v>1764</v>
      </c>
      <c r="B145" s="179"/>
      <c r="C145" s="184"/>
      <c r="D145" s="184"/>
      <c r="E145" s="127"/>
      <c r="F145" s="184"/>
      <c r="G145" s="68"/>
    </row>
    <row r="146" spans="1:7" x14ac:dyDescent="0.35">
      <c r="A146" s="51" t="s">
        <v>1765</v>
      </c>
      <c r="B146" s="179"/>
      <c r="C146" s="184"/>
      <c r="D146" s="184"/>
      <c r="E146" s="127"/>
      <c r="F146" s="184"/>
      <c r="G146" s="68"/>
    </row>
    <row r="147" spans="1:7" x14ac:dyDescent="0.35">
      <c r="A147" s="51" t="s">
        <v>1766</v>
      </c>
      <c r="B147" s="179"/>
      <c r="C147" s="184"/>
      <c r="D147" s="184"/>
      <c r="E147" s="127"/>
      <c r="F147" s="184"/>
      <c r="G147" s="68"/>
    </row>
    <row r="148" spans="1:7" x14ac:dyDescent="0.35">
      <c r="A148" s="51" t="s">
        <v>1767</v>
      </c>
      <c r="B148" s="179"/>
      <c r="C148" s="184"/>
      <c r="D148" s="184"/>
      <c r="E148" s="127"/>
      <c r="F148" s="184"/>
      <c r="G148" s="68"/>
    </row>
    <row r="149" spans="1:7" x14ac:dyDescent="0.35">
      <c r="A149" s="51" t="s">
        <v>1768</v>
      </c>
      <c r="B149" s="179"/>
      <c r="C149" s="184"/>
      <c r="D149" s="184"/>
      <c r="E149" s="127"/>
      <c r="F149" s="184"/>
      <c r="G149" s="68"/>
    </row>
    <row r="150" spans="1:7" x14ac:dyDescent="0.35">
      <c r="A150" s="51" t="s">
        <v>1769</v>
      </c>
      <c r="B150" s="179"/>
      <c r="C150" s="184"/>
      <c r="D150" s="184"/>
      <c r="E150" s="127"/>
      <c r="F150" s="184"/>
      <c r="G150" s="68"/>
    </row>
    <row r="151" spans="1:7" x14ac:dyDescent="0.35">
      <c r="A151" s="51" t="s">
        <v>1770</v>
      </c>
      <c r="B151" s="179"/>
      <c r="C151" s="184"/>
      <c r="D151" s="184"/>
      <c r="E151" s="127"/>
      <c r="F151" s="184"/>
      <c r="G151" s="68"/>
    </row>
    <row r="152" spans="1:7" x14ac:dyDescent="0.35">
      <c r="A152" s="51" t="s">
        <v>1771</v>
      </c>
      <c r="B152" s="179"/>
      <c r="C152" s="184"/>
      <c r="D152" s="184"/>
      <c r="E152" s="127"/>
      <c r="F152" s="184"/>
      <c r="G152" s="68"/>
    </row>
    <row r="153" spans="1:7" x14ac:dyDescent="0.35">
      <c r="A153" s="51" t="s">
        <v>1772</v>
      </c>
      <c r="B153" s="179"/>
      <c r="C153" s="184"/>
      <c r="D153" s="184"/>
      <c r="E153" s="127"/>
      <c r="F153" s="184"/>
      <c r="G153" s="68"/>
    </row>
    <row r="154" spans="1:7" x14ac:dyDescent="0.35">
      <c r="A154" s="51" t="s">
        <v>1773</v>
      </c>
      <c r="B154" s="179"/>
      <c r="C154" s="184"/>
      <c r="D154" s="184"/>
      <c r="E154" s="127"/>
      <c r="F154" s="184"/>
      <c r="G154" s="68"/>
    </row>
    <row r="155" spans="1:7" x14ac:dyDescent="0.35">
      <c r="A155" s="51" t="s">
        <v>1774</v>
      </c>
      <c r="B155" s="179"/>
      <c r="C155" s="184"/>
      <c r="D155" s="184"/>
      <c r="E155" s="127"/>
      <c r="F155" s="184"/>
      <c r="G155" s="68"/>
    </row>
    <row r="156" spans="1:7" x14ac:dyDescent="0.35">
      <c r="A156" s="51" t="s">
        <v>1775</v>
      </c>
      <c r="B156" s="179"/>
      <c r="C156" s="184"/>
      <c r="D156" s="184"/>
      <c r="E156" s="127"/>
      <c r="F156" s="184"/>
      <c r="G156" s="68"/>
    </row>
    <row r="157" spans="1:7" x14ac:dyDescent="0.35">
      <c r="A157" s="51" t="s">
        <v>1776</v>
      </c>
      <c r="B157" s="179"/>
      <c r="C157" s="184"/>
      <c r="D157" s="184"/>
      <c r="E157" s="127"/>
      <c r="F157" s="184"/>
      <c r="G157" s="68"/>
    </row>
    <row r="158" spans="1:7" x14ac:dyDescent="0.35">
      <c r="A158" s="51" t="s">
        <v>1777</v>
      </c>
      <c r="B158" s="179"/>
      <c r="C158" s="184"/>
      <c r="D158" s="184"/>
      <c r="E158" s="127"/>
      <c r="F158" s="184"/>
      <c r="G158" s="68"/>
    </row>
    <row r="159" spans="1:7" x14ac:dyDescent="0.35">
      <c r="A159" s="51" t="s">
        <v>1778</v>
      </c>
      <c r="B159" s="179"/>
      <c r="C159" s="184"/>
      <c r="D159" s="184"/>
      <c r="E159" s="127"/>
      <c r="F159" s="184"/>
      <c r="G159" s="68"/>
    </row>
    <row r="160" spans="1:7" x14ac:dyDescent="0.35">
      <c r="A160" s="51" t="s">
        <v>1779</v>
      </c>
      <c r="B160" s="179"/>
      <c r="C160" s="184"/>
      <c r="D160" s="184"/>
      <c r="E160" s="127"/>
      <c r="F160" s="184"/>
      <c r="G160" s="68"/>
    </row>
    <row r="161" spans="1:7" x14ac:dyDescent="0.35">
      <c r="A161" s="51" t="s">
        <v>1780</v>
      </c>
      <c r="B161" s="179"/>
      <c r="C161" s="184"/>
      <c r="D161" s="184"/>
      <c r="E161" s="127"/>
      <c r="F161" s="184"/>
      <c r="G161" s="68"/>
    </row>
    <row r="162" spans="1:7" x14ac:dyDescent="0.35">
      <c r="A162" s="51" t="s">
        <v>1781</v>
      </c>
      <c r="B162" s="179"/>
      <c r="C162" s="184"/>
      <c r="D162" s="184"/>
      <c r="E162" s="127"/>
      <c r="F162" s="184"/>
      <c r="G162" s="68"/>
    </row>
    <row r="163" spans="1:7" x14ac:dyDescent="0.35">
      <c r="A163" s="51" t="s">
        <v>1782</v>
      </c>
      <c r="B163" s="179"/>
      <c r="C163" s="184"/>
      <c r="D163" s="184"/>
      <c r="E163" s="127"/>
      <c r="F163" s="184"/>
      <c r="G163" s="68"/>
    </row>
    <row r="164" spans="1:7" x14ac:dyDescent="0.35">
      <c r="A164" s="51" t="s">
        <v>1783</v>
      </c>
      <c r="B164" s="179"/>
      <c r="C164" s="184"/>
      <c r="D164" s="184"/>
      <c r="E164" s="127"/>
      <c r="F164" s="184"/>
      <c r="G164" s="68"/>
    </row>
    <row r="165" spans="1:7" x14ac:dyDescent="0.35">
      <c r="A165" s="51" t="s">
        <v>1784</v>
      </c>
      <c r="B165" s="179"/>
      <c r="C165" s="184"/>
      <c r="D165" s="184"/>
      <c r="E165" s="127"/>
      <c r="F165" s="184"/>
      <c r="G165" s="68"/>
    </row>
    <row r="166" spans="1:7" x14ac:dyDescent="0.35">
      <c r="A166" s="51" t="s">
        <v>1785</v>
      </c>
      <c r="B166" s="179"/>
      <c r="C166" s="184"/>
      <c r="D166" s="184"/>
      <c r="E166" s="127"/>
      <c r="F166" s="184"/>
      <c r="G166" s="68"/>
    </row>
    <row r="167" spans="1:7" x14ac:dyDescent="0.35">
      <c r="A167" s="51" t="s">
        <v>1786</v>
      </c>
      <c r="B167" s="179"/>
      <c r="C167" s="184"/>
      <c r="D167" s="184"/>
      <c r="E167" s="127"/>
      <c r="F167" s="184"/>
      <c r="G167" s="68"/>
    </row>
    <row r="168" spans="1:7" x14ac:dyDescent="0.35">
      <c r="A168" s="51" t="s">
        <v>1787</v>
      </c>
      <c r="B168" s="179"/>
      <c r="C168" s="184"/>
      <c r="D168" s="184"/>
      <c r="E168" s="127"/>
      <c r="F168" s="184"/>
      <c r="G168" s="68"/>
    </row>
    <row r="169" spans="1:7" x14ac:dyDescent="0.35">
      <c r="A169" s="51" t="s">
        <v>1788</v>
      </c>
      <c r="B169" s="179"/>
      <c r="C169" s="184"/>
      <c r="D169" s="184"/>
      <c r="E169" s="127"/>
      <c r="F169" s="184"/>
      <c r="G169" s="68"/>
    </row>
    <row r="170" spans="1:7" x14ac:dyDescent="0.35">
      <c r="A170" s="70"/>
      <c r="B170" s="70" t="s">
        <v>603</v>
      </c>
      <c r="C170" s="70" t="s">
        <v>479</v>
      </c>
      <c r="D170" s="70" t="s">
        <v>480</v>
      </c>
      <c r="E170" s="70"/>
      <c r="F170" s="70" t="s">
        <v>447</v>
      </c>
      <c r="G170" s="70"/>
    </row>
    <row r="171" spans="1:7" x14ac:dyDescent="0.35">
      <c r="A171" s="51" t="s">
        <v>1789</v>
      </c>
      <c r="B171" s="51" t="s">
        <v>605</v>
      </c>
      <c r="C171" s="184">
        <f>faneF1!C171</f>
        <v>0.73870930140324553</v>
      </c>
      <c r="D171" s="184">
        <f>faneF1!D171</f>
        <v>0.39592794686445437</v>
      </c>
      <c r="E171" s="128"/>
      <c r="F171" s="184">
        <f>faneF1!F171</f>
        <v>0.69212264647594102</v>
      </c>
      <c r="G171" s="68"/>
    </row>
    <row r="172" spans="1:7" x14ac:dyDescent="0.35">
      <c r="A172" s="51" t="s">
        <v>1790</v>
      </c>
      <c r="B172" s="51" t="s">
        <v>607</v>
      </c>
      <c r="C172" s="184">
        <f>faneF1!C172</f>
        <v>0.26129069859683285</v>
      </c>
      <c r="D172" s="184">
        <f>faneF1!D172</f>
        <v>0.60407205313600132</v>
      </c>
      <c r="E172" s="128"/>
      <c r="F172" s="184">
        <f>faneF1!F172</f>
        <v>0.30787735352404549</v>
      </c>
      <c r="G172" s="68"/>
    </row>
    <row r="173" spans="1:7" x14ac:dyDescent="0.35">
      <c r="A173" s="51" t="s">
        <v>1791</v>
      </c>
      <c r="B173" s="51" t="s">
        <v>136</v>
      </c>
      <c r="C173" s="184">
        <f>faneF1!C173</f>
        <v>0</v>
      </c>
      <c r="D173" s="184">
        <f>faneF1!D173</f>
        <v>0</v>
      </c>
      <c r="E173" s="128"/>
      <c r="F173" s="184">
        <f>faneF1!F173</f>
        <v>0</v>
      </c>
      <c r="G173" s="68"/>
    </row>
    <row r="174" spans="1:7" x14ac:dyDescent="0.35">
      <c r="A174" s="51" t="s">
        <v>1792</v>
      </c>
      <c r="B174" s="164"/>
      <c r="C174" s="184"/>
      <c r="D174" s="184"/>
      <c r="E174" s="128"/>
      <c r="F174" s="184"/>
      <c r="G174" s="68"/>
    </row>
    <row r="175" spans="1:7" x14ac:dyDescent="0.35">
      <c r="A175" s="51" t="s">
        <v>1793</v>
      </c>
      <c r="B175" s="164"/>
      <c r="C175" s="184"/>
      <c r="D175" s="184"/>
      <c r="E175" s="128"/>
      <c r="F175" s="184"/>
      <c r="G175" s="68"/>
    </row>
    <row r="176" spans="1:7" x14ac:dyDescent="0.35">
      <c r="A176" s="51" t="s">
        <v>1794</v>
      </c>
      <c r="B176" s="164"/>
      <c r="C176" s="184"/>
      <c r="D176" s="184"/>
      <c r="E176" s="128"/>
      <c r="F176" s="184"/>
      <c r="G176" s="68"/>
    </row>
    <row r="177" spans="1:7" x14ac:dyDescent="0.35">
      <c r="A177" s="51" t="s">
        <v>1795</v>
      </c>
      <c r="B177" s="164"/>
      <c r="C177" s="184"/>
      <c r="D177" s="184"/>
      <c r="E177" s="128"/>
      <c r="F177" s="184"/>
      <c r="G177" s="68"/>
    </row>
    <row r="178" spans="1:7" x14ac:dyDescent="0.35">
      <c r="A178" s="51" t="s">
        <v>1796</v>
      </c>
      <c r="B178" s="164"/>
      <c r="C178" s="184"/>
      <c r="D178" s="184"/>
      <c r="E178" s="128"/>
      <c r="F178" s="184"/>
      <c r="G178" s="68"/>
    </row>
    <row r="179" spans="1:7" x14ac:dyDescent="0.35">
      <c r="A179" s="51" t="s">
        <v>1797</v>
      </c>
      <c r="B179" s="164"/>
      <c r="C179" s="184"/>
      <c r="D179" s="184"/>
      <c r="E179" s="128"/>
      <c r="F179" s="184"/>
      <c r="G179" s="68"/>
    </row>
    <row r="180" spans="1:7" x14ac:dyDescent="0.35">
      <c r="A180" s="70"/>
      <c r="B180" s="70" t="s">
        <v>615</v>
      </c>
      <c r="C180" s="70" t="s">
        <v>479</v>
      </c>
      <c r="D180" s="70" t="s">
        <v>480</v>
      </c>
      <c r="E180" s="70"/>
      <c r="F180" s="70" t="s">
        <v>447</v>
      </c>
      <c r="G180" s="70"/>
    </row>
    <row r="181" spans="1:7" x14ac:dyDescent="0.35">
      <c r="A181" s="51" t="s">
        <v>1798</v>
      </c>
      <c r="B181" s="51" t="s">
        <v>617</v>
      </c>
      <c r="C181" s="184">
        <f>faneF1!C181</f>
        <v>0.57503276323672547</v>
      </c>
      <c r="D181" s="184">
        <f>faneF1!D181</f>
        <v>0.45667692299578611</v>
      </c>
      <c r="E181" s="128"/>
      <c r="F181" s="184">
        <f>faneF1!F181</f>
        <v>0.55894728304667951</v>
      </c>
      <c r="G181" s="68"/>
    </row>
    <row r="182" spans="1:7" x14ac:dyDescent="0.35">
      <c r="A182" s="51" t="s">
        <v>1799</v>
      </c>
      <c r="B182" s="51" t="s">
        <v>619</v>
      </c>
      <c r="C182" s="184">
        <f>faneF1!C182</f>
        <v>0.42496723676335435</v>
      </c>
      <c r="D182" s="184">
        <f>faneF1!D182</f>
        <v>0.54332307700466964</v>
      </c>
      <c r="E182" s="128"/>
      <c r="F182" s="184">
        <f>faneF1!F182</f>
        <v>0.44105271695331172</v>
      </c>
      <c r="G182" s="68"/>
    </row>
    <row r="183" spans="1:7" x14ac:dyDescent="0.35">
      <c r="A183" s="51" t="s">
        <v>1800</v>
      </c>
      <c r="B183" s="51" t="s">
        <v>136</v>
      </c>
      <c r="C183" s="184">
        <f>faneF1!C183</f>
        <v>0</v>
      </c>
      <c r="D183" s="184">
        <f>faneF1!D183</f>
        <v>0</v>
      </c>
      <c r="E183" s="128"/>
      <c r="F183" s="184">
        <f>faneF1!F183</f>
        <v>0</v>
      </c>
      <c r="G183" s="68"/>
    </row>
    <row r="184" spans="1:7" x14ac:dyDescent="0.35">
      <c r="A184" s="51" t="s">
        <v>1801</v>
      </c>
      <c r="B184" s="164"/>
      <c r="C184" s="164"/>
      <c r="D184" s="164"/>
      <c r="E184" s="49"/>
      <c r="F184" s="164"/>
      <c r="G184" s="68"/>
    </row>
    <row r="185" spans="1:7" x14ac:dyDescent="0.35">
      <c r="A185" s="51" t="s">
        <v>1802</v>
      </c>
      <c r="B185" s="164"/>
      <c r="C185" s="164"/>
      <c r="D185" s="164"/>
      <c r="E185" s="49"/>
      <c r="F185" s="164"/>
      <c r="G185" s="68"/>
    </row>
    <row r="186" spans="1:7" x14ac:dyDescent="0.35">
      <c r="A186" s="51" t="s">
        <v>1803</v>
      </c>
      <c r="B186" s="164"/>
      <c r="C186" s="164"/>
      <c r="D186" s="164"/>
      <c r="E186" s="49"/>
      <c r="F186" s="164"/>
      <c r="G186" s="68"/>
    </row>
    <row r="187" spans="1:7" x14ac:dyDescent="0.35">
      <c r="A187" s="51" t="s">
        <v>1804</v>
      </c>
      <c r="B187" s="164"/>
      <c r="C187" s="164"/>
      <c r="D187" s="164"/>
      <c r="E187" s="49"/>
      <c r="F187" s="164"/>
      <c r="G187" s="68"/>
    </row>
    <row r="188" spans="1:7" x14ac:dyDescent="0.35">
      <c r="A188" s="51" t="s">
        <v>1805</v>
      </c>
      <c r="B188" s="164"/>
      <c r="C188" s="164"/>
      <c r="D188" s="164"/>
      <c r="E188" s="49"/>
      <c r="F188" s="164"/>
      <c r="G188" s="68"/>
    </row>
    <row r="189" spans="1:7" x14ac:dyDescent="0.35">
      <c r="A189" s="51" t="s">
        <v>1806</v>
      </c>
      <c r="B189" s="164"/>
      <c r="C189" s="164"/>
      <c r="D189" s="164"/>
      <c r="E189" s="49"/>
      <c r="F189" s="164"/>
      <c r="G189" s="68"/>
    </row>
    <row r="190" spans="1:7" x14ac:dyDescent="0.35">
      <c r="A190" s="70"/>
      <c r="B190" s="70" t="s">
        <v>627</v>
      </c>
      <c r="C190" s="70" t="s">
        <v>479</v>
      </c>
      <c r="D190" s="70" t="s">
        <v>480</v>
      </c>
      <c r="E190" s="70"/>
      <c r="F190" s="70" t="s">
        <v>447</v>
      </c>
      <c r="G190" s="70"/>
    </row>
    <row r="191" spans="1:7" x14ac:dyDescent="0.35">
      <c r="A191" s="51" t="s">
        <v>1807</v>
      </c>
      <c r="B191" s="47" t="s">
        <v>629</v>
      </c>
      <c r="C191" s="184">
        <f>faneF1!C191</f>
        <v>5.9824474716769098E-2</v>
      </c>
      <c r="D191" s="184">
        <f>faneF1!D191</f>
        <v>0.10595467582258848</v>
      </c>
      <c r="E191" s="128"/>
      <c r="F191" s="184">
        <f>faneF1!F191</f>
        <v>6.6093928210024896E-2</v>
      </c>
      <c r="G191" s="68"/>
    </row>
    <row r="192" spans="1:7" x14ac:dyDescent="0.35">
      <c r="A192" s="51" t="s">
        <v>1808</v>
      </c>
      <c r="B192" s="47" t="s">
        <v>3043</v>
      </c>
      <c r="C192" s="184">
        <f>faneF1!C192</f>
        <v>6.0787243815521447E-2</v>
      </c>
      <c r="D192" s="184">
        <f>faneF1!D192</f>
        <v>0.10463164655951585</v>
      </c>
      <c r="E192" s="128"/>
      <c r="F192" s="184">
        <f>faneF1!F192</f>
        <v>6.6746039514514049E-2</v>
      </c>
      <c r="G192" s="68"/>
    </row>
    <row r="193" spans="1:7" x14ac:dyDescent="0.35">
      <c r="A193" s="51" t="s">
        <v>1809</v>
      </c>
      <c r="B193" s="47" t="s">
        <v>3044</v>
      </c>
      <c r="C193" s="184">
        <f>faneF1!C193</f>
        <v>0.10937828781286038</v>
      </c>
      <c r="D193" s="184">
        <f>faneF1!D193</f>
        <v>2.4839223182083564E-2</v>
      </c>
      <c r="E193" s="127"/>
      <c r="F193" s="184">
        <f>faneF1!F193</f>
        <v>9.7888770720757939E-2</v>
      </c>
      <c r="G193" s="68"/>
    </row>
    <row r="194" spans="1:7" x14ac:dyDescent="0.35">
      <c r="A194" s="51" t="s">
        <v>1810</v>
      </c>
      <c r="B194" s="47" t="s">
        <v>3045</v>
      </c>
      <c r="C194" s="184">
        <f>faneF1!C194</f>
        <v>0.16508044292926363</v>
      </c>
      <c r="D194" s="184">
        <f>faneF1!D194</f>
        <v>8.1669475324674848E-2</v>
      </c>
      <c r="E194" s="127"/>
      <c r="F194" s="184">
        <f>faneF1!F194</f>
        <v>0.15374424300621034</v>
      </c>
      <c r="G194" s="68"/>
    </row>
    <row r="195" spans="1:7" x14ac:dyDescent="0.35">
      <c r="A195" s="51" t="s">
        <v>1811</v>
      </c>
      <c r="B195" s="47" t="s">
        <v>3046</v>
      </c>
      <c r="C195" s="184">
        <f>faneF1!C195</f>
        <v>0.60492955072566279</v>
      </c>
      <c r="D195" s="184">
        <f>faneF1!D195</f>
        <v>0.68290497911159331</v>
      </c>
      <c r="E195" s="127"/>
      <c r="F195" s="184">
        <f>faneF1!F195</f>
        <v>0.61552701854848235</v>
      </c>
      <c r="G195" s="68"/>
    </row>
    <row r="196" spans="1:7" x14ac:dyDescent="0.35">
      <c r="A196" s="51" t="s">
        <v>2296</v>
      </c>
      <c r="B196" s="182"/>
      <c r="C196" s="184"/>
      <c r="D196" s="184"/>
      <c r="E196" s="127"/>
      <c r="F196" s="184"/>
      <c r="G196" s="68"/>
    </row>
    <row r="197" spans="1:7" x14ac:dyDescent="0.35">
      <c r="A197" s="51" t="s">
        <v>2297</v>
      </c>
      <c r="B197" s="182"/>
      <c r="C197" s="184"/>
      <c r="D197" s="184"/>
      <c r="E197" s="127"/>
      <c r="F197" s="184"/>
      <c r="G197" s="68"/>
    </row>
    <row r="198" spans="1:7" x14ac:dyDescent="0.35">
      <c r="A198" s="51" t="s">
        <v>2298</v>
      </c>
      <c r="B198" s="197"/>
      <c r="C198" s="184"/>
      <c r="D198" s="184"/>
      <c r="E198" s="127"/>
      <c r="F198" s="184"/>
      <c r="G198" s="68"/>
    </row>
    <row r="199" spans="1:7" x14ac:dyDescent="0.35">
      <c r="A199" s="51" t="s">
        <v>2299</v>
      </c>
      <c r="B199" s="197"/>
      <c r="C199" s="184"/>
      <c r="D199" s="184"/>
      <c r="E199" s="127"/>
      <c r="F199" s="184"/>
      <c r="G199" s="68"/>
    </row>
    <row r="200" spans="1:7" x14ac:dyDescent="0.35">
      <c r="A200" s="70"/>
      <c r="B200" s="70" t="s">
        <v>638</v>
      </c>
      <c r="C200" s="70" t="s">
        <v>479</v>
      </c>
      <c r="D200" s="70" t="s">
        <v>480</v>
      </c>
      <c r="E200" s="70"/>
      <c r="F200" s="70" t="s">
        <v>447</v>
      </c>
      <c r="G200" s="70"/>
    </row>
    <row r="201" spans="1:7" x14ac:dyDescent="0.35">
      <c r="A201" s="51" t="s">
        <v>1812</v>
      </c>
      <c r="B201" s="51" t="s">
        <v>640</v>
      </c>
      <c r="C201" s="184">
        <f>faneF1!C201</f>
        <v>7.7086216608014788E-4</v>
      </c>
      <c r="D201" s="184">
        <f>faneF1!D201</f>
        <v>0</v>
      </c>
      <c r="E201" s="128"/>
      <c r="F201" s="184">
        <f>faneF1!F201</f>
        <v>6.6609599588998366E-4</v>
      </c>
      <c r="G201" s="68"/>
    </row>
    <row r="202" spans="1:7" x14ac:dyDescent="0.35">
      <c r="A202" s="51" t="s">
        <v>2300</v>
      </c>
      <c r="B202" s="198" t="s">
        <v>3067</v>
      </c>
      <c r="C202" s="184">
        <f>faneF1!C202</f>
        <v>0</v>
      </c>
      <c r="D202" s="184">
        <f>faneF1!D202</f>
        <v>0</v>
      </c>
      <c r="E202" s="128"/>
      <c r="F202" s="184">
        <f>faneF1!F202</f>
        <v>0</v>
      </c>
      <c r="G202" s="68"/>
    </row>
    <row r="203" spans="1:7" x14ac:dyDescent="0.35">
      <c r="A203" s="51" t="s">
        <v>2301</v>
      </c>
      <c r="B203" s="198"/>
      <c r="C203" s="184"/>
      <c r="D203" s="184"/>
      <c r="E203" s="128"/>
      <c r="F203" s="184"/>
      <c r="G203" s="68"/>
    </row>
    <row r="204" spans="1:7" x14ac:dyDescent="0.35">
      <c r="A204" s="51" t="s">
        <v>2302</v>
      </c>
      <c r="B204" s="198"/>
      <c r="C204" s="184"/>
      <c r="D204" s="184"/>
      <c r="E204" s="128"/>
      <c r="F204" s="184"/>
      <c r="G204" s="68"/>
    </row>
    <row r="205" spans="1:7" x14ac:dyDescent="0.35">
      <c r="A205" s="51" t="s">
        <v>2303</v>
      </c>
      <c r="B205" s="198"/>
      <c r="C205" s="184"/>
      <c r="D205" s="184"/>
      <c r="E205" s="128"/>
      <c r="F205" s="184"/>
      <c r="G205" s="68"/>
    </row>
    <row r="206" spans="1:7" x14ac:dyDescent="0.35">
      <c r="A206" s="51" t="s">
        <v>2304</v>
      </c>
      <c r="B206" s="179"/>
      <c r="C206" s="179"/>
      <c r="D206" s="179"/>
      <c r="E206" s="68"/>
      <c r="F206" s="179"/>
      <c r="G206" s="68"/>
    </row>
    <row r="207" spans="1:7" x14ac:dyDescent="0.35">
      <c r="A207" s="51" t="s">
        <v>2305</v>
      </c>
      <c r="B207" s="179"/>
      <c r="C207" s="179"/>
      <c r="D207" s="179"/>
      <c r="E207" s="68"/>
      <c r="F207" s="179"/>
      <c r="G207" s="68"/>
    </row>
    <row r="208" spans="1:7" x14ac:dyDescent="0.35">
      <c r="A208" s="51" t="s">
        <v>2306</v>
      </c>
      <c r="B208" s="179"/>
      <c r="C208" s="179"/>
      <c r="D208" s="179"/>
      <c r="E208" s="68"/>
      <c r="F208" s="179"/>
      <c r="G208" s="68"/>
    </row>
    <row r="209" spans="1:7" ht="18.5" x14ac:dyDescent="0.35">
      <c r="A209" s="123"/>
      <c r="B209" s="151" t="s">
        <v>3031</v>
      </c>
      <c r="C209" s="150"/>
      <c r="D209" s="150"/>
      <c r="E209" s="150"/>
      <c r="F209" s="150"/>
      <c r="G209" s="150"/>
    </row>
    <row r="210" spans="1:7" x14ac:dyDescent="0.35">
      <c r="A210" s="70"/>
      <c r="B210" s="70" t="s">
        <v>644</v>
      </c>
      <c r="C210" s="70" t="s">
        <v>645</v>
      </c>
      <c r="D210" s="70" t="s">
        <v>646</v>
      </c>
      <c r="E210" s="70"/>
      <c r="F210" s="70" t="s">
        <v>479</v>
      </c>
      <c r="G210" s="70" t="s">
        <v>647</v>
      </c>
    </row>
    <row r="211" spans="1:7" x14ac:dyDescent="0.35">
      <c r="A211" s="51" t="s">
        <v>1813</v>
      </c>
      <c r="B211" s="68" t="s">
        <v>649</v>
      </c>
      <c r="C211" s="167">
        <f>C238/D238*1000</f>
        <v>2806.6810332246882</v>
      </c>
      <c r="D211" s="51"/>
      <c r="E211" s="65"/>
      <c r="F211" s="83"/>
      <c r="G211" s="83"/>
    </row>
    <row r="212" spans="1:7" x14ac:dyDescent="0.35">
      <c r="A212" s="65"/>
      <c r="B212" s="94"/>
      <c r="C212" s="65"/>
      <c r="D212" s="65"/>
      <c r="E212" s="65"/>
      <c r="F212" s="83"/>
      <c r="G212" s="83"/>
    </row>
    <row r="213" spans="1:7" x14ac:dyDescent="0.35">
      <c r="A213" s="51"/>
      <c r="B213" s="68" t="s">
        <v>650</v>
      </c>
      <c r="C213" s="65"/>
      <c r="D213" s="65"/>
      <c r="E213" s="65"/>
      <c r="F213" s="83"/>
      <c r="G213" s="83"/>
    </row>
    <row r="214" spans="1:7" x14ac:dyDescent="0.35">
      <c r="A214" s="51" t="s">
        <v>1814</v>
      </c>
      <c r="B214" s="179" t="s">
        <v>3107</v>
      </c>
      <c r="C214" s="167">
        <f>faneF1!C214</f>
        <v>12941.206265756242</v>
      </c>
      <c r="D214" s="185">
        <f>faneF1!D214</f>
        <v>11014</v>
      </c>
      <c r="E214" s="65"/>
      <c r="F214" s="139">
        <f>IF($C$238=0,"",IF(C214="[for completion]","",IF(C214="","",C214/$C$238)))</f>
        <v>0.21269755007821081</v>
      </c>
      <c r="G214" s="139">
        <f>IF($D$238=0,"",IF(D214="[for completion]","",IF(D214="","",D214/$D$238)))</f>
        <v>0.5080727004336193</v>
      </c>
    </row>
    <row r="215" spans="1:7" x14ac:dyDescent="0.35">
      <c r="A215" s="51" t="s">
        <v>1815</v>
      </c>
      <c r="B215" s="179" t="s">
        <v>3108</v>
      </c>
      <c r="C215" s="167">
        <f>faneF1!C215</f>
        <v>27348.93566351039</v>
      </c>
      <c r="D215" s="185">
        <f>faneF1!D215</f>
        <v>9364</v>
      </c>
      <c r="E215" s="65"/>
      <c r="F215" s="139">
        <f t="shared" ref="F215:F237" si="1">IF($C$238=0,"",IF(C215="[for completion]","",IF(C215="","",C215/$C$238)))</f>
        <v>0.44949840790868018</v>
      </c>
      <c r="G215" s="139">
        <f t="shared" ref="G215:G237" si="2">IF($D$238=0,"",IF(D215="[for completion]","",IF(D215="","",D215/$D$238)))</f>
        <v>0.43195866777377989</v>
      </c>
    </row>
    <row r="216" spans="1:7" x14ac:dyDescent="0.35">
      <c r="A216" s="51" t="s">
        <v>1816</v>
      </c>
      <c r="B216" s="179" t="s">
        <v>3109</v>
      </c>
      <c r="C216" s="167">
        <f>faneF1!C216</f>
        <v>8517.9891226793952</v>
      </c>
      <c r="D216" s="185">
        <f>faneF1!D216</f>
        <v>1099</v>
      </c>
      <c r="E216" s="65"/>
      <c r="F216" s="139">
        <f t="shared" si="1"/>
        <v>0.13999895997182629</v>
      </c>
      <c r="G216" s="139">
        <f t="shared" si="2"/>
        <v>5.0696558723129441E-2</v>
      </c>
    </row>
    <row r="217" spans="1:7" x14ac:dyDescent="0.35">
      <c r="A217" s="51" t="s">
        <v>1817</v>
      </c>
      <c r="B217" s="179" t="s">
        <v>3110</v>
      </c>
      <c r="C217" s="167">
        <f>faneF1!C217</f>
        <v>3903.3343563443996</v>
      </c>
      <c r="D217" s="185">
        <f>faneF1!D217</f>
        <v>125</v>
      </c>
      <c r="E217" s="65"/>
      <c r="F217" s="139">
        <f t="shared" si="1"/>
        <v>6.4153961978601362E-2</v>
      </c>
      <c r="G217" s="139">
        <f t="shared" si="2"/>
        <v>5.7662145954423842E-3</v>
      </c>
    </row>
    <row r="218" spans="1:7" x14ac:dyDescent="0.35">
      <c r="A218" s="51" t="s">
        <v>1818</v>
      </c>
      <c r="B218" s="179" t="s">
        <v>3110</v>
      </c>
      <c r="C218" s="167">
        <f>faneF1!C218</f>
        <v>3351.8140565476788</v>
      </c>
      <c r="D218" s="185">
        <f>faneF1!D218</f>
        <v>47</v>
      </c>
      <c r="E218" s="65"/>
      <c r="F218" s="139">
        <f t="shared" si="1"/>
        <v>5.5089349748784024E-2</v>
      </c>
      <c r="G218" s="139">
        <f t="shared" si="2"/>
        <v>2.1680966878863364E-3</v>
      </c>
    </row>
    <row r="219" spans="1:7" x14ac:dyDescent="0.35">
      <c r="A219" s="51" t="s">
        <v>1819</v>
      </c>
      <c r="B219" s="179" t="s">
        <v>3111</v>
      </c>
      <c r="C219" s="167">
        <f>faneF1!C219</f>
        <v>4779.9519734066862</v>
      </c>
      <c r="D219" s="185">
        <f>faneF1!D219</f>
        <v>29</v>
      </c>
      <c r="E219" s="65"/>
      <c r="F219" s="139">
        <f t="shared" si="1"/>
        <v>7.8561770313897369E-2</v>
      </c>
      <c r="G219" s="139">
        <f t="shared" si="2"/>
        <v>1.337761786142633E-3</v>
      </c>
    </row>
    <row r="220" spans="1:7" x14ac:dyDescent="0.35">
      <c r="A220" s="51" t="s">
        <v>1820</v>
      </c>
      <c r="B220" s="179"/>
      <c r="C220" s="167"/>
      <c r="D220" s="185"/>
      <c r="E220" s="65"/>
      <c r="F220" s="139" t="str">
        <f t="shared" si="1"/>
        <v/>
      </c>
      <c r="G220" s="139" t="str">
        <f t="shared" si="2"/>
        <v/>
      </c>
    </row>
    <row r="221" spans="1:7" x14ac:dyDescent="0.35">
      <c r="A221" s="51" t="s">
        <v>1821</v>
      </c>
      <c r="B221" s="179"/>
      <c r="C221" s="167"/>
      <c r="D221" s="185"/>
      <c r="E221" s="65"/>
      <c r="F221" s="139" t="str">
        <f t="shared" si="1"/>
        <v/>
      </c>
      <c r="G221" s="139" t="str">
        <f t="shared" si="2"/>
        <v/>
      </c>
    </row>
    <row r="222" spans="1:7" x14ac:dyDescent="0.35">
      <c r="A222" s="51" t="s">
        <v>1822</v>
      </c>
      <c r="B222" s="179"/>
      <c r="C222" s="167"/>
      <c r="D222" s="185"/>
      <c r="E222" s="65"/>
      <c r="F222" s="139" t="str">
        <f t="shared" si="1"/>
        <v/>
      </c>
      <c r="G222" s="139" t="str">
        <f t="shared" si="2"/>
        <v/>
      </c>
    </row>
    <row r="223" spans="1:7" x14ac:dyDescent="0.35">
      <c r="A223" s="51" t="s">
        <v>1823</v>
      </c>
      <c r="B223" s="179"/>
      <c r="C223" s="167"/>
      <c r="D223" s="185"/>
      <c r="E223" s="68"/>
      <c r="F223" s="139" t="str">
        <f t="shared" si="1"/>
        <v/>
      </c>
      <c r="G223" s="139" t="str">
        <f t="shared" si="2"/>
        <v/>
      </c>
    </row>
    <row r="224" spans="1:7" x14ac:dyDescent="0.35">
      <c r="A224" s="51" t="s">
        <v>1824</v>
      </c>
      <c r="B224" s="179"/>
      <c r="C224" s="167"/>
      <c r="D224" s="185"/>
      <c r="E224" s="68"/>
      <c r="F224" s="139" t="str">
        <f t="shared" si="1"/>
        <v/>
      </c>
      <c r="G224" s="139" t="str">
        <f t="shared" si="2"/>
        <v/>
      </c>
    </row>
    <row r="225" spans="1:7" x14ac:dyDescent="0.35">
      <c r="A225" s="51" t="s">
        <v>1825</v>
      </c>
      <c r="B225" s="179"/>
      <c r="C225" s="167"/>
      <c r="D225" s="185"/>
      <c r="E225" s="68"/>
      <c r="F225" s="139" t="str">
        <f t="shared" si="1"/>
        <v/>
      </c>
      <c r="G225" s="139" t="str">
        <f t="shared" si="2"/>
        <v/>
      </c>
    </row>
    <row r="226" spans="1:7" x14ac:dyDescent="0.35">
      <c r="A226" s="51" t="s">
        <v>1826</v>
      </c>
      <c r="B226" s="179"/>
      <c r="C226" s="167"/>
      <c r="D226" s="185"/>
      <c r="E226" s="68"/>
      <c r="F226" s="139" t="str">
        <f t="shared" si="1"/>
        <v/>
      </c>
      <c r="G226" s="139" t="str">
        <f t="shared" si="2"/>
        <v/>
      </c>
    </row>
    <row r="227" spans="1:7" x14ac:dyDescent="0.35">
      <c r="A227" s="51" t="s">
        <v>1827</v>
      </c>
      <c r="B227" s="179"/>
      <c r="C227" s="167"/>
      <c r="D227" s="185"/>
      <c r="E227" s="68"/>
      <c r="F227" s="139" t="str">
        <f t="shared" si="1"/>
        <v/>
      </c>
      <c r="G227" s="139" t="str">
        <f t="shared" si="2"/>
        <v/>
      </c>
    </row>
    <row r="228" spans="1:7" x14ac:dyDescent="0.35">
      <c r="A228" s="51" t="s">
        <v>1828</v>
      </c>
      <c r="B228" s="179"/>
      <c r="C228" s="167"/>
      <c r="D228" s="185"/>
      <c r="E228" s="68"/>
      <c r="F228" s="139" t="str">
        <f t="shared" si="1"/>
        <v/>
      </c>
      <c r="G228" s="139" t="str">
        <f t="shared" si="2"/>
        <v/>
      </c>
    </row>
    <row r="229" spans="1:7" x14ac:dyDescent="0.35">
      <c r="A229" s="51" t="s">
        <v>1829</v>
      </c>
      <c r="B229" s="179"/>
      <c r="C229" s="167"/>
      <c r="D229" s="185"/>
      <c r="E229" s="51"/>
      <c r="F229" s="139" t="str">
        <f t="shared" si="1"/>
        <v/>
      </c>
      <c r="G229" s="139" t="str">
        <f t="shared" si="2"/>
        <v/>
      </c>
    </row>
    <row r="230" spans="1:7" x14ac:dyDescent="0.35">
      <c r="A230" s="51" t="s">
        <v>1830</v>
      </c>
      <c r="B230" s="179"/>
      <c r="C230" s="167"/>
      <c r="D230" s="185"/>
      <c r="E230" s="121"/>
      <c r="F230" s="139" t="str">
        <f t="shared" si="1"/>
        <v/>
      </c>
      <c r="G230" s="139" t="str">
        <f t="shared" si="2"/>
        <v/>
      </c>
    </row>
    <row r="231" spans="1:7" x14ac:dyDescent="0.35">
      <c r="A231" s="51" t="s">
        <v>1831</v>
      </c>
      <c r="B231" s="179"/>
      <c r="C231" s="167"/>
      <c r="D231" s="185"/>
      <c r="E231" s="121"/>
      <c r="F231" s="139" t="str">
        <f t="shared" si="1"/>
        <v/>
      </c>
      <c r="G231" s="139" t="str">
        <f t="shared" si="2"/>
        <v/>
      </c>
    </row>
    <row r="232" spans="1:7" x14ac:dyDescent="0.35">
      <c r="A232" s="51" t="s">
        <v>1832</v>
      </c>
      <c r="B232" s="179"/>
      <c r="C232" s="167"/>
      <c r="D232" s="185"/>
      <c r="E232" s="121"/>
      <c r="F232" s="139" t="str">
        <f t="shared" si="1"/>
        <v/>
      </c>
      <c r="G232" s="139" t="str">
        <f t="shared" si="2"/>
        <v/>
      </c>
    </row>
    <row r="233" spans="1:7" x14ac:dyDescent="0.35">
      <c r="A233" s="51" t="s">
        <v>1833</v>
      </c>
      <c r="B233" s="179"/>
      <c r="C233" s="167"/>
      <c r="D233" s="185"/>
      <c r="E233" s="121"/>
      <c r="F233" s="139" t="str">
        <f t="shared" si="1"/>
        <v/>
      </c>
      <c r="G233" s="139" t="str">
        <f t="shared" si="2"/>
        <v/>
      </c>
    </row>
    <row r="234" spans="1:7" x14ac:dyDescent="0.35">
      <c r="A234" s="51" t="s">
        <v>1834</v>
      </c>
      <c r="B234" s="179"/>
      <c r="C234" s="167"/>
      <c r="D234" s="185"/>
      <c r="E234" s="121"/>
      <c r="F234" s="139" t="str">
        <f t="shared" si="1"/>
        <v/>
      </c>
      <c r="G234" s="139" t="str">
        <f t="shared" si="2"/>
        <v/>
      </c>
    </row>
    <row r="235" spans="1:7" x14ac:dyDescent="0.35">
      <c r="A235" s="51" t="s">
        <v>1835</v>
      </c>
      <c r="B235" s="179"/>
      <c r="C235" s="167"/>
      <c r="D235" s="185"/>
      <c r="E235" s="121"/>
      <c r="F235" s="139" t="str">
        <f t="shared" si="1"/>
        <v/>
      </c>
      <c r="G235" s="139" t="str">
        <f t="shared" si="2"/>
        <v/>
      </c>
    </row>
    <row r="236" spans="1:7" x14ac:dyDescent="0.35">
      <c r="A236" s="51" t="s">
        <v>1836</v>
      </c>
      <c r="B236" s="179"/>
      <c r="C236" s="167"/>
      <c r="D236" s="185"/>
      <c r="E236" s="121"/>
      <c r="F236" s="139" t="str">
        <f t="shared" si="1"/>
        <v/>
      </c>
      <c r="G236" s="139" t="str">
        <f t="shared" si="2"/>
        <v/>
      </c>
    </row>
    <row r="237" spans="1:7" x14ac:dyDescent="0.35">
      <c r="A237" s="51" t="s">
        <v>1837</v>
      </c>
      <c r="B237" s="179"/>
      <c r="C237" s="167"/>
      <c r="D237" s="185"/>
      <c r="E237" s="121"/>
      <c r="F237" s="139" t="str">
        <f t="shared" si="1"/>
        <v/>
      </c>
      <c r="G237" s="139" t="str">
        <f t="shared" si="2"/>
        <v/>
      </c>
    </row>
    <row r="238" spans="1:7" x14ac:dyDescent="0.35">
      <c r="A238" s="51" t="s">
        <v>1838</v>
      </c>
      <c r="B238" s="78" t="s">
        <v>138</v>
      </c>
      <c r="C238" s="134">
        <f>SUM(C214:C237)</f>
        <v>60843.231438244788</v>
      </c>
      <c r="D238" s="76">
        <f>SUM(D214:D237)</f>
        <v>21678</v>
      </c>
      <c r="E238" s="121"/>
      <c r="F238" s="148">
        <f>SUM(F214:F237)</f>
        <v>1</v>
      </c>
      <c r="G238" s="148">
        <f>SUM(G214:G237)</f>
        <v>0.99999999999999989</v>
      </c>
    </row>
    <row r="239" spans="1:7" x14ac:dyDescent="0.35">
      <c r="A239" s="70"/>
      <c r="B239" s="70" t="s">
        <v>676</v>
      </c>
      <c r="C239" s="70" t="s">
        <v>645</v>
      </c>
      <c r="D239" s="70" t="s">
        <v>646</v>
      </c>
      <c r="E239" s="70"/>
      <c r="F239" s="70" t="s">
        <v>479</v>
      </c>
      <c r="G239" s="70" t="s">
        <v>647</v>
      </c>
    </row>
    <row r="240" spans="1:7" x14ac:dyDescent="0.35">
      <c r="A240" s="51" t="s">
        <v>1839</v>
      </c>
      <c r="B240" s="51" t="s">
        <v>678</v>
      </c>
      <c r="C240" s="184" t="s">
        <v>1196</v>
      </c>
      <c r="D240" s="51"/>
      <c r="E240" s="51"/>
      <c r="F240" s="147"/>
      <c r="G240" s="147"/>
    </row>
    <row r="241" spans="1:7" x14ac:dyDescent="0.35">
      <c r="A241" s="51"/>
      <c r="B241" s="51"/>
      <c r="C241" s="51"/>
      <c r="D241" s="51"/>
      <c r="E241" s="51"/>
      <c r="F241" s="147"/>
      <c r="G241" s="147"/>
    </row>
    <row r="242" spans="1:7" x14ac:dyDescent="0.35">
      <c r="A242" s="51"/>
      <c r="B242" s="68" t="s">
        <v>679</v>
      </c>
      <c r="C242" s="51"/>
      <c r="D242" s="51"/>
      <c r="E242" s="51"/>
      <c r="F242" s="147"/>
      <c r="G242" s="147"/>
    </row>
    <row r="243" spans="1:7" x14ac:dyDescent="0.35">
      <c r="A243" s="51" t="s">
        <v>1840</v>
      </c>
      <c r="B243" s="51" t="s">
        <v>681</v>
      </c>
      <c r="C243" s="167" t="s">
        <v>1196</v>
      </c>
      <c r="D243" s="185" t="s">
        <v>1196</v>
      </c>
      <c r="E243" s="51"/>
      <c r="F243" s="139" t="str">
        <f>IF($C$251=0,"",IF(C243="[for completion]","",IF(C243="","",C243/$C$251)))</f>
        <v/>
      </c>
      <c r="G243" s="139" t="str">
        <f>IF($D$251=0,"",IF(D243="[for completion]","",IF(D243="","",D243/$D$251)))</f>
        <v/>
      </c>
    </row>
    <row r="244" spans="1:7" x14ac:dyDescent="0.35">
      <c r="A244" s="51" t="s">
        <v>1841</v>
      </c>
      <c r="B244" s="51" t="s">
        <v>683</v>
      </c>
      <c r="C244" s="167" t="s">
        <v>1196</v>
      </c>
      <c r="D244" s="185" t="s">
        <v>1196</v>
      </c>
      <c r="E244" s="51"/>
      <c r="F244" s="139" t="str">
        <f t="shared" ref="F244:F250" si="3">IF($C$251=0,"",IF(C244="[for completion]","",IF(C244="","",C244/$C$251)))</f>
        <v/>
      </c>
      <c r="G244" s="139" t="str">
        <f t="shared" ref="G244:G250" si="4">IF($D$251=0,"",IF(D244="[for completion]","",IF(D244="","",D244/$D$251)))</f>
        <v/>
      </c>
    </row>
    <row r="245" spans="1:7" x14ac:dyDescent="0.35">
      <c r="A245" s="51" t="s">
        <v>1842</v>
      </c>
      <c r="B245" s="51" t="s">
        <v>685</v>
      </c>
      <c r="C245" s="167" t="s">
        <v>1196</v>
      </c>
      <c r="D245" s="185" t="s">
        <v>1196</v>
      </c>
      <c r="E245" s="51"/>
      <c r="F245" s="139" t="str">
        <f t="shared" si="3"/>
        <v/>
      </c>
      <c r="G245" s="139" t="str">
        <f t="shared" si="4"/>
        <v/>
      </c>
    </row>
    <row r="246" spans="1:7" x14ac:dyDescent="0.35">
      <c r="A246" s="51" t="s">
        <v>1843</v>
      </c>
      <c r="B246" s="51" t="s">
        <v>687</v>
      </c>
      <c r="C246" s="167" t="s">
        <v>1196</v>
      </c>
      <c r="D246" s="185" t="s">
        <v>1196</v>
      </c>
      <c r="E246" s="51"/>
      <c r="F246" s="139" t="str">
        <f t="shared" si="3"/>
        <v/>
      </c>
      <c r="G246" s="139" t="str">
        <f t="shared" si="4"/>
        <v/>
      </c>
    </row>
    <row r="247" spans="1:7" x14ac:dyDescent="0.35">
      <c r="A247" s="51" t="s">
        <v>1844</v>
      </c>
      <c r="B247" s="51" t="s">
        <v>689</v>
      </c>
      <c r="C247" s="167" t="s">
        <v>1196</v>
      </c>
      <c r="D247" s="185" t="s">
        <v>1196</v>
      </c>
      <c r="E247" s="51"/>
      <c r="F247" s="139" t="str">
        <f>IF($C$251=0,"",IF(C247="[for completion]","",IF(C247="","",C247/$C$251)))</f>
        <v/>
      </c>
      <c r="G247" s="139" t="str">
        <f t="shared" si="4"/>
        <v/>
      </c>
    </row>
    <row r="248" spans="1:7" x14ac:dyDescent="0.35">
      <c r="A248" s="51" t="s">
        <v>1845</v>
      </c>
      <c r="B248" s="51" t="s">
        <v>691</v>
      </c>
      <c r="C248" s="167" t="s">
        <v>1196</v>
      </c>
      <c r="D248" s="185" t="s">
        <v>1196</v>
      </c>
      <c r="E248" s="51"/>
      <c r="F248" s="139" t="str">
        <f t="shared" si="3"/>
        <v/>
      </c>
      <c r="G248" s="139" t="str">
        <f t="shared" si="4"/>
        <v/>
      </c>
    </row>
    <row r="249" spans="1:7" x14ac:dyDescent="0.35">
      <c r="A249" s="51" t="s">
        <v>1846</v>
      </c>
      <c r="B249" s="51" t="s">
        <v>693</v>
      </c>
      <c r="C249" s="167" t="s">
        <v>1196</v>
      </c>
      <c r="D249" s="185" t="s">
        <v>1196</v>
      </c>
      <c r="E249" s="51"/>
      <c r="F249" s="139" t="str">
        <f t="shared" si="3"/>
        <v/>
      </c>
      <c r="G249" s="139" t="str">
        <f t="shared" si="4"/>
        <v/>
      </c>
    </row>
    <row r="250" spans="1:7" x14ac:dyDescent="0.35">
      <c r="A250" s="51" t="s">
        <v>1847</v>
      </c>
      <c r="B250" s="51" t="s">
        <v>695</v>
      </c>
      <c r="C250" s="167" t="s">
        <v>1196</v>
      </c>
      <c r="D250" s="185" t="s">
        <v>1196</v>
      </c>
      <c r="E250" s="51"/>
      <c r="F250" s="139" t="str">
        <f t="shared" si="3"/>
        <v/>
      </c>
      <c r="G250" s="139" t="str">
        <f t="shared" si="4"/>
        <v/>
      </c>
    </row>
    <row r="251" spans="1:7" x14ac:dyDescent="0.35">
      <c r="A251" s="51" t="s">
        <v>1848</v>
      </c>
      <c r="B251" s="78" t="s">
        <v>138</v>
      </c>
      <c r="C251" s="132">
        <f>SUM(C243:C250)</f>
        <v>0</v>
      </c>
      <c r="D251" s="133">
        <f>SUM(D243:D250)</f>
        <v>0</v>
      </c>
      <c r="E251" s="51"/>
      <c r="F251" s="148">
        <f>SUM(F240:F250)</f>
        <v>0</v>
      </c>
      <c r="G251" s="148">
        <f>SUM(G240:G250)</f>
        <v>0</v>
      </c>
    </row>
    <row r="252" spans="1:7" x14ac:dyDescent="0.35">
      <c r="A252" s="51" t="s">
        <v>1849</v>
      </c>
      <c r="B252" s="80" t="s">
        <v>698</v>
      </c>
      <c r="C252" s="167"/>
      <c r="D252" s="185"/>
      <c r="E252" s="51"/>
      <c r="F252" s="139" t="s">
        <v>1652</v>
      </c>
      <c r="G252" s="139" t="s">
        <v>1652</v>
      </c>
    </row>
    <row r="253" spans="1:7" x14ac:dyDescent="0.35">
      <c r="A253" s="51" t="s">
        <v>1850</v>
      </c>
      <c r="B253" s="80" t="s">
        <v>700</v>
      </c>
      <c r="C253" s="167"/>
      <c r="D253" s="185"/>
      <c r="E253" s="51"/>
      <c r="F253" s="139" t="s">
        <v>1652</v>
      </c>
      <c r="G253" s="139" t="s">
        <v>1652</v>
      </c>
    </row>
    <row r="254" spans="1:7" x14ac:dyDescent="0.35">
      <c r="A254" s="51" t="s">
        <v>1851</v>
      </c>
      <c r="B254" s="80" t="s">
        <v>702</v>
      </c>
      <c r="C254" s="167"/>
      <c r="D254" s="185"/>
      <c r="E254" s="51"/>
      <c r="F254" s="139" t="s">
        <v>1652</v>
      </c>
      <c r="G254" s="139" t="s">
        <v>1652</v>
      </c>
    </row>
    <row r="255" spans="1:7" x14ac:dyDescent="0.35">
      <c r="A255" s="51" t="s">
        <v>1852</v>
      </c>
      <c r="B255" s="80" t="s">
        <v>704</v>
      </c>
      <c r="C255" s="167"/>
      <c r="D255" s="185"/>
      <c r="E255" s="51"/>
      <c r="F255" s="139" t="s">
        <v>1652</v>
      </c>
      <c r="G255" s="139" t="s">
        <v>1652</v>
      </c>
    </row>
    <row r="256" spans="1:7" x14ac:dyDescent="0.35">
      <c r="A256" s="51" t="s">
        <v>1853</v>
      </c>
      <c r="B256" s="80" t="s">
        <v>706</v>
      </c>
      <c r="C256" s="167"/>
      <c r="D256" s="185"/>
      <c r="E256" s="51"/>
      <c r="F256" s="139" t="s">
        <v>1652</v>
      </c>
      <c r="G256" s="139" t="s">
        <v>1652</v>
      </c>
    </row>
    <row r="257" spans="1:7" x14ac:dyDescent="0.35">
      <c r="A257" s="51" t="s">
        <v>1854</v>
      </c>
      <c r="B257" s="80" t="s">
        <v>708</v>
      </c>
      <c r="C257" s="167"/>
      <c r="D257" s="185"/>
      <c r="E257" s="51"/>
      <c r="F257" s="139" t="s">
        <v>1652</v>
      </c>
      <c r="G257" s="139" t="s">
        <v>1652</v>
      </c>
    </row>
    <row r="258" spans="1:7" x14ac:dyDescent="0.35">
      <c r="A258" s="51" t="s">
        <v>1855</v>
      </c>
      <c r="B258" s="80"/>
      <c r="C258" s="51"/>
      <c r="D258" s="51"/>
      <c r="E258" s="51"/>
      <c r="F258" s="139"/>
      <c r="G258" s="139"/>
    </row>
    <row r="259" spans="1:7" x14ac:dyDescent="0.35">
      <c r="A259" s="51" t="s">
        <v>1856</v>
      </c>
      <c r="B259" s="80"/>
      <c r="C259" s="51"/>
      <c r="D259" s="51"/>
      <c r="E259" s="51"/>
      <c r="F259" s="139"/>
      <c r="G259" s="139"/>
    </row>
    <row r="260" spans="1:7" x14ac:dyDescent="0.35">
      <c r="A260" s="51" t="s">
        <v>1857</v>
      </c>
      <c r="B260" s="80"/>
      <c r="C260" s="51"/>
      <c r="D260" s="51"/>
      <c r="E260" s="51"/>
      <c r="F260" s="139"/>
      <c r="G260" s="139"/>
    </row>
    <row r="261" spans="1:7" x14ac:dyDescent="0.35">
      <c r="A261" s="70"/>
      <c r="B261" s="70" t="s">
        <v>712</v>
      </c>
      <c r="C261" s="70" t="s">
        <v>645</v>
      </c>
      <c r="D261" s="70" t="s">
        <v>646</v>
      </c>
      <c r="E261" s="70"/>
      <c r="F261" s="70" t="s">
        <v>479</v>
      </c>
      <c r="G261" s="70" t="s">
        <v>647</v>
      </c>
    </row>
    <row r="262" spans="1:7" x14ac:dyDescent="0.35">
      <c r="A262" s="51" t="s">
        <v>1858</v>
      </c>
      <c r="B262" s="51" t="s">
        <v>678</v>
      </c>
      <c r="C262" s="184">
        <f>faneF1!C262</f>
        <v>0.56074963918252085</v>
      </c>
      <c r="D262" s="51"/>
      <c r="E262" s="51"/>
      <c r="F262" s="147"/>
      <c r="G262" s="147"/>
    </row>
    <row r="263" spans="1:7" x14ac:dyDescent="0.35">
      <c r="A263" s="51"/>
      <c r="B263" s="51"/>
      <c r="C263" s="51"/>
      <c r="D263" s="51"/>
      <c r="E263" s="51"/>
      <c r="F263" s="147"/>
      <c r="G263" s="147"/>
    </row>
    <row r="264" spans="1:7" x14ac:dyDescent="0.35">
      <c r="A264" s="51"/>
      <c r="B264" s="68" t="s">
        <v>679</v>
      </c>
      <c r="C264" s="51"/>
      <c r="D264" s="51"/>
      <c r="E264" s="51"/>
      <c r="F264" s="147"/>
      <c r="G264" s="147"/>
    </row>
    <row r="265" spans="1:7" x14ac:dyDescent="0.35">
      <c r="A265" s="51" t="s">
        <v>1859</v>
      </c>
      <c r="B265" s="51" t="s">
        <v>681</v>
      </c>
      <c r="C265" s="167">
        <f>faneF1!C265</f>
        <v>41841.731594538498</v>
      </c>
      <c r="D265" s="185">
        <f>faneF1!D265</f>
        <v>0</v>
      </c>
      <c r="E265" s="51"/>
      <c r="F265" s="139">
        <f>IF($C$273=0,"",IF(C265="[for completion]","",IF(C265="","",C265/$C$273)))</f>
        <v>0.68769739222360793</v>
      </c>
      <c r="G265" s="139" t="str">
        <f>IF($D$273=0,"",IF(D265="[for completion]","",IF(D265="","",D265/$D$273)))</f>
        <v/>
      </c>
    </row>
    <row r="266" spans="1:7" x14ac:dyDescent="0.35">
      <c r="A266" s="51" t="s">
        <v>1860</v>
      </c>
      <c r="B266" s="51" t="s">
        <v>683</v>
      </c>
      <c r="C266" s="167">
        <f>faneF1!C266</f>
        <v>8110.2779766738613</v>
      </c>
      <c r="D266" s="185">
        <f>faneF1!D266</f>
        <v>0</v>
      </c>
      <c r="E266" s="51"/>
      <c r="F266" s="139">
        <f t="shared" ref="F266:F272" si="5">IF($C$273=0,"",IF(C266="[for completion]","",IF(C266="","",C266/$C$273)))</f>
        <v>0.13329794925349553</v>
      </c>
      <c r="G266" s="139" t="str">
        <f t="shared" ref="G266:G272" si="6">IF($D$273=0,"",IF(D266="[for completion]","",IF(D266="","",D266/$D$273)))</f>
        <v/>
      </c>
    </row>
    <row r="267" spans="1:7" x14ac:dyDescent="0.35">
      <c r="A267" s="51" t="s">
        <v>1861</v>
      </c>
      <c r="B267" s="51" t="s">
        <v>685</v>
      </c>
      <c r="C267" s="167">
        <f>faneF1!C267</f>
        <v>5949.7163695062691</v>
      </c>
      <c r="D267" s="185">
        <f>faneF1!D267</f>
        <v>0</v>
      </c>
      <c r="E267" s="51"/>
      <c r="F267" s="139">
        <f t="shared" si="5"/>
        <v>9.7787645870603512E-2</v>
      </c>
      <c r="G267" s="139" t="str">
        <f t="shared" si="6"/>
        <v/>
      </c>
    </row>
    <row r="268" spans="1:7" x14ac:dyDescent="0.35">
      <c r="A268" s="51" t="s">
        <v>1862</v>
      </c>
      <c r="B268" s="51" t="s">
        <v>687</v>
      </c>
      <c r="C268" s="167">
        <f>faneF1!C268</f>
        <v>3420.3544577327871</v>
      </c>
      <c r="D268" s="185">
        <f>faneF1!D268</f>
        <v>0</v>
      </c>
      <c r="E268" s="51"/>
      <c r="F268" s="139">
        <f t="shared" si="5"/>
        <v>5.6215857982566217E-2</v>
      </c>
      <c r="G268" s="139" t="str">
        <f t="shared" si="6"/>
        <v/>
      </c>
    </row>
    <row r="269" spans="1:7" x14ac:dyDescent="0.35">
      <c r="A269" s="51" t="s">
        <v>1863</v>
      </c>
      <c r="B269" s="51" t="s">
        <v>689</v>
      </c>
      <c r="C269" s="167">
        <f>faneF1!C269</f>
        <v>1359.0362213691292</v>
      </c>
      <c r="D269" s="185">
        <f>faneF1!D269</f>
        <v>0</v>
      </c>
      <c r="E269" s="51"/>
      <c r="F269" s="139">
        <f t="shared" si="5"/>
        <v>2.23366870766641E-2</v>
      </c>
      <c r="G269" s="139" t="str">
        <f t="shared" si="6"/>
        <v/>
      </c>
    </row>
    <row r="270" spans="1:7" x14ac:dyDescent="0.35">
      <c r="A270" s="51" t="s">
        <v>1864</v>
      </c>
      <c r="B270" s="51" t="s">
        <v>691</v>
      </c>
      <c r="C270" s="167">
        <f>faneF1!C270</f>
        <v>150.14178344279776</v>
      </c>
      <c r="D270" s="185">
        <f>faneF1!D270</f>
        <v>0</v>
      </c>
      <c r="E270" s="51"/>
      <c r="F270" s="139">
        <f t="shared" si="5"/>
        <v>2.4676825982720787E-3</v>
      </c>
      <c r="G270" s="139" t="str">
        <f t="shared" si="6"/>
        <v/>
      </c>
    </row>
    <row r="271" spans="1:7" x14ac:dyDescent="0.35">
      <c r="A271" s="51" t="s">
        <v>1865</v>
      </c>
      <c r="B271" s="51" t="s">
        <v>693</v>
      </c>
      <c r="C271" s="167">
        <f>faneF1!C271</f>
        <v>7.8296296954615112</v>
      </c>
      <c r="D271" s="185">
        <f>faneF1!D271</f>
        <v>0</v>
      </c>
      <c r="E271" s="51"/>
      <c r="F271" s="139">
        <f t="shared" si="5"/>
        <v>1.2868530336703889E-4</v>
      </c>
      <c r="G271" s="139" t="str">
        <f t="shared" si="6"/>
        <v/>
      </c>
    </row>
    <row r="272" spans="1:7" x14ac:dyDescent="0.35">
      <c r="A272" s="51" t="s">
        <v>1866</v>
      </c>
      <c r="B272" s="51" t="s">
        <v>695</v>
      </c>
      <c r="C272" s="167">
        <f>faneF1!C272</f>
        <v>4.143405286155323</v>
      </c>
      <c r="D272" s="185">
        <f>faneF1!D272</f>
        <v>0</v>
      </c>
      <c r="E272" s="51"/>
      <c r="F272" s="139">
        <f t="shared" si="5"/>
        <v>6.8099691423536928E-5</v>
      </c>
      <c r="G272" s="139" t="str">
        <f t="shared" si="6"/>
        <v/>
      </c>
    </row>
    <row r="273" spans="1:7" x14ac:dyDescent="0.35">
      <c r="A273" s="51" t="s">
        <v>1867</v>
      </c>
      <c r="B273" s="78" t="s">
        <v>138</v>
      </c>
      <c r="C273" s="132">
        <f>SUM(C265:C272)</f>
        <v>60843.231438244962</v>
      </c>
      <c r="D273" s="133">
        <f>SUM(D265:D272)</f>
        <v>0</v>
      </c>
      <c r="E273" s="51"/>
      <c r="F273" s="148">
        <f>SUM(F265:F272)</f>
        <v>1</v>
      </c>
      <c r="G273" s="148">
        <f>SUM(G265:G272)</f>
        <v>0</v>
      </c>
    </row>
    <row r="274" spans="1:7" x14ac:dyDescent="0.35">
      <c r="A274" s="51" t="s">
        <v>1868</v>
      </c>
      <c r="B274" s="80" t="s">
        <v>698</v>
      </c>
      <c r="C274" s="167"/>
      <c r="D274" s="185"/>
      <c r="E274" s="51"/>
      <c r="F274" s="139" t="s">
        <v>1652</v>
      </c>
      <c r="G274" s="139" t="s">
        <v>1652</v>
      </c>
    </row>
    <row r="275" spans="1:7" x14ac:dyDescent="0.35">
      <c r="A275" s="51" t="s">
        <v>1869</v>
      </c>
      <c r="B275" s="80" t="s">
        <v>700</v>
      </c>
      <c r="C275" s="167"/>
      <c r="D275" s="185"/>
      <c r="E275" s="51"/>
      <c r="F275" s="139" t="s">
        <v>1652</v>
      </c>
      <c r="G275" s="139" t="s">
        <v>1652</v>
      </c>
    </row>
    <row r="276" spans="1:7" x14ac:dyDescent="0.35">
      <c r="A276" s="51" t="s">
        <v>1870</v>
      </c>
      <c r="B276" s="80" t="s">
        <v>702</v>
      </c>
      <c r="C276" s="167"/>
      <c r="D276" s="185"/>
      <c r="E276" s="51"/>
      <c r="F276" s="139" t="s">
        <v>1652</v>
      </c>
      <c r="G276" s="139" t="s">
        <v>1652</v>
      </c>
    </row>
    <row r="277" spans="1:7" x14ac:dyDescent="0.35">
      <c r="A277" s="51" t="s">
        <v>1871</v>
      </c>
      <c r="B277" s="80" t="s">
        <v>704</v>
      </c>
      <c r="C277" s="167"/>
      <c r="D277" s="185"/>
      <c r="E277" s="51"/>
      <c r="F277" s="139" t="s">
        <v>1652</v>
      </c>
      <c r="G277" s="139" t="s">
        <v>1652</v>
      </c>
    </row>
    <row r="278" spans="1:7" x14ac:dyDescent="0.35">
      <c r="A278" s="51" t="s">
        <v>1872</v>
      </c>
      <c r="B278" s="80" t="s">
        <v>706</v>
      </c>
      <c r="C278" s="167"/>
      <c r="D278" s="185"/>
      <c r="E278" s="51"/>
      <c r="F278" s="139" t="s">
        <v>1652</v>
      </c>
      <c r="G278" s="139" t="s">
        <v>1652</v>
      </c>
    </row>
    <row r="279" spans="1:7" x14ac:dyDescent="0.35">
      <c r="A279" s="51" t="s">
        <v>1873</v>
      </c>
      <c r="B279" s="80" t="s">
        <v>708</v>
      </c>
      <c r="C279" s="167"/>
      <c r="D279" s="185"/>
      <c r="E279" s="51"/>
      <c r="F279" s="139" t="s">
        <v>1652</v>
      </c>
      <c r="G279" s="139" t="s">
        <v>1652</v>
      </c>
    </row>
    <row r="280" spans="1:7" x14ac:dyDescent="0.35">
      <c r="A280" s="51" t="s">
        <v>1874</v>
      </c>
      <c r="B280" s="80"/>
      <c r="C280" s="51"/>
      <c r="D280" s="51"/>
      <c r="E280" s="51"/>
      <c r="F280" s="77"/>
      <c r="G280" s="77"/>
    </row>
    <row r="281" spans="1:7" x14ac:dyDescent="0.35">
      <c r="A281" s="51" t="s">
        <v>1875</v>
      </c>
      <c r="B281" s="80"/>
      <c r="C281" s="51"/>
      <c r="D281" s="51"/>
      <c r="E281" s="51"/>
      <c r="F281" s="77"/>
      <c r="G281" s="77"/>
    </row>
    <row r="282" spans="1:7" x14ac:dyDescent="0.35">
      <c r="A282" s="51" t="s">
        <v>1876</v>
      </c>
      <c r="B282" s="80"/>
      <c r="C282" s="51"/>
      <c r="D282" s="51"/>
      <c r="E282" s="51"/>
      <c r="F282" s="77"/>
      <c r="G282" s="77"/>
    </row>
    <row r="283" spans="1:7" x14ac:dyDescent="0.35">
      <c r="A283" s="70"/>
      <c r="B283" s="70" t="s">
        <v>732</v>
      </c>
      <c r="C283" s="70" t="s">
        <v>479</v>
      </c>
      <c r="D283" s="70"/>
      <c r="E283" s="70"/>
      <c r="F283" s="70"/>
      <c r="G283" s="70"/>
    </row>
    <row r="284" spans="1:7" x14ac:dyDescent="0.35">
      <c r="A284" s="51" t="s">
        <v>1877</v>
      </c>
      <c r="B284" s="51" t="s">
        <v>734</v>
      </c>
      <c r="C284" s="184">
        <f>faneF1!C284</f>
        <v>0.71578778142262167</v>
      </c>
      <c r="D284" s="51"/>
      <c r="E284" s="121"/>
      <c r="F284" s="121"/>
      <c r="G284" s="121"/>
    </row>
    <row r="285" spans="1:7" x14ac:dyDescent="0.35">
      <c r="A285" s="51" t="s">
        <v>1878</v>
      </c>
      <c r="B285" s="51" t="s">
        <v>736</v>
      </c>
      <c r="C285" s="184" t="s">
        <v>1196</v>
      </c>
      <c r="D285" s="51"/>
      <c r="E285" s="121"/>
      <c r="F285" s="121"/>
      <c r="G285" s="49"/>
    </row>
    <row r="286" spans="1:7" x14ac:dyDescent="0.35">
      <c r="A286" s="51" t="s">
        <v>1879</v>
      </c>
      <c r="B286" s="51" t="s">
        <v>738</v>
      </c>
      <c r="C286" s="184" t="s">
        <v>1196</v>
      </c>
      <c r="D286" s="51"/>
      <c r="E286" s="121"/>
      <c r="F286" s="121"/>
      <c r="G286" s="49"/>
    </row>
    <row r="287" spans="1:7" x14ac:dyDescent="0.35">
      <c r="A287" s="51" t="s">
        <v>1880</v>
      </c>
      <c r="B287" s="51" t="s">
        <v>2211</v>
      </c>
      <c r="C287" s="184" t="s">
        <v>1196</v>
      </c>
      <c r="D287" s="51"/>
      <c r="E287" s="121"/>
      <c r="F287" s="121"/>
      <c r="G287" s="49"/>
    </row>
    <row r="288" spans="1:7" x14ac:dyDescent="0.35">
      <c r="A288" s="51" t="s">
        <v>1881</v>
      </c>
      <c r="B288" s="68" t="s">
        <v>1371</v>
      </c>
      <c r="C288" s="184">
        <f>faneF1!C288</f>
        <v>0</v>
      </c>
      <c r="D288" s="65"/>
      <c r="E288" s="65"/>
      <c r="F288" s="83"/>
      <c r="G288" s="83"/>
    </row>
    <row r="289" spans="1:7" x14ac:dyDescent="0.35">
      <c r="A289" s="51" t="s">
        <v>2212</v>
      </c>
      <c r="B289" s="51" t="s">
        <v>136</v>
      </c>
      <c r="C289" s="184">
        <f>faneF1!C289</f>
        <v>0.28235760541265453</v>
      </c>
      <c r="D289" s="51"/>
      <c r="E289" s="121"/>
      <c r="F289" s="121"/>
      <c r="G289" s="49"/>
    </row>
    <row r="290" spans="1:7" x14ac:dyDescent="0.35">
      <c r="A290" s="51" t="s">
        <v>1882</v>
      </c>
      <c r="B290" s="80" t="s">
        <v>742</v>
      </c>
      <c r="C290" s="186">
        <f>faneF1!C290</f>
        <v>0.21012381762142535</v>
      </c>
      <c r="D290" s="51"/>
      <c r="E290" s="121"/>
      <c r="F290" s="121"/>
      <c r="G290" s="49"/>
    </row>
    <row r="291" spans="1:7" x14ac:dyDescent="0.35">
      <c r="A291" s="51" t="s">
        <v>1883</v>
      </c>
      <c r="B291" s="80" t="s">
        <v>744</v>
      </c>
      <c r="C291" s="184">
        <f>faneF1!C291</f>
        <v>1.4076275067315836E-3</v>
      </c>
      <c r="D291" s="51"/>
      <c r="E291" s="121"/>
      <c r="F291" s="121"/>
      <c r="G291" s="49"/>
    </row>
    <row r="292" spans="1:7" x14ac:dyDescent="0.35">
      <c r="A292" s="51" t="s">
        <v>1884</v>
      </c>
      <c r="B292" s="80" t="s">
        <v>746</v>
      </c>
      <c r="C292" s="184">
        <f>faneF1!C292</f>
        <v>0</v>
      </c>
      <c r="D292" s="51"/>
      <c r="E292" s="121"/>
      <c r="F292" s="121"/>
      <c r="G292" s="49"/>
    </row>
    <row r="293" spans="1:7" x14ac:dyDescent="0.35">
      <c r="A293" s="51" t="s">
        <v>1885</v>
      </c>
      <c r="B293" s="80" t="s">
        <v>748</v>
      </c>
      <c r="C293" s="184">
        <f>faneF1!C293</f>
        <v>0</v>
      </c>
      <c r="D293" s="51"/>
      <c r="E293" s="121"/>
      <c r="F293" s="121"/>
      <c r="G293" s="49"/>
    </row>
    <row r="294" spans="1:7" x14ac:dyDescent="0.35">
      <c r="A294" s="51" t="s">
        <v>1886</v>
      </c>
      <c r="B294" s="181" t="s">
        <v>3149</v>
      </c>
      <c r="C294" s="184">
        <f>faneF1!C294</f>
        <v>7.0826160284497619E-2</v>
      </c>
      <c r="D294" s="51"/>
      <c r="E294" s="121"/>
      <c r="F294" s="121"/>
      <c r="G294" s="49"/>
    </row>
    <row r="295" spans="1:7" x14ac:dyDescent="0.35">
      <c r="A295" s="51" t="s">
        <v>1887</v>
      </c>
      <c r="B295" s="181"/>
      <c r="C295" s="184"/>
      <c r="D295" s="51"/>
      <c r="E295" s="121"/>
      <c r="F295" s="121"/>
      <c r="G295" s="49"/>
    </row>
    <row r="296" spans="1:7" x14ac:dyDescent="0.35">
      <c r="A296" s="51" t="s">
        <v>1888</v>
      </c>
      <c r="B296" s="181"/>
      <c r="C296" s="184"/>
      <c r="D296" s="51"/>
      <c r="E296" s="121"/>
      <c r="F296" s="121"/>
      <c r="G296" s="49"/>
    </row>
    <row r="297" spans="1:7" x14ac:dyDescent="0.35">
      <c r="A297" s="51" t="s">
        <v>1889</v>
      </c>
      <c r="B297" s="181"/>
      <c r="C297" s="184"/>
      <c r="D297" s="51"/>
      <c r="E297" s="121"/>
      <c r="F297" s="121"/>
      <c r="G297" s="49"/>
    </row>
    <row r="298" spans="1:7" x14ac:dyDescent="0.35">
      <c r="A298" s="51" t="s">
        <v>1890</v>
      </c>
      <c r="B298" s="181"/>
      <c r="C298" s="184"/>
      <c r="D298" s="51"/>
      <c r="E298" s="121"/>
      <c r="F298" s="121"/>
      <c r="G298" s="49"/>
    </row>
    <row r="299" spans="1:7" x14ac:dyDescent="0.35">
      <c r="A299" s="51" t="s">
        <v>1891</v>
      </c>
      <c r="B299" s="181"/>
      <c r="C299" s="184"/>
      <c r="D299" s="51"/>
      <c r="E299" s="121"/>
      <c r="F299" s="121"/>
      <c r="G299" s="49"/>
    </row>
    <row r="300" spans="1:7" x14ac:dyDescent="0.35">
      <c r="A300" s="70"/>
      <c r="B300" s="70" t="s">
        <v>754</v>
      </c>
      <c r="C300" s="70" t="s">
        <v>479</v>
      </c>
      <c r="D300" s="70"/>
      <c r="E300" s="70"/>
      <c r="F300" s="70"/>
      <c r="G300" s="70"/>
    </row>
    <row r="301" spans="1:7" x14ac:dyDescent="0.35">
      <c r="A301" s="51" t="s">
        <v>1892</v>
      </c>
      <c r="B301" s="51" t="s">
        <v>1372</v>
      </c>
      <c r="C301" s="184">
        <v>1</v>
      </c>
      <c r="D301" s="51"/>
      <c r="E301" s="49"/>
      <c r="F301" s="49"/>
      <c r="G301" s="49"/>
    </row>
    <row r="302" spans="1:7" x14ac:dyDescent="0.35">
      <c r="A302" s="51" t="s">
        <v>1893</v>
      </c>
      <c r="B302" s="51" t="s">
        <v>756</v>
      </c>
      <c r="C302" s="184">
        <v>0</v>
      </c>
      <c r="D302" s="51"/>
      <c r="E302" s="49"/>
      <c r="F302" s="49"/>
      <c r="G302" s="49"/>
    </row>
    <row r="303" spans="1:7" x14ac:dyDescent="0.35">
      <c r="A303" s="51" t="s">
        <v>1894</v>
      </c>
      <c r="B303" s="51" t="s">
        <v>136</v>
      </c>
      <c r="C303" s="184">
        <v>0</v>
      </c>
      <c r="D303" s="51"/>
      <c r="E303" s="49"/>
      <c r="F303" s="49"/>
      <c r="G303" s="49"/>
    </row>
    <row r="304" spans="1:7" x14ac:dyDescent="0.35">
      <c r="A304" s="51" t="s">
        <v>1895</v>
      </c>
      <c r="B304" s="51"/>
      <c r="C304" s="127"/>
      <c r="D304" s="51"/>
      <c r="E304" s="49"/>
      <c r="F304" s="49"/>
      <c r="G304" s="49"/>
    </row>
    <row r="305" spans="1:7" x14ac:dyDescent="0.35">
      <c r="A305" s="51" t="s">
        <v>1896</v>
      </c>
      <c r="B305" s="51"/>
      <c r="C305" s="127"/>
      <c r="D305" s="51"/>
      <c r="E305" s="49"/>
      <c r="F305" s="49"/>
      <c r="G305" s="49"/>
    </row>
    <row r="306" spans="1:7" x14ac:dyDescent="0.35">
      <c r="A306" s="51" t="s">
        <v>1897</v>
      </c>
      <c r="B306" s="51"/>
      <c r="C306" s="127"/>
      <c r="D306" s="51"/>
      <c r="E306" s="49"/>
      <c r="F306" s="49"/>
      <c r="G306" s="49"/>
    </row>
    <row r="307" spans="1:7" x14ac:dyDescent="0.35">
      <c r="A307" s="70"/>
      <c r="B307" s="70" t="s">
        <v>2134</v>
      </c>
      <c r="C307" s="70" t="s">
        <v>107</v>
      </c>
      <c r="D307" s="70" t="s">
        <v>1639</v>
      </c>
      <c r="E307" s="70"/>
      <c r="F307" s="70" t="s">
        <v>479</v>
      </c>
      <c r="G307" s="70" t="s">
        <v>1898</v>
      </c>
    </row>
    <row r="308" spans="1:7" x14ac:dyDescent="0.35">
      <c r="A308" s="51" t="s">
        <v>1899</v>
      </c>
      <c r="B308" s="179" t="s">
        <v>3113</v>
      </c>
      <c r="C308" s="167">
        <f>faneF1!C308</f>
        <v>42632.036139435484</v>
      </c>
      <c r="D308" s="185">
        <f>faneF1!D308</f>
        <v>12020</v>
      </c>
      <c r="E308" s="57"/>
      <c r="F308" s="139">
        <f>IF($C$326=0,"",IF(C308="[for completion]","",IF(C308="","",C308/$C$326)))</f>
        <v>0.70068658635770265</v>
      </c>
      <c r="G308" s="139">
        <f>IF($D$326=0,"",IF(D308="[for completion]","",IF(D308="","",D308/$D$326)))</f>
        <v>0.63399968352761227</v>
      </c>
    </row>
    <row r="309" spans="1:7" x14ac:dyDescent="0.35">
      <c r="A309" s="51" t="s">
        <v>1900</v>
      </c>
      <c r="B309" s="179" t="s">
        <v>3114</v>
      </c>
      <c r="C309" s="167">
        <f>faneF1!C309</f>
        <v>18141.307387177396</v>
      </c>
      <c r="D309" s="185">
        <f>faneF1!D309</f>
        <v>6900</v>
      </c>
      <c r="E309" s="57"/>
      <c r="F309" s="139">
        <f t="shared" ref="F309:F325" si="7">IF($C$326=0,"",IF(C309="[for completion]","",IF(C309="","",C309/$C$326)))</f>
        <v>0.29816475815540117</v>
      </c>
      <c r="G309" s="139">
        <f t="shared" ref="G309:G325" si="8">IF($D$326=0,"",IF(D309="[for completion]","",IF(D309="","",D309/$D$326)))</f>
        <v>0.36394324595179073</v>
      </c>
    </row>
    <row r="310" spans="1:7" x14ac:dyDescent="0.35">
      <c r="A310" s="51" t="s">
        <v>1901</v>
      </c>
      <c r="B310" s="179" t="s">
        <v>3115</v>
      </c>
      <c r="C310" s="167">
        <f>faneF1!C310</f>
        <v>50.156173568384396</v>
      </c>
      <c r="D310" s="185">
        <f>faneF1!D310</f>
        <v>27</v>
      </c>
      <c r="E310" s="57"/>
      <c r="F310" s="139">
        <f t="shared" si="7"/>
        <v>8.2435091599781748E-4</v>
      </c>
      <c r="G310" s="139">
        <f t="shared" si="8"/>
        <v>1.4241257450287462E-3</v>
      </c>
    </row>
    <row r="311" spans="1:7" x14ac:dyDescent="0.35">
      <c r="A311" s="51" t="s">
        <v>1902</v>
      </c>
      <c r="B311" s="179" t="s">
        <v>3116</v>
      </c>
      <c r="C311" s="167">
        <f>faneF1!C311</f>
        <v>9.5436321661638601</v>
      </c>
      <c r="D311" s="185">
        <f>faneF1!D311</f>
        <v>9</v>
      </c>
      <c r="E311" s="57"/>
      <c r="F311" s="139">
        <f t="shared" si="7"/>
        <v>1.568561028164739E-4</v>
      </c>
      <c r="G311" s="139">
        <f t="shared" si="8"/>
        <v>4.7470858167624874E-4</v>
      </c>
    </row>
    <row r="312" spans="1:7" x14ac:dyDescent="0.35">
      <c r="A312" s="51" t="s">
        <v>1903</v>
      </c>
      <c r="B312" s="179" t="s">
        <v>3117</v>
      </c>
      <c r="C312" s="167">
        <f>faneF1!C312</f>
        <v>6.4366285807346451</v>
      </c>
      <c r="D312" s="185">
        <f>faneF1!D312</f>
        <v>2</v>
      </c>
      <c r="E312" s="57"/>
      <c r="F312" s="139">
        <f t="shared" si="7"/>
        <v>1.0579038010608853E-4</v>
      </c>
      <c r="G312" s="139">
        <f t="shared" si="8"/>
        <v>1.0549079592805528E-4</v>
      </c>
    </row>
    <row r="313" spans="1:7" x14ac:dyDescent="0.35">
      <c r="A313" s="51" t="s">
        <v>1904</v>
      </c>
      <c r="B313" s="179" t="s">
        <v>3118</v>
      </c>
      <c r="C313" s="167">
        <f>faneF1!C313</f>
        <v>3.7514773167520574</v>
      </c>
      <c r="D313" s="185">
        <f>faneF1!D313</f>
        <v>1</v>
      </c>
      <c r="E313" s="57"/>
      <c r="F313" s="139">
        <f t="shared" si="7"/>
        <v>6.1658087975813021E-5</v>
      </c>
      <c r="G313" s="139">
        <f t="shared" si="8"/>
        <v>5.2745397964027642E-5</v>
      </c>
    </row>
    <row r="314" spans="1:7" x14ac:dyDescent="0.35">
      <c r="A314" s="51" t="s">
        <v>1905</v>
      </c>
      <c r="B314" s="179" t="s">
        <v>3119</v>
      </c>
      <c r="C314" s="167">
        <f>faneF1!C314</f>
        <v>0</v>
      </c>
      <c r="D314" s="185">
        <f>faneF1!D314</f>
        <v>0</v>
      </c>
      <c r="E314" s="57"/>
      <c r="F314" s="139">
        <f>IF($C$326=0,"",IF(C314="[for completion]","",IF(C314="","",C314/$C$326)))</f>
        <v>0</v>
      </c>
      <c r="G314" s="139">
        <f t="shared" si="8"/>
        <v>0</v>
      </c>
    </row>
    <row r="315" spans="1:7" x14ac:dyDescent="0.35">
      <c r="A315" s="51" t="s">
        <v>1906</v>
      </c>
      <c r="B315" s="179" t="s">
        <v>3120</v>
      </c>
      <c r="C315" s="167">
        <f>faneF1!C315</f>
        <v>0</v>
      </c>
      <c r="D315" s="185">
        <f>faneF1!D315</f>
        <v>0</v>
      </c>
      <c r="E315" s="57"/>
      <c r="F315" s="139">
        <f t="shared" si="7"/>
        <v>0</v>
      </c>
      <c r="G315" s="139">
        <f t="shared" si="8"/>
        <v>0</v>
      </c>
    </row>
    <row r="316" spans="1:7" x14ac:dyDescent="0.35">
      <c r="A316" s="51" t="s">
        <v>1907</v>
      </c>
      <c r="B316" s="179" t="s">
        <v>3121</v>
      </c>
      <c r="C316" s="167">
        <f>faneF1!C316</f>
        <v>0</v>
      </c>
      <c r="D316" s="185">
        <f>faneF1!D316</f>
        <v>0</v>
      </c>
      <c r="E316" s="57"/>
      <c r="F316" s="139">
        <f t="shared" si="7"/>
        <v>0</v>
      </c>
      <c r="G316" s="139">
        <f t="shared" si="8"/>
        <v>0</v>
      </c>
    </row>
    <row r="317" spans="1:7" x14ac:dyDescent="0.35">
      <c r="A317" s="51" t="s">
        <v>1908</v>
      </c>
      <c r="B317" s="179" t="s">
        <v>3122</v>
      </c>
      <c r="C317" s="167">
        <f>faneF1!C317</f>
        <v>0</v>
      </c>
      <c r="D317" s="185">
        <f>faneF1!D317</f>
        <v>0</v>
      </c>
      <c r="E317" s="57"/>
      <c r="F317" s="139">
        <f t="shared" si="7"/>
        <v>0</v>
      </c>
      <c r="G317" s="139">
        <f>IF($D$326=0,"",IF(D317="[for completion]","",IF(D317="","",D317/$D$326)))</f>
        <v>0</v>
      </c>
    </row>
    <row r="318" spans="1:7" x14ac:dyDescent="0.35">
      <c r="A318" s="51" t="s">
        <v>1909</v>
      </c>
      <c r="B318" s="179" t="s">
        <v>3123</v>
      </c>
      <c r="C318" s="167">
        <f>faneF1!C318</f>
        <v>0</v>
      </c>
      <c r="D318" s="185">
        <f>faneF1!D318</f>
        <v>0</v>
      </c>
      <c r="E318" s="57"/>
      <c r="F318" s="139">
        <f t="shared" si="7"/>
        <v>0</v>
      </c>
      <c r="G318" s="139">
        <f t="shared" si="8"/>
        <v>0</v>
      </c>
    </row>
    <row r="319" spans="1:7" x14ac:dyDescent="0.35">
      <c r="A319" s="51" t="s">
        <v>1910</v>
      </c>
      <c r="B319" s="179" t="s">
        <v>3124</v>
      </c>
      <c r="C319" s="167">
        <f>faneF1!C319</f>
        <v>0</v>
      </c>
      <c r="D319" s="185">
        <f>faneF1!D319</f>
        <v>0</v>
      </c>
      <c r="E319" s="57"/>
      <c r="F319" s="139">
        <f t="shared" si="7"/>
        <v>0</v>
      </c>
      <c r="G319" s="139">
        <f t="shared" si="8"/>
        <v>0</v>
      </c>
    </row>
    <row r="320" spans="1:7" x14ac:dyDescent="0.35">
      <c r="A320" s="51" t="s">
        <v>1911</v>
      </c>
      <c r="B320" s="179" t="s">
        <v>3125</v>
      </c>
      <c r="C320" s="167">
        <f>faneF1!C320</f>
        <v>0</v>
      </c>
      <c r="D320" s="185">
        <f>faneF1!D320</f>
        <v>0</v>
      </c>
      <c r="E320" s="57"/>
      <c r="F320" s="139">
        <f t="shared" si="7"/>
        <v>0</v>
      </c>
      <c r="G320" s="139">
        <f t="shared" si="8"/>
        <v>0</v>
      </c>
    </row>
    <row r="321" spans="1:7" x14ac:dyDescent="0.35">
      <c r="A321" s="51" t="s">
        <v>1912</v>
      </c>
      <c r="B321" s="179" t="s">
        <v>3126</v>
      </c>
      <c r="C321" s="167">
        <f>faneF1!C321</f>
        <v>0</v>
      </c>
      <c r="D321" s="185">
        <f>faneF1!D321</f>
        <v>0</v>
      </c>
      <c r="E321" s="57"/>
      <c r="F321" s="139">
        <f t="shared" si="7"/>
        <v>0</v>
      </c>
      <c r="G321" s="139">
        <f t="shared" si="8"/>
        <v>0</v>
      </c>
    </row>
    <row r="322" spans="1:7" x14ac:dyDescent="0.35">
      <c r="A322" s="51" t="s">
        <v>1913</v>
      </c>
      <c r="B322" s="179"/>
      <c r="C322" s="167"/>
      <c r="D322" s="185"/>
      <c r="E322" s="57"/>
      <c r="F322" s="139" t="str">
        <f t="shared" si="7"/>
        <v/>
      </c>
      <c r="G322" s="139" t="str">
        <f t="shared" si="8"/>
        <v/>
      </c>
    </row>
    <row r="323" spans="1:7" x14ac:dyDescent="0.35">
      <c r="A323" s="51" t="s">
        <v>1914</v>
      </c>
      <c r="B323" s="179"/>
      <c r="C323" s="167"/>
      <c r="D323" s="185"/>
      <c r="E323" s="57"/>
      <c r="F323" s="139" t="str">
        <f t="shared" si="7"/>
        <v/>
      </c>
      <c r="G323" s="139" t="str">
        <f t="shared" si="8"/>
        <v/>
      </c>
    </row>
    <row r="324" spans="1:7" x14ac:dyDescent="0.35">
      <c r="A324" s="51" t="s">
        <v>1915</v>
      </c>
      <c r="B324" s="179"/>
      <c r="C324" s="167"/>
      <c r="D324" s="185"/>
      <c r="E324" s="57"/>
      <c r="F324" s="139" t="str">
        <f t="shared" si="7"/>
        <v/>
      </c>
      <c r="G324" s="139" t="str">
        <f t="shared" si="8"/>
        <v/>
      </c>
    </row>
    <row r="325" spans="1:7" x14ac:dyDescent="0.35">
      <c r="A325" s="51" t="s">
        <v>1916</v>
      </c>
      <c r="B325" s="68" t="s">
        <v>2032</v>
      </c>
      <c r="C325" s="167">
        <f>faneF1!C325</f>
        <v>0</v>
      </c>
      <c r="D325" s="185">
        <f>faneF1!D325</f>
        <v>0</v>
      </c>
      <c r="E325" s="57"/>
      <c r="F325" s="139">
        <f t="shared" si="7"/>
        <v>0</v>
      </c>
      <c r="G325" s="139">
        <f t="shared" si="8"/>
        <v>0</v>
      </c>
    </row>
    <row r="326" spans="1:7" x14ac:dyDescent="0.35">
      <c r="A326" s="51" t="s">
        <v>1917</v>
      </c>
      <c r="B326" s="68" t="s">
        <v>138</v>
      </c>
      <c r="C326" s="132">
        <f>SUM(C308:C325)</f>
        <v>60843.231438244911</v>
      </c>
      <c r="D326" s="133">
        <f>SUM(D308:D325)</f>
        <v>18959</v>
      </c>
      <c r="E326" s="57"/>
      <c r="F326" s="148">
        <f>SUM(F308:F325)</f>
        <v>0.99999999999999989</v>
      </c>
      <c r="G326" s="148">
        <f>SUM(G308:G325)</f>
        <v>1</v>
      </c>
    </row>
    <row r="327" spans="1:7" x14ac:dyDescent="0.35">
      <c r="A327" s="51" t="s">
        <v>1918</v>
      </c>
      <c r="B327" s="68"/>
      <c r="C327" s="51"/>
      <c r="D327" s="51"/>
      <c r="E327" s="57"/>
      <c r="F327" s="57"/>
      <c r="G327" s="57"/>
    </row>
    <row r="328" spans="1:7" x14ac:dyDescent="0.35">
      <c r="A328" s="51" t="s">
        <v>1919</v>
      </c>
      <c r="B328" s="68"/>
      <c r="C328" s="51"/>
      <c r="D328" s="51"/>
      <c r="E328" s="57"/>
      <c r="F328" s="57"/>
      <c r="G328" s="57"/>
    </row>
    <row r="329" spans="1:7" x14ac:dyDescent="0.35">
      <c r="A329" s="51" t="s">
        <v>1920</v>
      </c>
      <c r="B329" s="68"/>
      <c r="C329" s="51"/>
      <c r="D329" s="51"/>
      <c r="E329" s="57"/>
      <c r="F329" s="57"/>
      <c r="G329" s="57"/>
    </row>
    <row r="330" spans="1:7" x14ac:dyDescent="0.35">
      <c r="A330" s="70"/>
      <c r="B330" s="70" t="s">
        <v>2609</v>
      </c>
      <c r="C330" s="70" t="s">
        <v>107</v>
      </c>
      <c r="D330" s="70" t="s">
        <v>1639</v>
      </c>
      <c r="E330" s="70"/>
      <c r="F330" s="70" t="s">
        <v>479</v>
      </c>
      <c r="G330" s="70" t="s">
        <v>1898</v>
      </c>
    </row>
    <row r="331" spans="1:7" x14ac:dyDescent="0.35">
      <c r="A331" s="51" t="s">
        <v>1921</v>
      </c>
      <c r="B331" s="179" t="s">
        <v>3127</v>
      </c>
      <c r="C331" s="167">
        <f>faneF1!C331</f>
        <v>42632.036139435484</v>
      </c>
      <c r="D331" s="185">
        <f>faneF1!D331</f>
        <v>12020</v>
      </c>
      <c r="E331" s="57"/>
      <c r="F331" s="139">
        <f>IF($C$349=0,"",IF(C331="[for completion]","",IF(C331="","",C331/$C$349)))</f>
        <v>0.70068658635770265</v>
      </c>
      <c r="G331" s="139">
        <f>IF($D$349=0,"",IF(D331="[for completion]","",IF(D331="","",D331/$D$349)))</f>
        <v>0.63399968352761227</v>
      </c>
    </row>
    <row r="332" spans="1:7" x14ac:dyDescent="0.35">
      <c r="A332" s="51" t="s">
        <v>1922</v>
      </c>
      <c r="B332" s="179" t="s">
        <v>3128</v>
      </c>
      <c r="C332" s="167">
        <f>faneF1!C332</f>
        <v>18141.307387177396</v>
      </c>
      <c r="D332" s="185">
        <f>faneF1!D332</f>
        <v>6900</v>
      </c>
      <c r="E332" s="57"/>
      <c r="F332" s="139">
        <f t="shared" ref="F332:F348" si="9">IF($C$349=0,"",IF(C332="[for completion]","",IF(C332="","",C332/$C$349)))</f>
        <v>0.29816475815540117</v>
      </c>
      <c r="G332" s="139">
        <f t="shared" ref="G332:G348" si="10">IF($D$349=0,"",IF(D332="[for completion]","",IF(D332="","",D332/$D$349)))</f>
        <v>0.36394324595179073</v>
      </c>
    </row>
    <row r="333" spans="1:7" x14ac:dyDescent="0.35">
      <c r="A333" s="51" t="s">
        <v>1923</v>
      </c>
      <c r="B333" s="179" t="s">
        <v>3129</v>
      </c>
      <c r="C333" s="167">
        <f>faneF1!C333</f>
        <v>50.156173568384396</v>
      </c>
      <c r="D333" s="185">
        <f>faneF1!D333</f>
        <v>27</v>
      </c>
      <c r="E333" s="57"/>
      <c r="F333" s="139">
        <f t="shared" si="9"/>
        <v>8.2435091599781748E-4</v>
      </c>
      <c r="G333" s="139">
        <f t="shared" si="10"/>
        <v>1.4241257450287462E-3</v>
      </c>
    </row>
    <row r="334" spans="1:7" x14ac:dyDescent="0.35">
      <c r="A334" s="51" t="s">
        <v>1924</v>
      </c>
      <c r="B334" s="179" t="s">
        <v>3130</v>
      </c>
      <c r="C334" s="167">
        <f>faneF1!C334</f>
        <v>9.5436321661638601</v>
      </c>
      <c r="D334" s="185">
        <f>faneF1!D334</f>
        <v>9</v>
      </c>
      <c r="E334" s="57"/>
      <c r="F334" s="139">
        <f t="shared" si="9"/>
        <v>1.568561028164739E-4</v>
      </c>
      <c r="G334" s="139">
        <f t="shared" si="10"/>
        <v>4.7470858167624874E-4</v>
      </c>
    </row>
    <row r="335" spans="1:7" x14ac:dyDescent="0.35">
      <c r="A335" s="51" t="s">
        <v>1925</v>
      </c>
      <c r="B335" s="179" t="s">
        <v>3131</v>
      </c>
      <c r="C335" s="167">
        <f>faneF1!C335</f>
        <v>6.4366285807346451</v>
      </c>
      <c r="D335" s="185">
        <f>faneF1!D335</f>
        <v>2</v>
      </c>
      <c r="E335" s="57"/>
      <c r="F335" s="139">
        <f t="shared" si="9"/>
        <v>1.0579038010608853E-4</v>
      </c>
      <c r="G335" s="139">
        <f t="shared" si="10"/>
        <v>1.0549079592805528E-4</v>
      </c>
    </row>
    <row r="336" spans="1:7" x14ac:dyDescent="0.35">
      <c r="A336" s="51" t="s">
        <v>1926</v>
      </c>
      <c r="B336" s="179" t="s">
        <v>3132</v>
      </c>
      <c r="C336" s="167">
        <f>faneF1!C336</f>
        <v>3.7514773167520574</v>
      </c>
      <c r="D336" s="185">
        <f>faneF1!D336</f>
        <v>1</v>
      </c>
      <c r="E336" s="57"/>
      <c r="F336" s="139">
        <f t="shared" si="9"/>
        <v>6.1658087975813021E-5</v>
      </c>
      <c r="G336" s="139">
        <f t="shared" si="10"/>
        <v>5.2745397964027642E-5</v>
      </c>
    </row>
    <row r="337" spans="1:7" x14ac:dyDescent="0.35">
      <c r="A337" s="51" t="s">
        <v>1927</v>
      </c>
      <c r="B337" s="179" t="s">
        <v>3133</v>
      </c>
      <c r="C337" s="167">
        <f>faneF1!C337</f>
        <v>0</v>
      </c>
      <c r="D337" s="185">
        <f>faneF1!D337</f>
        <v>0</v>
      </c>
      <c r="E337" s="57"/>
      <c r="F337" s="139">
        <f t="shared" si="9"/>
        <v>0</v>
      </c>
      <c r="G337" s="139">
        <f t="shared" si="10"/>
        <v>0</v>
      </c>
    </row>
    <row r="338" spans="1:7" x14ac:dyDescent="0.35">
      <c r="A338" s="51" t="s">
        <v>1928</v>
      </c>
      <c r="B338" s="179" t="s">
        <v>3134</v>
      </c>
      <c r="C338" s="167">
        <f>faneF1!C338</f>
        <v>0</v>
      </c>
      <c r="D338" s="185">
        <f>faneF1!D338</f>
        <v>0</v>
      </c>
      <c r="E338" s="57"/>
      <c r="F338" s="139">
        <f t="shared" si="9"/>
        <v>0</v>
      </c>
      <c r="G338" s="139">
        <f t="shared" si="10"/>
        <v>0</v>
      </c>
    </row>
    <row r="339" spans="1:7" x14ac:dyDescent="0.35">
      <c r="A339" s="51" t="s">
        <v>1929</v>
      </c>
      <c r="B339" s="179" t="s">
        <v>3135</v>
      </c>
      <c r="C339" s="167">
        <f>faneF1!C339</f>
        <v>0</v>
      </c>
      <c r="D339" s="185">
        <f>faneF1!D339</f>
        <v>0</v>
      </c>
      <c r="E339" s="57"/>
      <c r="F339" s="139">
        <f t="shared" si="9"/>
        <v>0</v>
      </c>
      <c r="G339" s="139">
        <f t="shared" si="10"/>
        <v>0</v>
      </c>
    </row>
    <row r="340" spans="1:7" x14ac:dyDescent="0.35">
      <c r="A340" s="51" t="s">
        <v>1930</v>
      </c>
      <c r="B340" s="179" t="s">
        <v>3136</v>
      </c>
      <c r="C340" s="167">
        <f>faneF1!C340</f>
        <v>0</v>
      </c>
      <c r="D340" s="185">
        <f>faneF1!D340</f>
        <v>0</v>
      </c>
      <c r="E340" s="57"/>
      <c r="F340" s="139">
        <f t="shared" si="9"/>
        <v>0</v>
      </c>
      <c r="G340" s="139">
        <f t="shared" si="10"/>
        <v>0</v>
      </c>
    </row>
    <row r="341" spans="1:7" x14ac:dyDescent="0.35">
      <c r="A341" s="51" t="s">
        <v>2110</v>
      </c>
      <c r="B341" s="179" t="s">
        <v>3137</v>
      </c>
      <c r="C341" s="167">
        <f>faneF1!C341</f>
        <v>0</v>
      </c>
      <c r="D341" s="185">
        <f>faneF1!D341</f>
        <v>0</v>
      </c>
      <c r="E341" s="57"/>
      <c r="F341" s="139">
        <f t="shared" si="9"/>
        <v>0</v>
      </c>
      <c r="G341" s="139">
        <f t="shared" si="10"/>
        <v>0</v>
      </c>
    </row>
    <row r="342" spans="1:7" x14ac:dyDescent="0.35">
      <c r="A342" s="51" t="s">
        <v>2135</v>
      </c>
      <c r="B342" s="179" t="s">
        <v>3138</v>
      </c>
      <c r="C342" s="167">
        <f>faneF1!C342</f>
        <v>0</v>
      </c>
      <c r="D342" s="185">
        <f>faneF1!D342</f>
        <v>0</v>
      </c>
      <c r="E342" s="57"/>
      <c r="F342" s="139">
        <f t="shared" si="9"/>
        <v>0</v>
      </c>
      <c r="G342" s="139">
        <f>IF($D$349=0,"",IF(D342="[for completion]","",IF(D342="","",D342/$D$349)))</f>
        <v>0</v>
      </c>
    </row>
    <row r="343" spans="1:7" x14ac:dyDescent="0.35">
      <c r="A343" s="51" t="s">
        <v>2136</v>
      </c>
      <c r="B343" s="179" t="s">
        <v>3139</v>
      </c>
      <c r="C343" s="167">
        <f>faneF1!C343</f>
        <v>0</v>
      </c>
      <c r="D343" s="185">
        <f>faneF1!D343</f>
        <v>0</v>
      </c>
      <c r="E343" s="57"/>
      <c r="F343" s="139">
        <f t="shared" si="9"/>
        <v>0</v>
      </c>
      <c r="G343" s="139">
        <f t="shared" si="10"/>
        <v>0</v>
      </c>
    </row>
    <row r="344" spans="1:7" x14ac:dyDescent="0.35">
      <c r="A344" s="51" t="s">
        <v>2137</v>
      </c>
      <c r="B344" s="179" t="s">
        <v>3140</v>
      </c>
      <c r="C344" s="167">
        <f>faneF1!C344</f>
        <v>0</v>
      </c>
      <c r="D344" s="185">
        <f>faneF1!D344</f>
        <v>0</v>
      </c>
      <c r="E344" s="57"/>
      <c r="F344" s="139">
        <f t="shared" si="9"/>
        <v>0</v>
      </c>
      <c r="G344" s="139">
        <f t="shared" si="10"/>
        <v>0</v>
      </c>
    </row>
    <row r="345" spans="1:7" x14ac:dyDescent="0.35">
      <c r="A345" s="51" t="s">
        <v>2138</v>
      </c>
      <c r="B345" s="179"/>
      <c r="C345" s="167"/>
      <c r="D345" s="185"/>
      <c r="E345" s="57"/>
      <c r="F345" s="139" t="str">
        <f t="shared" si="9"/>
        <v/>
      </c>
      <c r="G345" s="139" t="str">
        <f t="shared" si="10"/>
        <v/>
      </c>
    </row>
    <row r="346" spans="1:7" x14ac:dyDescent="0.35">
      <c r="A346" s="51" t="s">
        <v>2139</v>
      </c>
      <c r="B346" s="179"/>
      <c r="C346" s="167"/>
      <c r="D346" s="185"/>
      <c r="E346" s="57"/>
      <c r="F346" s="139" t="str">
        <f>IF($C$349=0,"",IF(C346="[for completion]","",IF(C346="","",C346/$C$349)))</f>
        <v/>
      </c>
      <c r="G346" s="139" t="str">
        <f t="shared" si="10"/>
        <v/>
      </c>
    </row>
    <row r="347" spans="1:7" x14ac:dyDescent="0.35">
      <c r="A347" s="51" t="s">
        <v>2140</v>
      </c>
      <c r="B347" s="179"/>
      <c r="C347" s="167"/>
      <c r="D347" s="185"/>
      <c r="E347" s="57"/>
      <c r="F347" s="139" t="str">
        <f t="shared" si="9"/>
        <v/>
      </c>
      <c r="G347" s="139" t="str">
        <f t="shared" si="10"/>
        <v/>
      </c>
    </row>
    <row r="348" spans="1:7" x14ac:dyDescent="0.35">
      <c r="A348" s="51" t="s">
        <v>2141</v>
      </c>
      <c r="B348" s="68" t="s">
        <v>2032</v>
      </c>
      <c r="C348" s="167">
        <f>faneF1!C348</f>
        <v>0</v>
      </c>
      <c r="D348" s="185">
        <f>faneF1!D348</f>
        <v>0</v>
      </c>
      <c r="E348" s="57"/>
      <c r="F348" s="139">
        <f t="shared" si="9"/>
        <v>0</v>
      </c>
      <c r="G348" s="139">
        <f t="shared" si="10"/>
        <v>0</v>
      </c>
    </row>
    <row r="349" spans="1:7" x14ac:dyDescent="0.35">
      <c r="A349" s="51" t="s">
        <v>2142</v>
      </c>
      <c r="B349" s="68" t="s">
        <v>138</v>
      </c>
      <c r="C349" s="132">
        <f>SUM(C331:C348)</f>
        <v>60843.231438244911</v>
      </c>
      <c r="D349" s="133">
        <f>SUM(D331:D348)</f>
        <v>18959</v>
      </c>
      <c r="E349" s="57"/>
      <c r="F349" s="148">
        <f>SUM(F331:F348)</f>
        <v>0.99999999999999989</v>
      </c>
      <c r="G349" s="148">
        <f>SUM(G331:G348)</f>
        <v>1</v>
      </c>
    </row>
    <row r="350" spans="1:7" x14ac:dyDescent="0.35">
      <c r="A350" s="51" t="s">
        <v>1931</v>
      </c>
      <c r="B350" s="68"/>
      <c r="C350" s="51"/>
      <c r="D350" s="51"/>
      <c r="E350" s="57"/>
      <c r="F350" s="57"/>
      <c r="G350" s="57"/>
    </row>
    <row r="351" spans="1:7" x14ac:dyDescent="0.35">
      <c r="A351" s="51" t="s">
        <v>2143</v>
      </c>
      <c r="B351" s="68"/>
      <c r="C351" s="51"/>
      <c r="D351" s="51"/>
      <c r="E351" s="57"/>
      <c r="F351" s="57"/>
      <c r="G351" s="57"/>
    </row>
    <row r="352" spans="1:7" x14ac:dyDescent="0.35">
      <c r="A352" s="70"/>
      <c r="B352" s="70" t="s">
        <v>2284</v>
      </c>
      <c r="C352" s="70" t="s">
        <v>107</v>
      </c>
      <c r="D352" s="70" t="s">
        <v>1639</v>
      </c>
      <c r="E352" s="70"/>
      <c r="F352" s="70" t="s">
        <v>479</v>
      </c>
      <c r="G352" s="70" t="s">
        <v>2287</v>
      </c>
    </row>
    <row r="353" spans="1:7" x14ac:dyDescent="0.35">
      <c r="A353" s="51" t="s">
        <v>1932</v>
      </c>
      <c r="B353" s="68" t="s">
        <v>1632</v>
      </c>
      <c r="C353" s="167">
        <f>faneF1!C353</f>
        <v>1996.2458077596893</v>
      </c>
      <c r="D353" s="185">
        <f>faneF1!D353</f>
        <v>743</v>
      </c>
      <c r="E353" s="57"/>
      <c r="F353" s="139">
        <f>IF($C$366=0,"",IF(C353="[for completion]","",IF(C353="","",C353/$C$366)))</f>
        <v>3.2809661166433218E-2</v>
      </c>
      <c r="G353" s="139">
        <f>IF($D$366=0,"",IF(D353="[for completion]","",IF(D353="","",D353/$D$366)))</f>
        <v>3.9239503564827041E-2</v>
      </c>
    </row>
    <row r="354" spans="1:7" x14ac:dyDescent="0.35">
      <c r="A354" s="51" t="s">
        <v>1933</v>
      </c>
      <c r="B354" s="68" t="s">
        <v>1633</v>
      </c>
      <c r="C354" s="167">
        <f>faneF1!C354</f>
        <v>1137.9595090365697</v>
      </c>
      <c r="D354" s="185">
        <f>faneF1!D354</f>
        <v>429</v>
      </c>
      <c r="E354" s="57"/>
      <c r="F354" s="139">
        <f t="shared" ref="F354:F365" si="11">IF($C$366=0,"",IF(C354="[for completion]","",IF(C354="","",C354/$C$366)))</f>
        <v>1.870314054886427E-2</v>
      </c>
      <c r="G354" s="139">
        <f t="shared" ref="G354:G365" si="12">IF($D$366=0,"",IF(D354="[for completion]","",IF(D354="","",D354/$D$366)))</f>
        <v>2.2656456297861102E-2</v>
      </c>
    </row>
    <row r="355" spans="1:7" x14ac:dyDescent="0.35">
      <c r="A355" s="51" t="s">
        <v>1934</v>
      </c>
      <c r="B355" s="68" t="s">
        <v>2310</v>
      </c>
      <c r="C355" s="167">
        <f>faneF1!C355</f>
        <v>636.99568069120448</v>
      </c>
      <c r="D355" s="185">
        <f>faneF1!D355</f>
        <v>240</v>
      </c>
      <c r="E355" s="57"/>
      <c r="F355" s="139">
        <f t="shared" si="11"/>
        <v>1.0469458403729722E-2</v>
      </c>
      <c r="G355" s="139">
        <f t="shared" si="12"/>
        <v>1.2674940586216002E-2</v>
      </c>
    </row>
    <row r="356" spans="1:7" x14ac:dyDescent="0.35">
      <c r="A356" s="51" t="s">
        <v>1935</v>
      </c>
      <c r="B356" s="68" t="s">
        <v>1634</v>
      </c>
      <c r="C356" s="167">
        <f>faneF1!C356</f>
        <v>1206.2518984725821</v>
      </c>
      <c r="D356" s="185">
        <f>faneF1!D356</f>
        <v>480</v>
      </c>
      <c r="E356" s="57"/>
      <c r="F356" s="139">
        <f t="shared" si="11"/>
        <v>1.9825572540421596E-2</v>
      </c>
      <c r="G356" s="139">
        <f t="shared" si="12"/>
        <v>2.5349881172432004E-2</v>
      </c>
    </row>
    <row r="357" spans="1:7" x14ac:dyDescent="0.35">
      <c r="A357" s="51" t="s">
        <v>1936</v>
      </c>
      <c r="B357" s="68" t="s">
        <v>1635</v>
      </c>
      <c r="C357" s="167">
        <f>faneF1!C357</f>
        <v>1874.5814382843162</v>
      </c>
      <c r="D357" s="185">
        <f>faneF1!D357</f>
        <v>1048</v>
      </c>
      <c r="E357" s="57"/>
      <c r="F357" s="139">
        <f t="shared" si="11"/>
        <v>3.0810024286546899E-2</v>
      </c>
      <c r="G357" s="139">
        <f t="shared" si="12"/>
        <v>5.5347240559809878E-2</v>
      </c>
    </row>
    <row r="358" spans="1:7" x14ac:dyDescent="0.35">
      <c r="A358" s="51" t="s">
        <v>1937</v>
      </c>
      <c r="B358" s="68" t="s">
        <v>1636</v>
      </c>
      <c r="C358" s="167">
        <f>faneF1!C358</f>
        <v>2229.6535375324675</v>
      </c>
      <c r="D358" s="185">
        <f>faneF1!D358</f>
        <v>1104</v>
      </c>
      <c r="E358" s="57"/>
      <c r="F358" s="139">
        <f t="shared" si="11"/>
        <v>3.6645876374852657E-2</v>
      </c>
      <c r="G358" s="139">
        <f t="shared" si="12"/>
        <v>5.830472669659361E-2</v>
      </c>
    </row>
    <row r="359" spans="1:7" x14ac:dyDescent="0.35">
      <c r="A359" s="51" t="s">
        <v>2026</v>
      </c>
      <c r="B359" s="68" t="s">
        <v>1637</v>
      </c>
      <c r="C359" s="167">
        <f>faneF1!C359</f>
        <v>1301.7204997412218</v>
      </c>
      <c r="D359" s="185">
        <f>faneF1!D359</f>
        <v>450</v>
      </c>
      <c r="E359" s="57"/>
      <c r="F359" s="139">
        <f t="shared" si="11"/>
        <v>2.1394664105940091E-2</v>
      </c>
      <c r="G359" s="139">
        <f t="shared" si="12"/>
        <v>2.3765513599155005E-2</v>
      </c>
    </row>
    <row r="360" spans="1:7" x14ac:dyDescent="0.35">
      <c r="A360" s="51" t="s">
        <v>2027</v>
      </c>
      <c r="B360" s="68" t="s">
        <v>1638</v>
      </c>
      <c r="C360" s="167">
        <f>faneF1!C360</f>
        <v>3243.1089530783161</v>
      </c>
      <c r="D360" s="185">
        <f>faneF1!D360</f>
        <v>867</v>
      </c>
      <c r="E360" s="57"/>
      <c r="F360" s="139">
        <f t="shared" si="11"/>
        <v>5.3302707243122603E-2</v>
      </c>
      <c r="G360" s="139">
        <f t="shared" si="12"/>
        <v>4.5788222867705307E-2</v>
      </c>
    </row>
    <row r="361" spans="1:7" x14ac:dyDescent="0.35">
      <c r="A361" s="51" t="s">
        <v>2148</v>
      </c>
      <c r="B361" s="68" t="s">
        <v>2682</v>
      </c>
      <c r="C361" s="132">
        <f>faneF1!C361</f>
        <v>7778.7172403836539</v>
      </c>
      <c r="D361" s="51">
        <f>faneF1!D361</f>
        <v>2673</v>
      </c>
      <c r="E361" s="57"/>
      <c r="F361" s="139">
        <f t="shared" si="11"/>
        <v>0.12784852244869613</v>
      </c>
      <c r="G361" s="139">
        <f t="shared" si="12"/>
        <v>0.14116715077898073</v>
      </c>
    </row>
    <row r="362" spans="1:7" x14ac:dyDescent="0.35">
      <c r="A362" s="51" t="s">
        <v>2149</v>
      </c>
      <c r="B362" s="51" t="s">
        <v>2685</v>
      </c>
      <c r="C362" s="132">
        <f>faneF1!C362</f>
        <v>6515.6412283762711</v>
      </c>
      <c r="D362" s="51">
        <f>faneF1!D362</f>
        <v>2549</v>
      </c>
      <c r="F362" s="139">
        <f t="shared" si="11"/>
        <v>0.1070890068518069</v>
      </c>
      <c r="G362" s="139">
        <f t="shared" si="12"/>
        <v>0.13461843147610245</v>
      </c>
    </row>
    <row r="363" spans="1:7" x14ac:dyDescent="0.35">
      <c r="A363" s="51" t="s">
        <v>2150</v>
      </c>
      <c r="B363" s="51" t="s">
        <v>2683</v>
      </c>
      <c r="C363" s="132">
        <f>faneF1!C363</f>
        <v>15240.639030242075</v>
      </c>
      <c r="D363" s="51">
        <f>faneF1!D363</f>
        <v>4612</v>
      </c>
      <c r="F363" s="139">
        <f t="shared" si="11"/>
        <v>0.25049029563314945</v>
      </c>
      <c r="G363" s="139">
        <f t="shared" si="12"/>
        <v>0.24357010826511752</v>
      </c>
    </row>
    <row r="364" spans="1:7" x14ac:dyDescent="0.35">
      <c r="A364" s="51" t="s">
        <v>2706</v>
      </c>
      <c r="B364" s="68" t="s">
        <v>2684</v>
      </c>
      <c r="C364" s="132">
        <f>faneF1!C364</f>
        <v>17681.71661464643</v>
      </c>
      <c r="D364" s="51">
        <f>faneF1!D364</f>
        <v>3740</v>
      </c>
      <c r="E364" s="57"/>
      <c r="F364" s="139">
        <f t="shared" si="11"/>
        <v>0.29061107039643636</v>
      </c>
      <c r="G364" s="139">
        <f t="shared" si="12"/>
        <v>0.19751782413519936</v>
      </c>
    </row>
    <row r="365" spans="1:7" x14ac:dyDescent="0.35">
      <c r="A365" s="51" t="s">
        <v>2707</v>
      </c>
      <c r="B365" s="51" t="s">
        <v>2032</v>
      </c>
      <c r="C365" s="132">
        <f>faneF1!C365</f>
        <v>0</v>
      </c>
      <c r="D365" s="133">
        <f>faneF1!D365</f>
        <v>0</v>
      </c>
      <c r="E365" s="57"/>
      <c r="F365" s="139">
        <f t="shared" si="11"/>
        <v>0</v>
      </c>
      <c r="G365" s="139">
        <f t="shared" si="12"/>
        <v>0</v>
      </c>
    </row>
    <row r="366" spans="1:7" x14ac:dyDescent="0.35">
      <c r="A366" s="51" t="s">
        <v>2708</v>
      </c>
      <c r="B366" s="68" t="s">
        <v>138</v>
      </c>
      <c r="C366" s="132">
        <f>SUM(C353:C365)</f>
        <v>60843.231438244802</v>
      </c>
      <c r="D366" s="133">
        <f>SUM(D353:D365)</f>
        <v>18935</v>
      </c>
      <c r="E366" s="57"/>
      <c r="F366" s="127">
        <f>SUM(F353:F365)</f>
        <v>1</v>
      </c>
      <c r="G366" s="127">
        <f>SUM(G353:G365)</f>
        <v>1</v>
      </c>
    </row>
    <row r="367" spans="1:7" x14ac:dyDescent="0.35">
      <c r="A367" s="51" t="s">
        <v>1938</v>
      </c>
      <c r="B367" s="68"/>
      <c r="C367" s="167"/>
      <c r="D367" s="185"/>
      <c r="E367" s="57"/>
      <c r="F367" s="139" t="str">
        <f>IF($C$349=0,"",IF(C367="[for completion]","",IF(C367="","",C367/$C$349)))</f>
        <v/>
      </c>
      <c r="G367" s="139" t="str">
        <f>IF($D$349=0,"",IF(D367="[for completion]","",IF(D367="","",D367/$D$349)))</f>
        <v/>
      </c>
    </row>
    <row r="368" spans="1:7" x14ac:dyDescent="0.35">
      <c r="A368" s="51" t="s">
        <v>2711</v>
      </c>
      <c r="B368" s="68"/>
      <c r="C368" s="167"/>
      <c r="D368" s="185"/>
      <c r="E368" s="57"/>
      <c r="F368" s="139"/>
      <c r="G368" s="139"/>
    </row>
    <row r="369" spans="1:7" x14ac:dyDescent="0.35">
      <c r="A369" s="51" t="s">
        <v>2712</v>
      </c>
      <c r="B369" s="68"/>
      <c r="C369" s="167"/>
      <c r="D369" s="185"/>
      <c r="E369" s="57"/>
      <c r="F369" s="139"/>
      <c r="G369" s="139"/>
    </row>
    <row r="370" spans="1:7" x14ac:dyDescent="0.35">
      <c r="A370" s="51" t="s">
        <v>2713</v>
      </c>
      <c r="B370" s="68"/>
      <c r="C370" s="167"/>
      <c r="D370" s="185"/>
      <c r="E370" s="57"/>
      <c r="F370" s="139"/>
      <c r="G370" s="139"/>
    </row>
    <row r="371" spans="1:7" x14ac:dyDescent="0.35">
      <c r="A371" s="51" t="s">
        <v>2714</v>
      </c>
      <c r="B371" s="68"/>
      <c r="C371" s="167"/>
      <c r="D371" s="185"/>
      <c r="E371" s="57"/>
      <c r="F371" s="139"/>
      <c r="G371" s="139"/>
    </row>
    <row r="372" spans="1:7" x14ac:dyDescent="0.35">
      <c r="A372" s="51" t="s">
        <v>2715</v>
      </c>
      <c r="B372" s="68"/>
      <c r="C372" s="167"/>
      <c r="D372" s="185"/>
      <c r="E372" s="57"/>
      <c r="F372" s="139"/>
      <c r="G372" s="139"/>
    </row>
    <row r="373" spans="1:7" x14ac:dyDescent="0.35">
      <c r="A373" s="51" t="s">
        <v>2716</v>
      </c>
      <c r="B373" s="68"/>
      <c r="C373" s="167"/>
      <c r="D373" s="185"/>
      <c r="E373" s="57"/>
      <c r="F373" s="139"/>
      <c r="G373" s="139"/>
    </row>
    <row r="374" spans="1:7" x14ac:dyDescent="0.35">
      <c r="A374" s="51" t="s">
        <v>2717</v>
      </c>
      <c r="B374" s="68"/>
      <c r="C374" s="132"/>
      <c r="D374" s="133"/>
      <c r="E374" s="57"/>
      <c r="F374" s="148"/>
      <c r="G374" s="148"/>
    </row>
    <row r="375" spans="1:7" x14ac:dyDescent="0.35">
      <c r="A375" s="51" t="s">
        <v>2718</v>
      </c>
      <c r="B375" s="68"/>
      <c r="C375" s="51"/>
      <c r="D375" s="51"/>
      <c r="E375" s="57"/>
      <c r="F375" s="57"/>
      <c r="G375" s="57"/>
    </row>
    <row r="376" spans="1:7" x14ac:dyDescent="0.35">
      <c r="A376" s="51" t="s">
        <v>2719</v>
      </c>
      <c r="B376" s="68"/>
      <c r="C376" s="51"/>
      <c r="D376" s="51"/>
      <c r="E376" s="57"/>
      <c r="F376" s="57"/>
      <c r="G376" s="57"/>
    </row>
    <row r="377" spans="1:7" x14ac:dyDescent="0.35">
      <c r="A377" s="70"/>
      <c r="B377" s="70" t="s">
        <v>2144</v>
      </c>
      <c r="C377" s="70" t="s">
        <v>107</v>
      </c>
      <c r="D377" s="70" t="s">
        <v>1639</v>
      </c>
      <c r="E377" s="70"/>
      <c r="F377" s="70" t="s">
        <v>479</v>
      </c>
      <c r="G377" s="70" t="s">
        <v>2287</v>
      </c>
    </row>
    <row r="378" spans="1:7" x14ac:dyDescent="0.35">
      <c r="A378" s="51" t="s">
        <v>2028</v>
      </c>
      <c r="B378" s="68" t="s">
        <v>2020</v>
      </c>
      <c r="C378" s="167">
        <f>faneF1!C378</f>
        <v>45994.990720034359</v>
      </c>
      <c r="D378" s="185">
        <f>faneF1!D378</f>
        <v>14100</v>
      </c>
      <c r="E378" s="57"/>
      <c r="F378" s="139">
        <f t="shared" ref="F378:F384" si="13">IF($C$385=0,"",IF(C378="[for completion]","",IF(C378="","",C378/$C$385)))</f>
        <v>0.75595903821641453</v>
      </c>
      <c r="G378" s="139">
        <f>IF($D$385=0,"",IF(D378="[for completion]","",IF(D378="","",D378/$D$385)))</f>
        <v>0.74465275944019016</v>
      </c>
    </row>
    <row r="379" spans="1:7" x14ac:dyDescent="0.35">
      <c r="A379" s="51" t="s">
        <v>2029</v>
      </c>
      <c r="B379" s="153" t="s">
        <v>2021</v>
      </c>
      <c r="C379" s="167">
        <f>faneF1!C379</f>
        <v>10453.303649968113</v>
      </c>
      <c r="D379" s="185">
        <f>faneF1!D379</f>
        <v>4484</v>
      </c>
      <c r="E379" s="57"/>
      <c r="F379" s="139">
        <f t="shared" si="13"/>
        <v>0.17180717399236226</v>
      </c>
      <c r="G379" s="139">
        <f t="shared" ref="G379:G384" si="14">IF($D$385=0,"",IF(D379="[for completion]","",IF(D379="","",D379/$D$385)))</f>
        <v>0.23681013995246897</v>
      </c>
    </row>
    <row r="380" spans="1:7" x14ac:dyDescent="0.35">
      <c r="A380" s="51" t="s">
        <v>2030</v>
      </c>
      <c r="B380" s="68" t="s">
        <v>2022</v>
      </c>
      <c r="C380" s="167">
        <f>faneF1!C380</f>
        <v>0</v>
      </c>
      <c r="D380" s="185">
        <f>faneF1!D380</f>
        <v>0</v>
      </c>
      <c r="E380" s="57"/>
      <c r="F380" s="139">
        <f t="shared" si="13"/>
        <v>0</v>
      </c>
      <c r="G380" s="139">
        <f t="shared" si="14"/>
        <v>0</v>
      </c>
    </row>
    <row r="381" spans="1:7" x14ac:dyDescent="0.35">
      <c r="A381" s="51" t="s">
        <v>2031</v>
      </c>
      <c r="B381" s="68" t="s">
        <v>2023</v>
      </c>
      <c r="C381" s="167">
        <f>faneF1!C381</f>
        <v>0</v>
      </c>
      <c r="D381" s="185">
        <f>faneF1!D381</f>
        <v>0</v>
      </c>
      <c r="E381" s="57"/>
      <c r="F381" s="139">
        <f t="shared" si="13"/>
        <v>0</v>
      </c>
      <c r="G381" s="139">
        <f t="shared" si="14"/>
        <v>0</v>
      </c>
    </row>
    <row r="382" spans="1:7" x14ac:dyDescent="0.35">
      <c r="A382" s="51" t="s">
        <v>2033</v>
      </c>
      <c r="B382" s="68" t="s">
        <v>2024</v>
      </c>
      <c r="C382" s="167">
        <f>faneF1!C382</f>
        <v>4394.9370682424696</v>
      </c>
      <c r="D382" s="185">
        <f>faneF1!D382</f>
        <v>351</v>
      </c>
      <c r="E382" s="57"/>
      <c r="F382" s="139">
        <f t="shared" si="13"/>
        <v>7.2233787791223275E-2</v>
      </c>
      <c r="G382" s="139">
        <f t="shared" si="14"/>
        <v>1.8537100607340904E-2</v>
      </c>
    </row>
    <row r="383" spans="1:7" x14ac:dyDescent="0.35">
      <c r="A383" s="51" t="s">
        <v>2145</v>
      </c>
      <c r="B383" s="68" t="s">
        <v>2025</v>
      </c>
      <c r="C383" s="167">
        <f>faneF1!C383</f>
        <v>0</v>
      </c>
      <c r="D383" s="185">
        <f>faneF1!D383</f>
        <v>0</v>
      </c>
      <c r="E383" s="57"/>
      <c r="F383" s="139">
        <f t="shared" si="13"/>
        <v>0</v>
      </c>
      <c r="G383" s="139">
        <f t="shared" si="14"/>
        <v>0</v>
      </c>
    </row>
    <row r="384" spans="1:7" x14ac:dyDescent="0.35">
      <c r="A384" s="51" t="s">
        <v>2146</v>
      </c>
      <c r="B384" s="68" t="s">
        <v>1640</v>
      </c>
      <c r="C384" s="167">
        <f>faneF1!C384</f>
        <v>0</v>
      </c>
      <c r="D384" s="185">
        <f>faneF1!D384</f>
        <v>0</v>
      </c>
      <c r="E384" s="57"/>
      <c r="F384" s="139">
        <f t="shared" si="13"/>
        <v>0</v>
      </c>
      <c r="G384" s="139">
        <f t="shared" si="14"/>
        <v>0</v>
      </c>
    </row>
    <row r="385" spans="1:7" x14ac:dyDescent="0.35">
      <c r="A385" s="51" t="s">
        <v>2147</v>
      </c>
      <c r="B385" s="68" t="s">
        <v>138</v>
      </c>
      <c r="C385" s="132">
        <f>SUM(C378:C384)</f>
        <v>60843.23143824494</v>
      </c>
      <c r="D385" s="133">
        <f>SUM(D378:D384)</f>
        <v>18935</v>
      </c>
      <c r="E385" s="57"/>
      <c r="F385" s="148">
        <f>SUM(F378:F384)</f>
        <v>1</v>
      </c>
      <c r="G385" s="148">
        <f>SUM(G378:G384)</f>
        <v>1</v>
      </c>
    </row>
    <row r="386" spans="1:7" x14ac:dyDescent="0.35">
      <c r="A386" s="51" t="s">
        <v>2034</v>
      </c>
      <c r="B386" s="68"/>
      <c r="C386" s="51"/>
      <c r="D386" s="51"/>
      <c r="E386" s="57"/>
      <c r="F386" s="57"/>
      <c r="G386" s="57"/>
    </row>
    <row r="387" spans="1:7" x14ac:dyDescent="0.35">
      <c r="A387" s="70"/>
      <c r="B387" s="70" t="s">
        <v>2285</v>
      </c>
      <c r="C387" s="70" t="s">
        <v>107</v>
      </c>
      <c r="D387" s="70" t="s">
        <v>1639</v>
      </c>
      <c r="E387" s="70"/>
      <c r="F387" s="70" t="s">
        <v>479</v>
      </c>
      <c r="G387" s="70" t="s">
        <v>2287</v>
      </c>
    </row>
    <row r="388" spans="1:7" x14ac:dyDescent="0.35">
      <c r="A388" s="51" t="s">
        <v>2128</v>
      </c>
      <c r="B388" s="68" t="s">
        <v>2286</v>
      </c>
      <c r="C388" s="167">
        <f>faneF1!C388</f>
        <v>32922.355644888557</v>
      </c>
      <c r="D388" s="185">
        <f>faneF1!D388</f>
        <v>8352</v>
      </c>
      <c r="E388" s="57"/>
      <c r="F388" s="139">
        <f>IF($C$392=0,"",IF(C388="[for completion]","",IF(C388="","",C388/$C$392)))</f>
        <v>0.54110136602958636</v>
      </c>
      <c r="G388" s="139">
        <f>IF($D$392=0,"",IF(D388="[for completion]","",IF(D388="","",D388/$D$392)))</f>
        <v>0.44108793240031685</v>
      </c>
    </row>
    <row r="389" spans="1:7" x14ac:dyDescent="0.35">
      <c r="A389" s="51" t="s">
        <v>2129</v>
      </c>
      <c r="B389" s="153" t="s">
        <v>2215</v>
      </c>
      <c r="C389" s="167">
        <f>faneF1!C389</f>
        <v>27920.875793356277</v>
      </c>
      <c r="D389" s="185">
        <f>faneF1!D389</f>
        <v>10583</v>
      </c>
      <c r="E389" s="57"/>
      <c r="F389" s="139">
        <f>IF($C$392=0,"",IF(C389="[for completion]","",IF(C389="","",C389/$C$392)))</f>
        <v>0.45889863397041358</v>
      </c>
      <c r="G389" s="139">
        <f>IF($D$392=0,"",IF(D389="[for completion]","",IF(D389="","",D389/$D$392)))</f>
        <v>0.55891206759968315</v>
      </c>
    </row>
    <row r="390" spans="1:7" x14ac:dyDescent="0.35">
      <c r="A390" s="51" t="s">
        <v>2130</v>
      </c>
      <c r="B390" s="68" t="s">
        <v>1640</v>
      </c>
      <c r="C390" s="167">
        <f>faneF1!C390</f>
        <v>0</v>
      </c>
      <c r="D390" s="185">
        <f>faneF1!D390</f>
        <v>0</v>
      </c>
      <c r="E390" s="57"/>
      <c r="F390" s="139">
        <f>IF($C$392=0,"",IF(C390="[for completion]","",IF(C390="","",C390/$C$392)))</f>
        <v>0</v>
      </c>
      <c r="G390" s="139">
        <f>IF($D$392=0,"",IF(D390="[for completion]","",IF(D390="","",D390/$D$392)))</f>
        <v>0</v>
      </c>
    </row>
    <row r="391" spans="1:7" x14ac:dyDescent="0.35">
      <c r="A391" s="51" t="s">
        <v>2131</v>
      </c>
      <c r="B391" s="51" t="s">
        <v>2032</v>
      </c>
      <c r="C391" s="167">
        <f>faneF1!C391</f>
        <v>0</v>
      </c>
      <c r="D391" s="185">
        <f>faneF1!D391</f>
        <v>0</v>
      </c>
      <c r="E391" s="57"/>
      <c r="F391" s="139">
        <f>IF($C$392=0,"",IF(C391="[for completion]","",IF(C391="","",C391/$C$392)))</f>
        <v>0</v>
      </c>
      <c r="G391" s="139">
        <f>IF($D$392=0,"",IF(D391="[for completion]","",IF(D391="","",D391/$D$392)))</f>
        <v>0</v>
      </c>
    </row>
    <row r="392" spans="1:7" x14ac:dyDescent="0.35">
      <c r="A392" s="51" t="s">
        <v>2132</v>
      </c>
      <c r="B392" s="68" t="s">
        <v>138</v>
      </c>
      <c r="C392" s="132">
        <f>SUM(C388:C391)</f>
        <v>60843.231438244839</v>
      </c>
      <c r="D392" s="133">
        <f>SUM(D388:D391)</f>
        <v>18935</v>
      </c>
      <c r="E392" s="57"/>
      <c r="F392" s="148">
        <f>SUM(F388:F391)</f>
        <v>1</v>
      </c>
      <c r="G392" s="148">
        <f>SUM(G388:G391)</f>
        <v>1</v>
      </c>
    </row>
    <row r="393" spans="1:7" x14ac:dyDescent="0.35">
      <c r="A393" s="51" t="s">
        <v>2133</v>
      </c>
      <c r="B393" s="51"/>
      <c r="C393" s="127"/>
      <c r="D393" s="51"/>
      <c r="E393" s="49"/>
      <c r="F393" s="49"/>
      <c r="G393" s="49"/>
    </row>
    <row r="394" spans="1:7" x14ac:dyDescent="0.35">
      <c r="A394" s="70"/>
      <c r="B394" s="70" t="s">
        <v>3039</v>
      </c>
      <c r="C394" s="70" t="s">
        <v>2672</v>
      </c>
      <c r="D394" s="70" t="s">
        <v>2673</v>
      </c>
      <c r="E394" s="70"/>
      <c r="F394" s="70" t="s">
        <v>2674</v>
      </c>
      <c r="G394" s="70" t="s">
        <v>3062</v>
      </c>
    </row>
    <row r="395" spans="1:7" x14ac:dyDescent="0.35">
      <c r="A395" s="51" t="s">
        <v>2332</v>
      </c>
      <c r="B395" s="68" t="s">
        <v>2020</v>
      </c>
      <c r="C395" s="167">
        <f>faneF1!C395</f>
        <v>11815.470005815198</v>
      </c>
      <c r="D395" s="167">
        <f>faneF1!D395</f>
        <v>6331.2978533653295</v>
      </c>
      <c r="E395" s="49"/>
      <c r="F395" s="167">
        <f>faneF1!F395</f>
        <v>4.6455745366585166</v>
      </c>
      <c r="G395" s="167">
        <f>faneF1!G395</f>
        <v>0.24113475177304963</v>
      </c>
    </row>
    <row r="396" spans="1:7" x14ac:dyDescent="0.35">
      <c r="A396" s="51" t="s">
        <v>2333</v>
      </c>
      <c r="B396" s="153" t="s">
        <v>2021</v>
      </c>
      <c r="C396" s="167">
        <f>faneF1!C396</f>
        <v>2175.6694562684852</v>
      </c>
      <c r="D396" s="167">
        <f>faneF1!D396</f>
        <v>1058.9469977941858</v>
      </c>
      <c r="E396" s="49"/>
      <c r="F396" s="167">
        <f>faneF1!F396</f>
        <v>4.7430256548129925</v>
      </c>
      <c r="G396" s="167">
        <f>faneF1!G396</f>
        <v>0.24531668153434436</v>
      </c>
    </row>
    <row r="397" spans="1:7" x14ac:dyDescent="0.35">
      <c r="A397" s="51" t="s">
        <v>2334</v>
      </c>
      <c r="B397" s="68" t="s">
        <v>2022</v>
      </c>
      <c r="C397" s="167">
        <f>faneF1!C397</f>
        <v>0</v>
      </c>
      <c r="D397" s="167">
        <f>faneF1!D397</f>
        <v>0</v>
      </c>
      <c r="E397" s="49"/>
      <c r="F397" s="167">
        <f>faneF1!F397</f>
        <v>0</v>
      </c>
      <c r="G397" s="167">
        <f>faneF1!G397</f>
        <v>0</v>
      </c>
    </row>
    <row r="398" spans="1:7" x14ac:dyDescent="0.35">
      <c r="A398" s="51" t="s">
        <v>2335</v>
      </c>
      <c r="B398" s="68" t="s">
        <v>2023</v>
      </c>
      <c r="C398" s="167">
        <f>faneF1!C398</f>
        <v>0</v>
      </c>
      <c r="D398" s="167">
        <f>faneF1!D398</f>
        <v>0</v>
      </c>
      <c r="E398" s="49"/>
      <c r="F398" s="167">
        <f>faneF1!F398</f>
        <v>0</v>
      </c>
      <c r="G398" s="167">
        <f>faneF1!G398</f>
        <v>0</v>
      </c>
    </row>
    <row r="399" spans="1:7" x14ac:dyDescent="0.35">
      <c r="A399" s="51" t="s">
        <v>2336</v>
      </c>
      <c r="B399" s="68" t="s">
        <v>2024</v>
      </c>
      <c r="C399" s="167">
        <f>faneF1!C399</f>
        <v>3426.0027058104342</v>
      </c>
      <c r="D399" s="167">
        <f>faneF1!D399</f>
        <v>1238.4887698251098</v>
      </c>
      <c r="E399" s="49"/>
      <c r="F399" s="167">
        <f>faneF1!F399</f>
        <v>5.510301982019052</v>
      </c>
      <c r="G399" s="167">
        <f>faneF1!G399</f>
        <v>0</v>
      </c>
    </row>
    <row r="400" spans="1:7" x14ac:dyDescent="0.35">
      <c r="A400" s="51" t="s">
        <v>2337</v>
      </c>
      <c r="B400" s="68" t="s">
        <v>2025</v>
      </c>
      <c r="C400" s="167">
        <f>faneF1!C400</f>
        <v>0</v>
      </c>
      <c r="D400" s="167">
        <f>faneF1!D400</f>
        <v>0</v>
      </c>
      <c r="E400" s="49"/>
      <c r="F400" s="167">
        <f>faneF1!F400</f>
        <v>0</v>
      </c>
      <c r="G400" s="167">
        <f>faneF1!G400</f>
        <v>0</v>
      </c>
    </row>
    <row r="401" spans="1:7" x14ac:dyDescent="0.35">
      <c r="A401" s="51" t="s">
        <v>2338</v>
      </c>
      <c r="B401" s="68" t="s">
        <v>1640</v>
      </c>
      <c r="C401" s="167">
        <f>faneF1!C401</f>
        <v>0</v>
      </c>
      <c r="D401" s="167">
        <f>faneF1!D401</f>
        <v>0</v>
      </c>
      <c r="E401" s="49"/>
      <c r="F401" s="167">
        <f>faneF1!F401</f>
        <v>0</v>
      </c>
      <c r="G401" s="167">
        <f>faneF1!G401</f>
        <v>0</v>
      </c>
    </row>
    <row r="402" spans="1:7" x14ac:dyDescent="0.35">
      <c r="A402" s="51" t="s">
        <v>2339</v>
      </c>
      <c r="B402" s="68" t="s">
        <v>138</v>
      </c>
      <c r="C402" s="132">
        <f>SUM(C395:C401)</f>
        <v>17417.142167894119</v>
      </c>
      <c r="D402" s="132">
        <f>SUM(D395:D401)</f>
        <v>8628.7336209846253</v>
      </c>
      <c r="E402" s="49"/>
      <c r="F402" s="51"/>
      <c r="G402" s="139" t="str">
        <f>IF($D$413=0,"",IF(#REF!="[for completion]","",IF(#REF!="","",#REF!/$D$413)))</f>
        <v/>
      </c>
    </row>
    <row r="403" spans="1:7" x14ac:dyDescent="0.35">
      <c r="A403" s="51" t="s">
        <v>2340</v>
      </c>
      <c r="B403" s="51" t="s">
        <v>2671</v>
      </c>
      <c r="C403" s="51"/>
      <c r="D403" s="51"/>
      <c r="E403" s="51"/>
      <c r="F403" s="167">
        <f>faneF1!F403</f>
        <v>4.3635929063739871</v>
      </c>
      <c r="G403" s="139" t="str">
        <f>IF($D$413=0,"",IF(D402="[for completion]","",IF(D402="","",D402/$D$413)))</f>
        <v/>
      </c>
    </row>
    <row r="404" spans="1:7" x14ac:dyDescent="0.35">
      <c r="A404" s="51" t="s">
        <v>2341</v>
      </c>
      <c r="G404" s="139" t="str">
        <f>IF($D$413=0,"",IF(D403="[for completion]","",IF(D403="","",D403/$D$413)))</f>
        <v/>
      </c>
    </row>
    <row r="405" spans="1:7" x14ac:dyDescent="0.35">
      <c r="A405" s="51" t="s">
        <v>2342</v>
      </c>
      <c r="B405" s="179"/>
      <c r="C405" s="51"/>
      <c r="D405" s="51"/>
      <c r="E405" s="49"/>
      <c r="F405" s="139"/>
      <c r="G405" s="139"/>
    </row>
    <row r="406" spans="1:7" x14ac:dyDescent="0.35">
      <c r="A406" s="51" t="s">
        <v>2343</v>
      </c>
      <c r="B406" s="179"/>
      <c r="C406" s="51"/>
      <c r="D406" s="51"/>
      <c r="E406" s="49"/>
      <c r="F406" s="139"/>
      <c r="G406" s="139"/>
    </row>
    <row r="407" spans="1:7" x14ac:dyDescent="0.35">
      <c r="A407" s="51" t="s">
        <v>2344</v>
      </c>
      <c r="B407" s="179"/>
      <c r="C407" s="51"/>
      <c r="D407" s="51"/>
      <c r="E407" s="49"/>
      <c r="F407" s="139"/>
      <c r="G407" s="139"/>
    </row>
    <row r="408" spans="1:7" x14ac:dyDescent="0.35">
      <c r="A408" s="51" t="s">
        <v>2345</v>
      </c>
      <c r="B408" s="179"/>
      <c r="C408" s="51"/>
      <c r="D408" s="51"/>
      <c r="E408" s="49"/>
      <c r="F408" s="139"/>
      <c r="G408" s="139"/>
    </row>
    <row r="409" spans="1:7" x14ac:dyDescent="0.35">
      <c r="A409" s="51" t="s">
        <v>2346</v>
      </c>
      <c r="B409" s="179"/>
      <c r="C409" s="51"/>
      <c r="D409" s="51"/>
      <c r="E409" s="49"/>
      <c r="F409" s="139"/>
      <c r="G409" s="139"/>
    </row>
    <row r="410" spans="1:7" x14ac:dyDescent="0.35">
      <c r="A410" s="51" t="s">
        <v>2347</v>
      </c>
      <c r="B410" s="179"/>
      <c r="C410" s="51"/>
      <c r="D410" s="51"/>
      <c r="E410" s="49"/>
      <c r="F410" s="139"/>
      <c r="G410" s="139"/>
    </row>
    <row r="411" spans="1:7" x14ac:dyDescent="0.35">
      <c r="A411" s="51" t="s">
        <v>2348</v>
      </c>
      <c r="B411" s="179"/>
      <c r="C411" s="51"/>
      <c r="D411" s="51"/>
      <c r="E411" s="49"/>
      <c r="F411" s="139"/>
      <c r="G411" s="139"/>
    </row>
    <row r="412" spans="1:7" x14ac:dyDescent="0.35">
      <c r="A412" s="51" t="s">
        <v>2349</v>
      </c>
      <c r="B412" s="68"/>
      <c r="C412" s="51"/>
      <c r="D412" s="51"/>
      <c r="E412" s="49"/>
      <c r="F412" s="139"/>
      <c r="G412" s="139"/>
    </row>
    <row r="413" spans="1:7" x14ac:dyDescent="0.35">
      <c r="A413" s="51" t="s">
        <v>2350</v>
      </c>
      <c r="B413" s="68"/>
      <c r="C413" s="132"/>
      <c r="D413" s="51"/>
      <c r="E413" s="49"/>
      <c r="F413" s="188"/>
      <c r="G413" s="188"/>
    </row>
    <row r="414" spans="1:7" x14ac:dyDescent="0.35">
      <c r="A414" s="51" t="s">
        <v>2351</v>
      </c>
      <c r="B414" s="51"/>
      <c r="C414" s="187"/>
      <c r="D414" s="51"/>
      <c r="E414" s="49"/>
      <c r="F414" s="49"/>
      <c r="G414" s="49"/>
    </row>
    <row r="415" spans="1:7" x14ac:dyDescent="0.35">
      <c r="A415" s="51" t="s">
        <v>2352</v>
      </c>
      <c r="B415" s="51"/>
      <c r="C415" s="187"/>
      <c r="D415" s="51"/>
      <c r="E415" s="49"/>
      <c r="F415" s="49"/>
      <c r="G415" s="49"/>
    </row>
    <row r="416" spans="1:7" x14ac:dyDescent="0.35">
      <c r="A416" s="51" t="s">
        <v>2353</v>
      </c>
      <c r="B416" s="51"/>
      <c r="C416" s="187"/>
      <c r="D416" s="51"/>
      <c r="E416" s="49"/>
      <c r="F416" s="49"/>
      <c r="G416" s="49"/>
    </row>
    <row r="417" spans="1:7" x14ac:dyDescent="0.35">
      <c r="A417" s="51" t="s">
        <v>2354</v>
      </c>
      <c r="B417" s="51"/>
      <c r="C417" s="187"/>
      <c r="D417" s="51"/>
      <c r="E417" s="49"/>
      <c r="F417" s="49"/>
      <c r="G417" s="49"/>
    </row>
    <row r="418" spans="1:7" x14ac:dyDescent="0.35">
      <c r="A418" s="51" t="s">
        <v>2355</v>
      </c>
      <c r="B418" s="51"/>
      <c r="C418" s="187"/>
      <c r="D418" s="51"/>
      <c r="E418" s="49"/>
      <c r="F418" s="49"/>
      <c r="G418" s="49"/>
    </row>
    <row r="419" spans="1:7" x14ac:dyDescent="0.35">
      <c r="A419" s="51" t="s">
        <v>2356</v>
      </c>
      <c r="B419" s="51"/>
      <c r="C419" s="187"/>
      <c r="D419" s="51"/>
      <c r="E419" s="49"/>
      <c r="F419" s="49"/>
      <c r="G419" s="49"/>
    </row>
    <row r="420" spans="1:7" x14ac:dyDescent="0.35">
      <c r="A420" s="51" t="s">
        <v>2357</v>
      </c>
      <c r="B420" s="51"/>
      <c r="C420" s="187"/>
      <c r="D420" s="51"/>
      <c r="E420" s="49"/>
      <c r="F420" s="49"/>
      <c r="G420" s="49"/>
    </row>
    <row r="421" spans="1:7" x14ac:dyDescent="0.35">
      <c r="A421" s="51" t="s">
        <v>2358</v>
      </c>
      <c r="B421" s="51"/>
      <c r="C421" s="187"/>
      <c r="D421" s="51"/>
      <c r="E421" s="49"/>
      <c r="F421" s="49"/>
      <c r="G421" s="49"/>
    </row>
    <row r="422" spans="1:7" x14ac:dyDescent="0.35">
      <c r="A422" s="51" t="s">
        <v>2359</v>
      </c>
      <c r="B422" s="51"/>
      <c r="C422" s="187"/>
      <c r="D422" s="51"/>
      <c r="E422" s="49"/>
      <c r="F422" s="49"/>
      <c r="G422" s="49"/>
    </row>
    <row r="423" spans="1:7" x14ac:dyDescent="0.35">
      <c r="A423" s="51" t="s">
        <v>2360</v>
      </c>
      <c r="B423" s="51"/>
      <c r="C423" s="187"/>
      <c r="D423" s="51"/>
      <c r="E423" s="49"/>
      <c r="F423" s="49"/>
      <c r="G423" s="49"/>
    </row>
    <row r="424" spans="1:7" x14ac:dyDescent="0.35">
      <c r="A424" s="51" t="s">
        <v>2361</v>
      </c>
      <c r="B424" s="51"/>
      <c r="C424" s="187"/>
      <c r="D424" s="51"/>
      <c r="E424" s="49"/>
      <c r="F424" s="49"/>
      <c r="G424" s="49"/>
    </row>
    <row r="425" spans="1:7" x14ac:dyDescent="0.35">
      <c r="A425" s="51" t="s">
        <v>2362</v>
      </c>
      <c r="B425" s="51"/>
      <c r="C425" s="187"/>
      <c r="D425" s="51"/>
      <c r="E425" s="49"/>
      <c r="F425" s="49"/>
      <c r="G425" s="49"/>
    </row>
    <row r="426" spans="1:7" x14ac:dyDescent="0.35">
      <c r="A426" s="51" t="s">
        <v>2363</v>
      </c>
      <c r="B426" s="51"/>
      <c r="C426" s="187"/>
      <c r="D426" s="51"/>
      <c r="E426" s="49"/>
      <c r="F426" s="49"/>
      <c r="G426" s="49"/>
    </row>
    <row r="427" spans="1:7" x14ac:dyDescent="0.35">
      <c r="A427" s="51" t="s">
        <v>2364</v>
      </c>
      <c r="B427" s="51"/>
      <c r="C427" s="187"/>
      <c r="D427" s="51"/>
      <c r="E427" s="49"/>
      <c r="F427" s="49"/>
      <c r="G427" s="49"/>
    </row>
    <row r="428" spans="1:7" x14ac:dyDescent="0.35">
      <c r="A428" s="51" t="s">
        <v>2365</v>
      </c>
      <c r="B428" s="51"/>
      <c r="C428" s="187"/>
      <c r="D428" s="51"/>
      <c r="E428" s="49"/>
      <c r="F428" s="49"/>
      <c r="G428" s="49"/>
    </row>
    <row r="429" spans="1:7" x14ac:dyDescent="0.35">
      <c r="A429" s="51" t="s">
        <v>2366</v>
      </c>
      <c r="B429" s="51"/>
      <c r="C429" s="187"/>
      <c r="D429" s="51"/>
      <c r="E429" s="49"/>
      <c r="F429" s="49"/>
      <c r="G429" s="49"/>
    </row>
    <row r="430" spans="1:7" x14ac:dyDescent="0.35">
      <c r="A430" s="51" t="s">
        <v>2367</v>
      </c>
      <c r="B430" s="51"/>
      <c r="C430" s="187"/>
      <c r="D430" s="51"/>
      <c r="E430" s="49"/>
      <c r="F430" s="49"/>
      <c r="G430" s="49"/>
    </row>
    <row r="431" spans="1:7" x14ac:dyDescent="0.35">
      <c r="A431" s="51" t="s">
        <v>2368</v>
      </c>
      <c r="B431" s="51"/>
      <c r="C431" s="187"/>
      <c r="D431" s="51"/>
      <c r="E431" s="49"/>
      <c r="F431" s="49"/>
      <c r="G431" s="49"/>
    </row>
    <row r="432" spans="1:7" x14ac:dyDescent="0.35">
      <c r="A432" s="51" t="s">
        <v>2369</v>
      </c>
      <c r="B432" s="51"/>
      <c r="C432" s="187"/>
      <c r="D432" s="51"/>
      <c r="E432" s="49"/>
      <c r="F432" s="49"/>
      <c r="G432" s="49"/>
    </row>
    <row r="433" spans="1:7" x14ac:dyDescent="0.35">
      <c r="A433" s="51" t="s">
        <v>2370</v>
      </c>
      <c r="B433" s="51"/>
      <c r="C433" s="187"/>
      <c r="D433" s="51"/>
      <c r="E433" s="49"/>
      <c r="F433" s="49"/>
      <c r="G433" s="49"/>
    </row>
    <row r="434" spans="1:7" x14ac:dyDescent="0.35">
      <c r="A434" s="51" t="s">
        <v>2371</v>
      </c>
      <c r="B434" s="51"/>
      <c r="C434" s="187"/>
      <c r="D434" s="51"/>
      <c r="E434" s="49"/>
      <c r="F434" s="49"/>
      <c r="G434" s="49"/>
    </row>
    <row r="435" spans="1:7" x14ac:dyDescent="0.35">
      <c r="A435" s="51" t="s">
        <v>2372</v>
      </c>
      <c r="B435" s="51"/>
      <c r="C435" s="187"/>
      <c r="D435" s="51"/>
      <c r="E435" s="49"/>
      <c r="F435" s="49"/>
      <c r="G435" s="49"/>
    </row>
    <row r="436" spans="1:7" x14ac:dyDescent="0.35">
      <c r="A436" s="51" t="s">
        <v>2373</v>
      </c>
      <c r="B436" s="51"/>
      <c r="C436" s="187"/>
      <c r="D436" s="51"/>
      <c r="E436" s="49"/>
      <c r="F436" s="49"/>
      <c r="G436" s="49"/>
    </row>
    <row r="437" spans="1:7" x14ac:dyDescent="0.35">
      <c r="A437" s="51" t="s">
        <v>2374</v>
      </c>
      <c r="B437" s="51"/>
      <c r="C437" s="187"/>
      <c r="D437" s="51"/>
      <c r="E437" s="49"/>
      <c r="F437" s="49"/>
      <c r="G437" s="49"/>
    </row>
    <row r="438" spans="1:7" x14ac:dyDescent="0.35">
      <c r="A438" s="51" t="s">
        <v>2375</v>
      </c>
      <c r="B438" s="51"/>
      <c r="C438" s="187"/>
      <c r="D438" s="51"/>
      <c r="E438" s="49"/>
      <c r="F438" s="49"/>
      <c r="G438" s="49"/>
    </row>
    <row r="439" spans="1:7" x14ac:dyDescent="0.35">
      <c r="A439" s="51" t="s">
        <v>2376</v>
      </c>
      <c r="B439" s="51"/>
      <c r="C439" s="187"/>
      <c r="D439" s="51"/>
      <c r="E439" s="49"/>
      <c r="F439" s="49"/>
      <c r="G439" s="49"/>
    </row>
    <row r="440" spans="1:7" x14ac:dyDescent="0.35">
      <c r="A440" s="51" t="s">
        <v>2377</v>
      </c>
      <c r="B440" s="51"/>
      <c r="C440" s="187"/>
      <c r="D440" s="51"/>
      <c r="E440" s="49"/>
      <c r="F440" s="49"/>
      <c r="G440" s="49"/>
    </row>
    <row r="441" spans="1:7" x14ac:dyDescent="0.35">
      <c r="A441" s="51" t="s">
        <v>2378</v>
      </c>
      <c r="B441" s="51"/>
      <c r="C441" s="187"/>
      <c r="D441" s="51"/>
      <c r="E441" s="49"/>
      <c r="F441" s="49"/>
      <c r="G441" s="49"/>
    </row>
    <row r="442" spans="1:7" x14ac:dyDescent="0.35">
      <c r="A442" s="51" t="s">
        <v>2379</v>
      </c>
      <c r="B442" s="51"/>
      <c r="C442" s="187"/>
      <c r="D442" s="51"/>
      <c r="E442" s="49"/>
      <c r="F442" s="49"/>
      <c r="G442" s="49"/>
    </row>
    <row r="443" spans="1:7" ht="18.5" x14ac:dyDescent="0.35">
      <c r="A443" s="123"/>
      <c r="B443" s="151" t="s">
        <v>3032</v>
      </c>
      <c r="C443" s="123"/>
      <c r="D443" s="123"/>
      <c r="E443" s="123"/>
      <c r="F443" s="123"/>
      <c r="G443" s="123"/>
    </row>
    <row r="444" spans="1:7" x14ac:dyDescent="0.35">
      <c r="A444" s="70"/>
      <c r="B444" s="70" t="s">
        <v>2311</v>
      </c>
      <c r="C444" s="70" t="s">
        <v>645</v>
      </c>
      <c r="D444" s="70" t="s">
        <v>646</v>
      </c>
      <c r="E444" s="70"/>
      <c r="F444" s="70" t="s">
        <v>480</v>
      </c>
      <c r="G444" s="70" t="s">
        <v>647</v>
      </c>
    </row>
    <row r="445" spans="1:7" x14ac:dyDescent="0.35">
      <c r="A445" s="51" t="s">
        <v>1939</v>
      </c>
      <c r="B445" s="51" t="s">
        <v>649</v>
      </c>
      <c r="C445" s="167">
        <f>faneF1!C445</f>
        <v>0</v>
      </c>
      <c r="D445" s="65"/>
      <c r="E445" s="65"/>
      <c r="F445" s="83"/>
      <c r="G445" s="83"/>
    </row>
    <row r="446" spans="1:7" x14ac:dyDescent="0.35">
      <c r="A446" s="65"/>
      <c r="B446" s="51"/>
      <c r="C446" s="51"/>
      <c r="D446" s="65"/>
      <c r="E446" s="65"/>
      <c r="F446" s="83"/>
      <c r="G446" s="83"/>
    </row>
    <row r="447" spans="1:7" x14ac:dyDescent="0.35">
      <c r="A447" s="51"/>
      <c r="B447" s="51" t="s">
        <v>650</v>
      </c>
      <c r="C447" s="51"/>
      <c r="D447" s="65"/>
      <c r="E447" s="65"/>
      <c r="F447" s="83"/>
      <c r="G447" s="83"/>
    </row>
    <row r="448" spans="1:7" x14ac:dyDescent="0.35">
      <c r="A448" s="51" t="s">
        <v>1940</v>
      </c>
      <c r="B448" s="179" t="s">
        <v>3107</v>
      </c>
      <c r="C448" s="167">
        <f>faneF1!C448</f>
        <v>135.37264936474074</v>
      </c>
      <c r="D448" s="167">
        <f>faneF1!D448</f>
        <v>84</v>
      </c>
      <c r="E448" s="65"/>
      <c r="F448" s="139">
        <f>IF($C$472=0,"",IF(C448="[for completion]","",IF(C448="","",C448/$C$472)))</f>
        <v>1.4146024682876589E-2</v>
      </c>
      <c r="G448" s="139">
        <f>IF($D$472=0,"",IF(D448="[for completion]","",IF(D448="","",D448/$D$472)))</f>
        <v>0.21428571428571427</v>
      </c>
    </row>
    <row r="449" spans="1:7" x14ac:dyDescent="0.35">
      <c r="A449" s="51" t="s">
        <v>1941</v>
      </c>
      <c r="B449" s="179" t="s">
        <v>3108</v>
      </c>
      <c r="C449" s="167">
        <f>faneF1!C449</f>
        <v>316.40033009246594</v>
      </c>
      <c r="D449" s="167">
        <f>faneF1!D449</f>
        <v>87</v>
      </c>
      <c r="E449" s="65"/>
      <c r="F449" s="139">
        <f t="shared" ref="F449:F471" si="15">IF($C$472=0,"",IF(C449="[for completion]","",IF(C449="","",C449/$C$472)))</f>
        <v>3.3062859448801593E-2</v>
      </c>
      <c r="G449" s="139">
        <f t="shared" ref="G449:G471" si="16">IF($D$472=0,"",IF(D449="[for completion]","",IF(D449="","",D449/$D$472)))</f>
        <v>0.22193877551020408</v>
      </c>
    </row>
    <row r="450" spans="1:7" x14ac:dyDescent="0.35">
      <c r="A450" s="51" t="s">
        <v>1942</v>
      </c>
      <c r="B450" s="179" t="s">
        <v>3109</v>
      </c>
      <c r="C450" s="167">
        <f>faneF1!C450</f>
        <v>1631.4211209064044</v>
      </c>
      <c r="D450" s="167">
        <f>faneF1!D450</f>
        <v>139</v>
      </c>
      <c r="E450" s="65"/>
      <c r="F450" s="139">
        <f t="shared" si="15"/>
        <v>0.17047847961021834</v>
      </c>
      <c r="G450" s="139">
        <f t="shared" si="16"/>
        <v>0.35459183673469385</v>
      </c>
    </row>
    <row r="451" spans="1:7" x14ac:dyDescent="0.35">
      <c r="A451" s="51" t="s">
        <v>1943</v>
      </c>
      <c r="B451" s="179" t="s">
        <v>3110</v>
      </c>
      <c r="C451" s="167">
        <f>faneF1!C451</f>
        <v>1346.7368769469138</v>
      </c>
      <c r="D451" s="167">
        <f>faneF1!D451</f>
        <v>41</v>
      </c>
      <c r="E451" s="65"/>
      <c r="F451" s="139">
        <f t="shared" si="15"/>
        <v>0.14072985342335484</v>
      </c>
      <c r="G451" s="139">
        <f t="shared" si="16"/>
        <v>0.10459183673469388</v>
      </c>
    </row>
    <row r="452" spans="1:7" x14ac:dyDescent="0.35">
      <c r="A452" s="51" t="s">
        <v>1944</v>
      </c>
      <c r="B452" s="179" t="s">
        <v>3110</v>
      </c>
      <c r="C452" s="167">
        <f>faneF1!C452</f>
        <v>1750.7233806156028</v>
      </c>
      <c r="D452" s="167">
        <f>faneF1!D452</f>
        <v>24</v>
      </c>
      <c r="E452" s="65"/>
      <c r="F452" s="139">
        <f t="shared" si="15"/>
        <v>0.18294519809795473</v>
      </c>
      <c r="G452" s="139">
        <f t="shared" si="16"/>
        <v>6.1224489795918366E-2</v>
      </c>
    </row>
    <row r="453" spans="1:7" x14ac:dyDescent="0.35">
      <c r="A453" s="51" t="s">
        <v>1945</v>
      </c>
      <c r="B453" s="179" t="s">
        <v>3111</v>
      </c>
      <c r="C453" s="167">
        <f>faneF1!C453</f>
        <v>4389.0058398682368</v>
      </c>
      <c r="D453" s="167">
        <f>faneF1!D453</f>
        <v>17</v>
      </c>
      <c r="E453" s="65"/>
      <c r="F453" s="139">
        <f t="shared" si="15"/>
        <v>0.45863758473679389</v>
      </c>
      <c r="G453" s="139">
        <f t="shared" si="16"/>
        <v>4.336734693877551E-2</v>
      </c>
    </row>
    <row r="454" spans="1:7" x14ac:dyDescent="0.35">
      <c r="A454" s="51" t="s">
        <v>1946</v>
      </c>
      <c r="B454" s="179"/>
      <c r="C454" s="167"/>
      <c r="D454" s="167"/>
      <c r="E454" s="65"/>
      <c r="F454" s="139" t="str">
        <f t="shared" si="15"/>
        <v/>
      </c>
      <c r="G454" s="139" t="str">
        <f t="shared" si="16"/>
        <v/>
      </c>
    </row>
    <row r="455" spans="1:7" x14ac:dyDescent="0.35">
      <c r="A455" s="51" t="s">
        <v>1947</v>
      </c>
      <c r="B455" s="179"/>
      <c r="C455" s="167"/>
      <c r="D455" s="185"/>
      <c r="E455" s="65"/>
      <c r="F455" s="139" t="str">
        <f t="shared" si="15"/>
        <v/>
      </c>
      <c r="G455" s="139" t="str">
        <f t="shared" si="16"/>
        <v/>
      </c>
    </row>
    <row r="456" spans="1:7" x14ac:dyDescent="0.35">
      <c r="A456" s="51" t="s">
        <v>1948</v>
      </c>
      <c r="B456" s="179"/>
      <c r="C456" s="167"/>
      <c r="D456" s="185"/>
      <c r="E456" s="65"/>
      <c r="F456" s="139" t="str">
        <f t="shared" si="15"/>
        <v/>
      </c>
      <c r="G456" s="139" t="str">
        <f t="shared" si="16"/>
        <v/>
      </c>
    </row>
    <row r="457" spans="1:7" x14ac:dyDescent="0.35">
      <c r="A457" s="51" t="s">
        <v>2380</v>
      </c>
      <c r="B457" s="179"/>
      <c r="C457" s="167"/>
      <c r="D457" s="185"/>
      <c r="E457" s="68"/>
      <c r="F457" s="139" t="str">
        <f t="shared" si="15"/>
        <v/>
      </c>
      <c r="G457" s="139" t="str">
        <f t="shared" si="16"/>
        <v/>
      </c>
    </row>
    <row r="458" spans="1:7" x14ac:dyDescent="0.35">
      <c r="A458" s="51" t="s">
        <v>2381</v>
      </c>
      <c r="B458" s="179"/>
      <c r="C458" s="167"/>
      <c r="D458" s="185"/>
      <c r="E458" s="68"/>
      <c r="F458" s="139" t="str">
        <f t="shared" si="15"/>
        <v/>
      </c>
      <c r="G458" s="139" t="str">
        <f t="shared" si="16"/>
        <v/>
      </c>
    </row>
    <row r="459" spans="1:7" x14ac:dyDescent="0.35">
      <c r="A459" s="51" t="s">
        <v>2382</v>
      </c>
      <c r="B459" s="179"/>
      <c r="C459" s="167"/>
      <c r="D459" s="185"/>
      <c r="E459" s="68"/>
      <c r="F459" s="139" t="str">
        <f t="shared" si="15"/>
        <v/>
      </c>
      <c r="G459" s="139" t="str">
        <f t="shared" si="16"/>
        <v/>
      </c>
    </row>
    <row r="460" spans="1:7" x14ac:dyDescent="0.35">
      <c r="A460" s="51" t="s">
        <v>2383</v>
      </c>
      <c r="B460" s="179"/>
      <c r="C460" s="167"/>
      <c r="D460" s="185"/>
      <c r="E460" s="68"/>
      <c r="F460" s="139" t="str">
        <f t="shared" si="15"/>
        <v/>
      </c>
      <c r="G460" s="139" t="str">
        <f t="shared" si="16"/>
        <v/>
      </c>
    </row>
    <row r="461" spans="1:7" x14ac:dyDescent="0.35">
      <c r="A461" s="51" t="s">
        <v>2384</v>
      </c>
      <c r="B461" s="179"/>
      <c r="C461" s="167"/>
      <c r="D461" s="185"/>
      <c r="E461" s="68"/>
      <c r="F461" s="139" t="str">
        <f t="shared" si="15"/>
        <v/>
      </c>
      <c r="G461" s="139" t="str">
        <f t="shared" si="16"/>
        <v/>
      </c>
    </row>
    <row r="462" spans="1:7" x14ac:dyDescent="0.35">
      <c r="A462" s="51" t="s">
        <v>2385</v>
      </c>
      <c r="B462" s="179"/>
      <c r="C462" s="167"/>
      <c r="D462" s="185"/>
      <c r="E462" s="68"/>
      <c r="F462" s="139" t="str">
        <f t="shared" si="15"/>
        <v/>
      </c>
      <c r="G462" s="139" t="str">
        <f t="shared" si="16"/>
        <v/>
      </c>
    </row>
    <row r="463" spans="1:7" x14ac:dyDescent="0.35">
      <c r="A463" s="51" t="s">
        <v>2386</v>
      </c>
      <c r="B463" s="179"/>
      <c r="C463" s="167"/>
      <c r="D463" s="185"/>
      <c r="E463" s="51"/>
      <c r="F463" s="139" t="str">
        <f t="shared" si="15"/>
        <v/>
      </c>
      <c r="G463" s="139" t="str">
        <f t="shared" si="16"/>
        <v/>
      </c>
    </row>
    <row r="464" spans="1:7" x14ac:dyDescent="0.35">
      <c r="A464" s="51" t="s">
        <v>2387</v>
      </c>
      <c r="B464" s="179"/>
      <c r="C464" s="167"/>
      <c r="D464" s="185"/>
      <c r="E464" s="121"/>
      <c r="F464" s="139" t="str">
        <f t="shared" si="15"/>
        <v/>
      </c>
      <c r="G464" s="139" t="str">
        <f t="shared" si="16"/>
        <v/>
      </c>
    </row>
    <row r="465" spans="1:7" x14ac:dyDescent="0.35">
      <c r="A465" s="51" t="s">
        <v>2388</v>
      </c>
      <c r="B465" s="179"/>
      <c r="C465" s="167"/>
      <c r="D465" s="185"/>
      <c r="E465" s="121"/>
      <c r="F465" s="139" t="str">
        <f t="shared" si="15"/>
        <v/>
      </c>
      <c r="G465" s="139" t="str">
        <f t="shared" si="16"/>
        <v/>
      </c>
    </row>
    <row r="466" spans="1:7" x14ac:dyDescent="0.35">
      <c r="A466" s="51" t="s">
        <v>2389</v>
      </c>
      <c r="B466" s="179"/>
      <c r="C466" s="167"/>
      <c r="D466" s="185"/>
      <c r="E466" s="121"/>
      <c r="F466" s="139" t="str">
        <f t="shared" si="15"/>
        <v/>
      </c>
      <c r="G466" s="139" t="str">
        <f t="shared" si="16"/>
        <v/>
      </c>
    </row>
    <row r="467" spans="1:7" x14ac:dyDescent="0.35">
      <c r="A467" s="51" t="s">
        <v>2390</v>
      </c>
      <c r="B467" s="179"/>
      <c r="C467" s="167"/>
      <c r="D467" s="185"/>
      <c r="E467" s="121"/>
      <c r="F467" s="139" t="str">
        <f t="shared" si="15"/>
        <v/>
      </c>
      <c r="G467" s="139" t="str">
        <f t="shared" si="16"/>
        <v/>
      </c>
    </row>
    <row r="468" spans="1:7" x14ac:dyDescent="0.35">
      <c r="A468" s="51" t="s">
        <v>2391</v>
      </c>
      <c r="B468" s="179"/>
      <c r="C468" s="167"/>
      <c r="D468" s="185"/>
      <c r="E468" s="121"/>
      <c r="F468" s="139" t="str">
        <f t="shared" si="15"/>
        <v/>
      </c>
      <c r="G468" s="139" t="str">
        <f t="shared" si="16"/>
        <v/>
      </c>
    </row>
    <row r="469" spans="1:7" x14ac:dyDescent="0.35">
      <c r="A469" s="51" t="s">
        <v>2392</v>
      </c>
      <c r="B469" s="179"/>
      <c r="C469" s="167"/>
      <c r="D469" s="185"/>
      <c r="E469" s="121"/>
      <c r="F469" s="139" t="str">
        <f t="shared" si="15"/>
        <v/>
      </c>
      <c r="G469" s="139" t="str">
        <f t="shared" si="16"/>
        <v/>
      </c>
    </row>
    <row r="470" spans="1:7" x14ac:dyDescent="0.35">
      <c r="A470" s="51" t="s">
        <v>2393</v>
      </c>
      <c r="B470" s="179"/>
      <c r="C470" s="167"/>
      <c r="D470" s="185"/>
      <c r="E470" s="121"/>
      <c r="F470" s="139" t="str">
        <f t="shared" si="15"/>
        <v/>
      </c>
      <c r="G470" s="139" t="str">
        <f t="shared" si="16"/>
        <v/>
      </c>
    </row>
    <row r="471" spans="1:7" x14ac:dyDescent="0.35">
      <c r="A471" s="51" t="s">
        <v>2394</v>
      </c>
      <c r="B471" s="179"/>
      <c r="C471" s="167"/>
      <c r="D471" s="185"/>
      <c r="E471" s="121"/>
      <c r="F471" s="139" t="str">
        <f t="shared" si="15"/>
        <v/>
      </c>
      <c r="G471" s="139" t="str">
        <f t="shared" si="16"/>
        <v/>
      </c>
    </row>
    <row r="472" spans="1:7" x14ac:dyDescent="0.35">
      <c r="A472" s="51" t="s">
        <v>2395</v>
      </c>
      <c r="B472" s="68" t="s">
        <v>138</v>
      </c>
      <c r="C472" s="134">
        <f>SUM(C448:C471)</f>
        <v>9569.6601977943646</v>
      </c>
      <c r="D472" s="51">
        <f>SUM(D448:D471)</f>
        <v>392</v>
      </c>
      <c r="E472" s="121"/>
      <c r="F472" s="148">
        <f>SUM(F448:F471)</f>
        <v>1</v>
      </c>
      <c r="G472" s="148">
        <f>SUM(G448:G471)</f>
        <v>0.99999999999999989</v>
      </c>
    </row>
    <row r="473" spans="1:7" x14ac:dyDescent="0.35">
      <c r="A473" s="70"/>
      <c r="B473" s="70" t="s">
        <v>2328</v>
      </c>
      <c r="C473" s="70" t="s">
        <v>645</v>
      </c>
      <c r="D473" s="70" t="s">
        <v>646</v>
      </c>
      <c r="E473" s="70"/>
      <c r="F473" s="70" t="s">
        <v>480</v>
      </c>
      <c r="G473" s="70" t="s">
        <v>647</v>
      </c>
    </row>
    <row r="474" spans="1:7" x14ac:dyDescent="0.35">
      <c r="A474" s="51" t="s">
        <v>1950</v>
      </c>
      <c r="B474" s="51" t="s">
        <v>678</v>
      </c>
      <c r="C474" s="184" t="s">
        <v>1196</v>
      </c>
      <c r="D474" s="51"/>
      <c r="E474" s="51"/>
      <c r="F474" s="51"/>
      <c r="G474" s="51"/>
    </row>
    <row r="475" spans="1:7" x14ac:dyDescent="0.35">
      <c r="A475" s="51"/>
      <c r="B475" s="51"/>
      <c r="C475" s="51"/>
      <c r="D475" s="51"/>
      <c r="E475" s="51"/>
      <c r="F475" s="51"/>
      <c r="G475" s="51"/>
    </row>
    <row r="476" spans="1:7" x14ac:dyDescent="0.35">
      <c r="A476" s="51"/>
      <c r="B476" s="68" t="s">
        <v>679</v>
      </c>
      <c r="C476" s="51"/>
      <c r="D476" s="51"/>
      <c r="E476" s="51"/>
      <c r="F476" s="51"/>
      <c r="G476" s="51"/>
    </row>
    <row r="477" spans="1:7" x14ac:dyDescent="0.35">
      <c r="A477" s="51" t="s">
        <v>1951</v>
      </c>
      <c r="B477" s="51" t="s">
        <v>681</v>
      </c>
      <c r="C477" s="167" t="s">
        <v>1196</v>
      </c>
      <c r="D477" s="185" t="s">
        <v>1196</v>
      </c>
      <c r="E477" s="51"/>
      <c r="F477" s="139" t="str">
        <f>IF($C$485=0,"",IF(C477="[for completion]","",IF(C477="","",C477/$C$485)))</f>
        <v/>
      </c>
      <c r="G477" s="139" t="str">
        <f>IF($D$485=0,"",IF(D477="[for completion]","",IF(D477="","",D477/$D$485)))</f>
        <v/>
      </c>
    </row>
    <row r="478" spans="1:7" x14ac:dyDescent="0.35">
      <c r="A478" s="51" t="s">
        <v>1952</v>
      </c>
      <c r="B478" s="51" t="s">
        <v>683</v>
      </c>
      <c r="C478" s="167" t="s">
        <v>1196</v>
      </c>
      <c r="D478" s="185" t="s">
        <v>1196</v>
      </c>
      <c r="E478" s="51"/>
      <c r="F478" s="139" t="str">
        <f t="shared" ref="F478:F484" si="17">IF($C$485=0,"",IF(C478="[for completion]","",IF(C478="","",C478/$C$485)))</f>
        <v/>
      </c>
      <c r="G478" s="139" t="str">
        <f t="shared" ref="G478:G484" si="18">IF($D$485=0,"",IF(D478="[for completion]","",IF(D478="","",D478/$D$485)))</f>
        <v/>
      </c>
    </row>
    <row r="479" spans="1:7" x14ac:dyDescent="0.35">
      <c r="A479" s="51" t="s">
        <v>1953</v>
      </c>
      <c r="B479" s="51" t="s">
        <v>685</v>
      </c>
      <c r="C479" s="167" t="s">
        <v>1196</v>
      </c>
      <c r="D479" s="185" t="s">
        <v>1196</v>
      </c>
      <c r="E479" s="51"/>
      <c r="F479" s="139" t="str">
        <f t="shared" si="17"/>
        <v/>
      </c>
      <c r="G479" s="139" t="str">
        <f t="shared" si="18"/>
        <v/>
      </c>
    </row>
    <row r="480" spans="1:7" x14ac:dyDescent="0.35">
      <c r="A480" s="51" t="s">
        <v>1954</v>
      </c>
      <c r="B480" s="51" t="s">
        <v>687</v>
      </c>
      <c r="C480" s="167" t="s">
        <v>1196</v>
      </c>
      <c r="D480" s="185" t="s">
        <v>1196</v>
      </c>
      <c r="E480" s="51"/>
      <c r="F480" s="139" t="str">
        <f t="shared" si="17"/>
        <v/>
      </c>
      <c r="G480" s="139" t="str">
        <f t="shared" si="18"/>
        <v/>
      </c>
    </row>
    <row r="481" spans="1:7" x14ac:dyDescent="0.35">
      <c r="A481" s="51" t="s">
        <v>1955</v>
      </c>
      <c r="B481" s="51" t="s">
        <v>689</v>
      </c>
      <c r="C481" s="167" t="s">
        <v>1196</v>
      </c>
      <c r="D481" s="185" t="s">
        <v>1196</v>
      </c>
      <c r="E481" s="51"/>
      <c r="F481" s="139" t="str">
        <f t="shared" si="17"/>
        <v/>
      </c>
      <c r="G481" s="139" t="str">
        <f t="shared" si="18"/>
        <v/>
      </c>
    </row>
    <row r="482" spans="1:7" x14ac:dyDescent="0.35">
      <c r="A482" s="51" t="s">
        <v>1956</v>
      </c>
      <c r="B482" s="51" t="s">
        <v>691</v>
      </c>
      <c r="C482" s="167" t="s">
        <v>1196</v>
      </c>
      <c r="D482" s="185" t="s">
        <v>1196</v>
      </c>
      <c r="E482" s="51"/>
      <c r="F482" s="139" t="str">
        <f t="shared" si="17"/>
        <v/>
      </c>
      <c r="G482" s="139" t="str">
        <f t="shared" si="18"/>
        <v/>
      </c>
    </row>
    <row r="483" spans="1:7" x14ac:dyDescent="0.35">
      <c r="A483" s="51" t="s">
        <v>1957</v>
      </c>
      <c r="B483" s="51" t="s">
        <v>693</v>
      </c>
      <c r="C483" s="167" t="s">
        <v>1196</v>
      </c>
      <c r="D483" s="185" t="s">
        <v>1196</v>
      </c>
      <c r="E483" s="51"/>
      <c r="F483" s="139" t="str">
        <f t="shared" si="17"/>
        <v/>
      </c>
      <c r="G483" s="139" t="str">
        <f t="shared" si="18"/>
        <v/>
      </c>
    </row>
    <row r="484" spans="1:7" x14ac:dyDescent="0.35">
      <c r="A484" s="51" t="s">
        <v>1958</v>
      </c>
      <c r="B484" s="51" t="s">
        <v>695</v>
      </c>
      <c r="C484" s="167" t="s">
        <v>1196</v>
      </c>
      <c r="D484" s="185" t="s">
        <v>1196</v>
      </c>
      <c r="E484" s="51"/>
      <c r="F484" s="139" t="str">
        <f t="shared" si="17"/>
        <v/>
      </c>
      <c r="G484" s="139" t="str">
        <f t="shared" si="18"/>
        <v/>
      </c>
    </row>
    <row r="485" spans="1:7" x14ac:dyDescent="0.35">
      <c r="A485" s="51" t="s">
        <v>1959</v>
      </c>
      <c r="B485" s="78" t="s">
        <v>138</v>
      </c>
      <c r="C485" s="132">
        <f>SUM(C477:C484)</f>
        <v>0</v>
      </c>
      <c r="D485" s="76">
        <f>SUM(D477:D484)</f>
        <v>0</v>
      </c>
      <c r="E485" s="51"/>
      <c r="F485" s="127">
        <f>SUM(F477:F484)</f>
        <v>0</v>
      </c>
      <c r="G485" s="127">
        <f>SUM(G477:G484)</f>
        <v>0</v>
      </c>
    </row>
    <row r="486" spans="1:7" x14ac:dyDescent="0.35">
      <c r="A486" s="51" t="s">
        <v>1960</v>
      </c>
      <c r="B486" s="80" t="s">
        <v>698</v>
      </c>
      <c r="C486" s="167"/>
      <c r="D486" s="185"/>
      <c r="E486" s="51"/>
      <c r="F486" s="139" t="s">
        <v>1652</v>
      </c>
      <c r="G486" s="139" t="s">
        <v>1652</v>
      </c>
    </row>
    <row r="487" spans="1:7" x14ac:dyDescent="0.35">
      <c r="A487" s="51" t="s">
        <v>1961</v>
      </c>
      <c r="B487" s="80" t="s">
        <v>700</v>
      </c>
      <c r="C487" s="167"/>
      <c r="D487" s="185"/>
      <c r="E487" s="51"/>
      <c r="F487" s="139" t="s">
        <v>1652</v>
      </c>
      <c r="G487" s="139" t="s">
        <v>1652</v>
      </c>
    </row>
    <row r="488" spans="1:7" x14ac:dyDescent="0.35">
      <c r="A488" s="51" t="s">
        <v>1962</v>
      </c>
      <c r="B488" s="80" t="s">
        <v>702</v>
      </c>
      <c r="C488" s="167"/>
      <c r="D488" s="185"/>
      <c r="E488" s="51"/>
      <c r="F488" s="139" t="s">
        <v>1652</v>
      </c>
      <c r="G488" s="139" t="s">
        <v>1652</v>
      </c>
    </row>
    <row r="489" spans="1:7" x14ac:dyDescent="0.35">
      <c r="A489" s="51" t="s">
        <v>2035</v>
      </c>
      <c r="B489" s="80" t="s">
        <v>704</v>
      </c>
      <c r="C489" s="167"/>
      <c r="D489" s="185"/>
      <c r="E489" s="51"/>
      <c r="F489" s="139" t="s">
        <v>1652</v>
      </c>
      <c r="G489" s="139" t="s">
        <v>1652</v>
      </c>
    </row>
    <row r="490" spans="1:7" x14ac:dyDescent="0.35">
      <c r="A490" s="51" t="s">
        <v>2036</v>
      </c>
      <c r="B490" s="80" t="s">
        <v>706</v>
      </c>
      <c r="C490" s="167"/>
      <c r="D490" s="185"/>
      <c r="E490" s="51"/>
      <c r="F490" s="139" t="s">
        <v>1652</v>
      </c>
      <c r="G490" s="139" t="s">
        <v>1652</v>
      </c>
    </row>
    <row r="491" spans="1:7" x14ac:dyDescent="0.35">
      <c r="A491" s="51" t="s">
        <v>2037</v>
      </c>
      <c r="B491" s="80" t="s">
        <v>708</v>
      </c>
      <c r="C491" s="167"/>
      <c r="D491" s="185"/>
      <c r="E491" s="51"/>
      <c r="F491" s="139" t="s">
        <v>1652</v>
      </c>
      <c r="G491" s="139" t="s">
        <v>1652</v>
      </c>
    </row>
    <row r="492" spans="1:7" x14ac:dyDescent="0.35">
      <c r="A492" s="51" t="s">
        <v>2038</v>
      </c>
      <c r="B492" s="80"/>
      <c r="C492" s="51"/>
      <c r="D492" s="51"/>
      <c r="E492" s="51"/>
      <c r="F492" s="77"/>
      <c r="G492" s="77"/>
    </row>
    <row r="493" spans="1:7" x14ac:dyDescent="0.35">
      <c r="A493" s="51" t="s">
        <v>2039</v>
      </c>
      <c r="B493" s="80"/>
      <c r="C493" s="51"/>
      <c r="D493" s="51"/>
      <c r="E493" s="51"/>
      <c r="F493" s="77"/>
      <c r="G493" s="77"/>
    </row>
    <row r="494" spans="1:7" x14ac:dyDescent="0.35">
      <c r="A494" s="51" t="s">
        <v>2040</v>
      </c>
      <c r="B494" s="80"/>
      <c r="C494" s="51"/>
      <c r="D494" s="51"/>
      <c r="E494" s="51"/>
      <c r="F494" s="121"/>
      <c r="G494" s="121"/>
    </row>
    <row r="495" spans="1:7" x14ac:dyDescent="0.35">
      <c r="A495" s="70"/>
      <c r="B495" s="70" t="s">
        <v>2396</v>
      </c>
      <c r="C495" s="70" t="s">
        <v>645</v>
      </c>
      <c r="D495" s="70" t="s">
        <v>646</v>
      </c>
      <c r="E495" s="70"/>
      <c r="F495" s="70" t="s">
        <v>480</v>
      </c>
      <c r="G495" s="70" t="s">
        <v>647</v>
      </c>
    </row>
    <row r="496" spans="1:7" x14ac:dyDescent="0.35">
      <c r="A496" s="51" t="s">
        <v>1963</v>
      </c>
      <c r="B496" s="51" t="s">
        <v>678</v>
      </c>
      <c r="C496" s="184">
        <f>faneF1!C496</f>
        <v>0.4168486116357607</v>
      </c>
      <c r="D496" s="51"/>
      <c r="E496" s="51"/>
      <c r="F496" s="51"/>
      <c r="G496" s="51"/>
    </row>
    <row r="497" spans="1:7" x14ac:dyDescent="0.35">
      <c r="A497" s="51"/>
      <c r="B497" s="51"/>
      <c r="C497" s="51"/>
      <c r="D497" s="51"/>
      <c r="E497" s="51"/>
      <c r="F497" s="51"/>
      <c r="G497" s="51"/>
    </row>
    <row r="498" spans="1:7" x14ac:dyDescent="0.35">
      <c r="A498" s="51"/>
      <c r="B498" s="68" t="s">
        <v>679</v>
      </c>
      <c r="C498" s="51"/>
      <c r="D498" s="51"/>
      <c r="E498" s="51"/>
      <c r="F498" s="51"/>
      <c r="G498" s="51"/>
    </row>
    <row r="499" spans="1:7" x14ac:dyDescent="0.35">
      <c r="A499" s="51" t="s">
        <v>1964</v>
      </c>
      <c r="B499" s="51" t="s">
        <v>681</v>
      </c>
      <c r="C499" s="167">
        <f>faneF1!C499</f>
        <v>7422.6221422369763</v>
      </c>
      <c r="D499" s="185">
        <f>faneF1!D499</f>
        <v>0</v>
      </c>
      <c r="E499" s="51"/>
      <c r="F499" s="139">
        <f>IF($C$507=0,"",IF(C499="[for completion]","",IF(C499="","",C499/$C$507)))</f>
        <v>0.77564113968725423</v>
      </c>
      <c r="G499" s="139" t="str">
        <f>IF($D$507=0,"",IF(D499="[for completion]","",IF(D499="","",D499/$D$507)))</f>
        <v/>
      </c>
    </row>
    <row r="500" spans="1:7" x14ac:dyDescent="0.35">
      <c r="A500" s="51" t="s">
        <v>1965</v>
      </c>
      <c r="B500" s="51" t="s">
        <v>683</v>
      </c>
      <c r="C500" s="167">
        <f>faneF1!C500</f>
        <v>1299.2873353239725</v>
      </c>
      <c r="D500" s="185">
        <f>faneF1!D500</f>
        <v>0</v>
      </c>
      <c r="E500" s="51"/>
      <c r="F500" s="139">
        <f t="shared" ref="F500:F506" si="19">IF($C$507=0,"",IF(C500="[for completion]","",IF(C500="","",C500/$C$507)))</f>
        <v>0.13577152254825464</v>
      </c>
      <c r="G500" s="139" t="str">
        <f t="shared" ref="G500:G506" si="20">IF($D$507=0,"",IF(D500="[for completion]","",IF(D500="","",D500/$D$507)))</f>
        <v/>
      </c>
    </row>
    <row r="501" spans="1:7" x14ac:dyDescent="0.35">
      <c r="A501" s="51" t="s">
        <v>1966</v>
      </c>
      <c r="B501" s="51" t="s">
        <v>685</v>
      </c>
      <c r="C501" s="167">
        <f>faneF1!C501</f>
        <v>754.25483404718545</v>
      </c>
      <c r="D501" s="185">
        <f>faneF1!D501</f>
        <v>0</v>
      </c>
      <c r="E501" s="51"/>
      <c r="F501" s="139">
        <f t="shared" si="19"/>
        <v>7.881730578281429E-2</v>
      </c>
      <c r="G501" s="139" t="str">
        <f t="shared" si="20"/>
        <v/>
      </c>
    </row>
    <row r="502" spans="1:7" x14ac:dyDescent="0.35">
      <c r="A502" s="51" t="s">
        <v>1967</v>
      </c>
      <c r="B502" s="51" t="s">
        <v>687</v>
      </c>
      <c r="C502" s="167">
        <f>faneF1!C502</f>
        <v>82.842223902257786</v>
      </c>
      <c r="D502" s="185">
        <f>faneF1!D502</f>
        <v>0</v>
      </c>
      <c r="E502" s="51"/>
      <c r="F502" s="139">
        <f t="shared" si="19"/>
        <v>8.6567571042231398E-3</v>
      </c>
      <c r="G502" s="139" t="str">
        <f t="shared" si="20"/>
        <v/>
      </c>
    </row>
    <row r="503" spans="1:7" x14ac:dyDescent="0.35">
      <c r="A503" s="51" t="s">
        <v>1968</v>
      </c>
      <c r="B503" s="51" t="s">
        <v>689</v>
      </c>
      <c r="C503" s="167">
        <f>faneF1!C503</f>
        <v>10.654211361384917</v>
      </c>
      <c r="D503" s="185">
        <f>faneF1!D503</f>
        <v>0</v>
      </c>
      <c r="E503" s="51"/>
      <c r="F503" s="139">
        <f t="shared" si="19"/>
        <v>1.1133322543511546E-3</v>
      </c>
      <c r="G503" s="139" t="str">
        <f t="shared" si="20"/>
        <v/>
      </c>
    </row>
    <row r="504" spans="1:7" x14ac:dyDescent="0.35">
      <c r="A504" s="51" t="s">
        <v>1969</v>
      </c>
      <c r="B504" s="51" t="s">
        <v>691</v>
      </c>
      <c r="C504" s="167">
        <f>faneF1!C504</f>
        <v>-5.490774126602504E-4</v>
      </c>
      <c r="D504" s="185">
        <f>faneF1!D504</f>
        <v>0</v>
      </c>
      <c r="E504" s="51"/>
      <c r="F504" s="139">
        <f t="shared" si="19"/>
        <v>-5.7376897539873246E-8</v>
      </c>
      <c r="G504" s="139" t="str">
        <f t="shared" si="20"/>
        <v/>
      </c>
    </row>
    <row r="505" spans="1:7" x14ac:dyDescent="0.35">
      <c r="A505" s="51" t="s">
        <v>1970</v>
      </c>
      <c r="B505" s="51" t="s">
        <v>693</v>
      </c>
      <c r="C505" s="167">
        <f>faneF1!C505</f>
        <v>0</v>
      </c>
      <c r="D505" s="185">
        <f>faneF1!D505</f>
        <v>0</v>
      </c>
      <c r="E505" s="51"/>
      <c r="F505" s="139">
        <f t="shared" si="19"/>
        <v>0</v>
      </c>
      <c r="G505" s="139" t="str">
        <f t="shared" si="20"/>
        <v/>
      </c>
    </row>
    <row r="506" spans="1:7" x14ac:dyDescent="0.35">
      <c r="A506" s="51" t="s">
        <v>1971</v>
      </c>
      <c r="B506" s="51" t="s">
        <v>695</v>
      </c>
      <c r="C506" s="167">
        <f>faneF1!C506</f>
        <v>0</v>
      </c>
      <c r="D506" s="178">
        <f>faneF1!D506</f>
        <v>0</v>
      </c>
      <c r="E506" s="51"/>
      <c r="F506" s="139">
        <f t="shared" si="19"/>
        <v>0</v>
      </c>
      <c r="G506" s="139" t="str">
        <f t="shared" si="20"/>
        <v/>
      </c>
    </row>
    <row r="507" spans="1:7" x14ac:dyDescent="0.35">
      <c r="A507" s="51" t="s">
        <v>1972</v>
      </c>
      <c r="B507" s="78" t="s">
        <v>138</v>
      </c>
      <c r="C507" s="132">
        <f>SUM(C499:C506)</f>
        <v>9569.6601977943646</v>
      </c>
      <c r="D507" s="76">
        <f>SUM(D499:D506)</f>
        <v>0</v>
      </c>
      <c r="E507" s="51"/>
      <c r="F507" s="127">
        <f>SUM(F499:F506)</f>
        <v>0.99999999999999989</v>
      </c>
      <c r="G507" s="127">
        <f>SUM(G499:G506)</f>
        <v>0</v>
      </c>
    </row>
    <row r="508" spans="1:7" x14ac:dyDescent="0.35">
      <c r="A508" s="51" t="s">
        <v>2041</v>
      </c>
      <c r="B508" s="80" t="s">
        <v>698</v>
      </c>
      <c r="C508" s="132"/>
      <c r="D508" s="133"/>
      <c r="E508" s="51"/>
      <c r="F508" s="139" t="s">
        <v>1652</v>
      </c>
      <c r="G508" s="139" t="s">
        <v>1652</v>
      </c>
    </row>
    <row r="509" spans="1:7" x14ac:dyDescent="0.35">
      <c r="A509" s="51" t="s">
        <v>2042</v>
      </c>
      <c r="B509" s="80" t="s">
        <v>700</v>
      </c>
      <c r="C509" s="132"/>
      <c r="D509" s="133"/>
      <c r="E509" s="51"/>
      <c r="F509" s="139" t="s">
        <v>1652</v>
      </c>
      <c r="G509" s="139" t="s">
        <v>1652</v>
      </c>
    </row>
    <row r="510" spans="1:7" x14ac:dyDescent="0.35">
      <c r="A510" s="51" t="s">
        <v>2043</v>
      </c>
      <c r="B510" s="80" t="s">
        <v>702</v>
      </c>
      <c r="C510" s="132"/>
      <c r="D510" s="133"/>
      <c r="E510" s="51"/>
      <c r="F510" s="139" t="s">
        <v>1652</v>
      </c>
      <c r="G510" s="139" t="s">
        <v>1652</v>
      </c>
    </row>
    <row r="511" spans="1:7" x14ac:dyDescent="0.35">
      <c r="A511" s="51" t="s">
        <v>2218</v>
      </c>
      <c r="B511" s="80" t="s">
        <v>704</v>
      </c>
      <c r="C511" s="132"/>
      <c r="D511" s="133"/>
      <c r="E511" s="51"/>
      <c r="F511" s="139" t="s">
        <v>1652</v>
      </c>
      <c r="G511" s="139" t="s">
        <v>1652</v>
      </c>
    </row>
    <row r="512" spans="1:7" x14ac:dyDescent="0.35">
      <c r="A512" s="51" t="s">
        <v>2219</v>
      </c>
      <c r="B512" s="80" t="s">
        <v>706</v>
      </c>
      <c r="C512" s="132"/>
      <c r="D512" s="133"/>
      <c r="E512" s="51"/>
      <c r="F512" s="139" t="s">
        <v>1652</v>
      </c>
      <c r="G512" s="139" t="s">
        <v>1652</v>
      </c>
    </row>
    <row r="513" spans="1:7" x14ac:dyDescent="0.35">
      <c r="A513" s="51" t="s">
        <v>2220</v>
      </c>
      <c r="B513" s="80" t="s">
        <v>708</v>
      </c>
      <c r="C513" s="132"/>
      <c r="D513" s="133"/>
      <c r="E513" s="51"/>
      <c r="F513" s="139" t="s">
        <v>1652</v>
      </c>
      <c r="G513" s="139" t="s">
        <v>1652</v>
      </c>
    </row>
    <row r="514" spans="1:7" x14ac:dyDescent="0.35">
      <c r="A514" s="51" t="s">
        <v>2221</v>
      </c>
      <c r="B514" s="80"/>
      <c r="C514" s="51"/>
      <c r="D514" s="51"/>
      <c r="E514" s="51"/>
      <c r="F514" s="139"/>
      <c r="G514" s="139"/>
    </row>
    <row r="515" spans="1:7" x14ac:dyDescent="0.35">
      <c r="A515" s="51" t="s">
        <v>2222</v>
      </c>
      <c r="B515" s="80"/>
      <c r="C515" s="51"/>
      <c r="D515" s="51"/>
      <c r="E515" s="51"/>
      <c r="F515" s="139"/>
      <c r="G515" s="139"/>
    </row>
    <row r="516" spans="1:7" x14ac:dyDescent="0.35">
      <c r="A516" s="51" t="s">
        <v>2223</v>
      </c>
      <c r="B516" s="80"/>
      <c r="C516" s="51"/>
      <c r="D516" s="51"/>
      <c r="E516" s="51"/>
      <c r="F516" s="139"/>
      <c r="G516" s="127"/>
    </row>
    <row r="517" spans="1:7" x14ac:dyDescent="0.35">
      <c r="A517" s="70"/>
      <c r="B517" s="70" t="s">
        <v>2397</v>
      </c>
      <c r="C517" s="70" t="s">
        <v>764</v>
      </c>
      <c r="D517" s="70"/>
      <c r="E517" s="70"/>
      <c r="F517" s="70"/>
      <c r="G517" s="70"/>
    </row>
    <row r="518" spans="1:7" x14ac:dyDescent="0.35">
      <c r="A518" s="51" t="s">
        <v>2044</v>
      </c>
      <c r="B518" s="68" t="s">
        <v>765</v>
      </c>
      <c r="C518" s="184" t="s">
        <v>1196</v>
      </c>
      <c r="D518" s="184"/>
      <c r="E518" s="51"/>
      <c r="F518" s="51"/>
      <c r="G518" s="51"/>
    </row>
    <row r="519" spans="1:7" x14ac:dyDescent="0.35">
      <c r="A519" s="51" t="s">
        <v>2045</v>
      </c>
      <c r="B519" s="68" t="s">
        <v>766</v>
      </c>
      <c r="C519" s="184">
        <f>faneF1!C519</f>
        <v>0.60939697581766683</v>
      </c>
      <c r="D519" s="184"/>
      <c r="E519" s="51"/>
      <c r="F519" s="51"/>
      <c r="G519" s="51"/>
    </row>
    <row r="520" spans="1:7" x14ac:dyDescent="0.35">
      <c r="A520" s="51" t="s">
        <v>2046</v>
      </c>
      <c r="B520" s="68" t="s">
        <v>767</v>
      </c>
      <c r="C520" s="184">
        <f>faneF1!C520</f>
        <v>0.36583134352159669</v>
      </c>
      <c r="D520" s="184"/>
      <c r="E520" s="51"/>
      <c r="F520" s="51"/>
      <c r="G520" s="51"/>
    </row>
    <row r="521" spans="1:7" x14ac:dyDescent="0.35">
      <c r="A521" s="51" t="s">
        <v>2047</v>
      </c>
      <c r="B521" s="68" t="s">
        <v>768</v>
      </c>
      <c r="C521" s="184">
        <f>faneF1!C521</f>
        <v>2.4771680661191234E-2</v>
      </c>
      <c r="D521" s="184"/>
      <c r="E521" s="51"/>
      <c r="F521" s="51"/>
      <c r="G521" s="51"/>
    </row>
    <row r="522" spans="1:7" x14ac:dyDescent="0.35">
      <c r="A522" s="51" t="s">
        <v>2048</v>
      </c>
      <c r="B522" s="68" t="s">
        <v>769</v>
      </c>
      <c r="C522" s="184">
        <f>faneF1!C522</f>
        <v>0</v>
      </c>
      <c r="D522" s="184"/>
      <c r="E522" s="51"/>
      <c r="F522" s="51"/>
      <c r="G522" s="51"/>
    </row>
    <row r="523" spans="1:7" x14ac:dyDescent="0.35">
      <c r="A523" s="51" t="s">
        <v>2049</v>
      </c>
      <c r="B523" s="68" t="s">
        <v>770</v>
      </c>
      <c r="C523" s="184">
        <f>faneF1!C523</f>
        <v>0</v>
      </c>
      <c r="D523" s="184"/>
      <c r="E523" s="51"/>
      <c r="F523" s="51"/>
      <c r="G523" s="51"/>
    </row>
    <row r="524" spans="1:7" x14ac:dyDescent="0.35">
      <c r="A524" s="51" t="s">
        <v>2050</v>
      </c>
      <c r="B524" s="68" t="s">
        <v>771</v>
      </c>
      <c r="C524" s="184" t="s">
        <v>1196</v>
      </c>
      <c r="D524" s="184"/>
      <c r="E524" s="51"/>
      <c r="F524" s="51"/>
      <c r="G524" s="51"/>
    </row>
    <row r="525" spans="1:7" x14ac:dyDescent="0.35">
      <c r="A525" s="51" t="s">
        <v>2051</v>
      </c>
      <c r="B525" s="68" t="s">
        <v>2207</v>
      </c>
      <c r="C525" s="184" t="s">
        <v>1196</v>
      </c>
      <c r="D525" s="184"/>
      <c r="E525" s="51"/>
      <c r="F525" s="51"/>
      <c r="G525" s="51"/>
    </row>
    <row r="526" spans="1:7" x14ac:dyDescent="0.35">
      <c r="A526" s="51" t="s">
        <v>2052</v>
      </c>
      <c r="B526" s="68" t="s">
        <v>2208</v>
      </c>
      <c r="C526" s="184" t="s">
        <v>1196</v>
      </c>
      <c r="D526" s="184"/>
      <c r="E526" s="51"/>
      <c r="F526" s="51"/>
      <c r="G526" s="51"/>
    </row>
    <row r="527" spans="1:7" x14ac:dyDescent="0.35">
      <c r="A527" s="51" t="s">
        <v>2053</v>
      </c>
      <c r="B527" s="68" t="s">
        <v>2209</v>
      </c>
      <c r="C527" s="184" t="s">
        <v>1196</v>
      </c>
      <c r="D527" s="184"/>
      <c r="E527" s="51"/>
      <c r="F527" s="51"/>
      <c r="G527" s="51"/>
    </row>
    <row r="528" spans="1:7" x14ac:dyDescent="0.35">
      <c r="A528" s="51" t="s">
        <v>2111</v>
      </c>
      <c r="B528" s="68" t="s">
        <v>772</v>
      </c>
      <c r="C528" s="184">
        <f>faneF1!C528</f>
        <v>0</v>
      </c>
      <c r="D528" s="184"/>
      <c r="E528" s="51"/>
      <c r="F528" s="51"/>
      <c r="G528" s="51"/>
    </row>
    <row r="529" spans="1:7" x14ac:dyDescent="0.35">
      <c r="A529" s="51" t="s">
        <v>2224</v>
      </c>
      <c r="B529" s="68" t="s">
        <v>2993</v>
      </c>
      <c r="C529" s="184" t="s">
        <v>1196</v>
      </c>
      <c r="D529" s="184"/>
      <c r="E529" s="51"/>
      <c r="F529" s="51"/>
      <c r="G529" s="51"/>
    </row>
    <row r="530" spans="1:7" x14ac:dyDescent="0.35">
      <c r="A530" s="51" t="s">
        <v>2225</v>
      </c>
      <c r="B530" s="68" t="s">
        <v>136</v>
      </c>
      <c r="C530" s="184">
        <f>faneF1!C530</f>
        <v>0</v>
      </c>
      <c r="D530" s="184"/>
      <c r="E530" s="51"/>
      <c r="F530" s="51"/>
      <c r="G530" s="51"/>
    </row>
    <row r="531" spans="1:7" x14ac:dyDescent="0.35">
      <c r="A531" s="51" t="s">
        <v>2226</v>
      </c>
      <c r="B531" s="80" t="s">
        <v>2210</v>
      </c>
      <c r="C531" s="184" t="s">
        <v>1196</v>
      </c>
      <c r="D531" s="164"/>
      <c r="E531" s="51"/>
      <c r="F531" s="51"/>
      <c r="G531" s="51"/>
    </row>
    <row r="532" spans="1:7" x14ac:dyDescent="0.35">
      <c r="A532" s="51" t="s">
        <v>2227</v>
      </c>
      <c r="B532" s="80" t="s">
        <v>140</v>
      </c>
      <c r="C532" s="184"/>
      <c r="D532" s="164"/>
      <c r="E532" s="51"/>
      <c r="F532" s="51"/>
      <c r="G532" s="51"/>
    </row>
    <row r="533" spans="1:7" x14ac:dyDescent="0.35">
      <c r="A533" s="51" t="s">
        <v>2228</v>
      </c>
      <c r="B533" s="80" t="s">
        <v>140</v>
      </c>
      <c r="C533" s="184"/>
      <c r="D533" s="164"/>
      <c r="E533" s="51"/>
      <c r="F533" s="51"/>
      <c r="G533" s="51"/>
    </row>
    <row r="534" spans="1:7" x14ac:dyDescent="0.35">
      <c r="A534" s="51" t="s">
        <v>2398</v>
      </c>
      <c r="B534" s="80" t="s">
        <v>140</v>
      </c>
      <c r="C534" s="184"/>
      <c r="D534" s="164"/>
      <c r="E534" s="51"/>
      <c r="F534" s="51"/>
      <c r="G534" s="51"/>
    </row>
    <row r="535" spans="1:7" x14ac:dyDescent="0.35">
      <c r="A535" s="51" t="s">
        <v>2399</v>
      </c>
      <c r="B535" s="80" t="s">
        <v>140</v>
      </c>
      <c r="C535" s="184"/>
      <c r="D535" s="164"/>
      <c r="E535" s="51"/>
      <c r="F535" s="51"/>
      <c r="G535" s="51"/>
    </row>
    <row r="536" spans="1:7" x14ac:dyDescent="0.35">
      <c r="A536" s="51" t="s">
        <v>2400</v>
      </c>
      <c r="B536" s="80" t="s">
        <v>140</v>
      </c>
      <c r="C536" s="184"/>
      <c r="D536" s="164"/>
      <c r="E536" s="51"/>
      <c r="F536" s="51"/>
      <c r="G536" s="51"/>
    </row>
    <row r="537" spans="1:7" x14ac:dyDescent="0.35">
      <c r="A537" s="51" t="s">
        <v>2401</v>
      </c>
      <c r="B537" s="80" t="s">
        <v>140</v>
      </c>
      <c r="C537" s="184"/>
      <c r="D537" s="164"/>
      <c r="E537" s="51"/>
      <c r="F537" s="51"/>
      <c r="G537" s="51"/>
    </row>
    <row r="538" spans="1:7" x14ac:dyDescent="0.35">
      <c r="A538" s="51" t="s">
        <v>2402</v>
      </c>
      <c r="B538" s="80" t="s">
        <v>140</v>
      </c>
      <c r="C538" s="184"/>
      <c r="D538" s="164"/>
      <c r="E538" s="51"/>
      <c r="F538" s="51"/>
      <c r="G538" s="51"/>
    </row>
    <row r="539" spans="1:7" x14ac:dyDescent="0.35">
      <c r="A539" s="51" t="s">
        <v>2403</v>
      </c>
      <c r="B539" s="80" t="s">
        <v>140</v>
      </c>
      <c r="C539" s="184"/>
      <c r="D539" s="164"/>
      <c r="E539" s="51"/>
      <c r="F539" s="51"/>
      <c r="G539" s="51"/>
    </row>
    <row r="540" spans="1:7" x14ac:dyDescent="0.35">
      <c r="A540" s="51" t="s">
        <v>2404</v>
      </c>
      <c r="B540" s="80" t="s">
        <v>140</v>
      </c>
      <c r="C540" s="184"/>
      <c r="D540" s="164"/>
      <c r="E540" s="51"/>
      <c r="F540" s="51"/>
      <c r="G540" s="51"/>
    </row>
    <row r="541" spans="1:7" x14ac:dyDescent="0.35">
      <c r="A541" s="51" t="s">
        <v>2405</v>
      </c>
      <c r="B541" s="80" t="s">
        <v>140</v>
      </c>
      <c r="C541" s="184"/>
      <c r="D541" s="164"/>
      <c r="E541" s="51"/>
      <c r="F541" s="51"/>
      <c r="G541" s="51"/>
    </row>
    <row r="542" spans="1:7" x14ac:dyDescent="0.35">
      <c r="A542" s="51" t="s">
        <v>2406</v>
      </c>
      <c r="B542" s="80" t="s">
        <v>140</v>
      </c>
      <c r="C542" s="184"/>
      <c r="D542" s="164"/>
      <c r="E542" s="51"/>
      <c r="F542" s="51"/>
      <c r="G542" s="49"/>
    </row>
    <row r="543" spans="1:7" x14ac:dyDescent="0.35">
      <c r="A543" s="51" t="s">
        <v>2407</v>
      </c>
      <c r="B543" s="80" t="s">
        <v>140</v>
      </c>
      <c r="C543" s="184"/>
      <c r="D543" s="164"/>
      <c r="E543" s="51"/>
      <c r="F543" s="51"/>
      <c r="G543" s="49"/>
    </row>
    <row r="544" spans="1:7" x14ac:dyDescent="0.35">
      <c r="A544" s="51" t="s">
        <v>2408</v>
      </c>
      <c r="B544" s="80" t="s">
        <v>140</v>
      </c>
      <c r="C544" s="184"/>
      <c r="D544" s="164"/>
      <c r="E544" s="51"/>
      <c r="F544" s="51"/>
      <c r="G544" s="49"/>
    </row>
    <row r="545" spans="1:7" x14ac:dyDescent="0.35">
      <c r="A545" s="70"/>
      <c r="B545" s="70" t="s">
        <v>2409</v>
      </c>
      <c r="C545" s="70" t="s">
        <v>107</v>
      </c>
      <c r="D545" s="70" t="s">
        <v>1641</v>
      </c>
      <c r="E545" s="70"/>
      <c r="F545" s="70" t="s">
        <v>480</v>
      </c>
      <c r="G545" s="70" t="s">
        <v>1949</v>
      </c>
    </row>
    <row r="546" spans="1:7" x14ac:dyDescent="0.35">
      <c r="A546" s="51" t="s">
        <v>2112</v>
      </c>
      <c r="B546" s="179" t="s">
        <v>3113</v>
      </c>
      <c r="C546" s="164">
        <f>faneF1!C546</f>
        <v>7631.9105133423564</v>
      </c>
      <c r="D546" s="164">
        <f>faneF1!D546</f>
        <v>218</v>
      </c>
      <c r="E546" s="57"/>
      <c r="F546" s="139">
        <f>IF($C$564=0,"",IF(C546="[for completion]","",IF(C546="","",C546/$C$564)))</f>
        <v>0.79751112950712499</v>
      </c>
      <c r="G546" s="139">
        <f>IF($D$564=0,"",IF(D546="[for completion]","",IF(D546="","",D546/$D$564)))</f>
        <v>0.60893854748603349</v>
      </c>
    </row>
    <row r="547" spans="1:7" x14ac:dyDescent="0.35">
      <c r="A547" s="51" t="s">
        <v>2113</v>
      </c>
      <c r="B547" s="179" t="s">
        <v>3114</v>
      </c>
      <c r="C547" s="164">
        <f>faneF1!C547</f>
        <v>1937.7496844520033</v>
      </c>
      <c r="D547" s="164">
        <f>faneF1!D547</f>
        <v>140</v>
      </c>
      <c r="E547" s="57"/>
      <c r="F547" s="139">
        <f t="shared" ref="F547:F563" si="21">IF($C$564=0,"",IF(C547="[for completion]","",IF(C547="","",C547/$C$564)))</f>
        <v>0.20248887049287509</v>
      </c>
      <c r="G547" s="139">
        <f t="shared" ref="G547:G563" si="22">IF($D$564=0,"",IF(D547="[for completion]","",IF(D547="","",D547/$D$564)))</f>
        <v>0.39106145251396646</v>
      </c>
    </row>
    <row r="548" spans="1:7" x14ac:dyDescent="0.35">
      <c r="A548" s="51" t="s">
        <v>2114</v>
      </c>
      <c r="B548" s="179" t="s">
        <v>3115</v>
      </c>
      <c r="C548" s="164">
        <f>faneF1!C548</f>
        <v>0</v>
      </c>
      <c r="D548" s="164">
        <f>faneF1!D548</f>
        <v>0</v>
      </c>
      <c r="E548" s="57"/>
      <c r="F548" s="139">
        <f t="shared" si="21"/>
        <v>0</v>
      </c>
      <c r="G548" s="139">
        <f t="shared" si="22"/>
        <v>0</v>
      </c>
    </row>
    <row r="549" spans="1:7" x14ac:dyDescent="0.35">
      <c r="A549" s="51" t="s">
        <v>2115</v>
      </c>
      <c r="B549" s="179" t="s">
        <v>3116</v>
      </c>
      <c r="C549" s="164">
        <f>faneF1!C549</f>
        <v>0</v>
      </c>
      <c r="D549" s="164">
        <f>faneF1!D549</f>
        <v>0</v>
      </c>
      <c r="E549" s="57"/>
      <c r="F549" s="139">
        <f t="shared" si="21"/>
        <v>0</v>
      </c>
      <c r="G549" s="139">
        <f t="shared" si="22"/>
        <v>0</v>
      </c>
    </row>
    <row r="550" spans="1:7" x14ac:dyDescent="0.35">
      <c r="A550" s="51" t="s">
        <v>2116</v>
      </c>
      <c r="B550" s="179" t="s">
        <v>3117</v>
      </c>
      <c r="C550" s="164">
        <f>faneF1!C550</f>
        <v>0</v>
      </c>
      <c r="D550" s="164">
        <f>faneF1!D550</f>
        <v>0</v>
      </c>
      <c r="E550" s="57"/>
      <c r="F550" s="139">
        <f t="shared" si="21"/>
        <v>0</v>
      </c>
      <c r="G550" s="139">
        <f t="shared" si="22"/>
        <v>0</v>
      </c>
    </row>
    <row r="551" spans="1:7" x14ac:dyDescent="0.35">
      <c r="A551" s="51" t="s">
        <v>2229</v>
      </c>
      <c r="B551" s="179" t="s">
        <v>3118</v>
      </c>
      <c r="C551" s="164">
        <f>faneF1!C551</f>
        <v>0</v>
      </c>
      <c r="D551" s="164">
        <f>faneF1!D551</f>
        <v>0</v>
      </c>
      <c r="E551" s="57"/>
      <c r="F551" s="139">
        <f t="shared" si="21"/>
        <v>0</v>
      </c>
      <c r="G551" s="139">
        <f t="shared" si="22"/>
        <v>0</v>
      </c>
    </row>
    <row r="552" spans="1:7" x14ac:dyDescent="0.35">
      <c r="A552" s="51" t="s">
        <v>2230</v>
      </c>
      <c r="B552" s="179" t="s">
        <v>3119</v>
      </c>
      <c r="C552" s="164">
        <f>faneF1!C552</f>
        <v>0</v>
      </c>
      <c r="D552" s="164">
        <f>faneF1!D552</f>
        <v>0</v>
      </c>
      <c r="E552" s="57"/>
      <c r="F552" s="139">
        <f t="shared" si="21"/>
        <v>0</v>
      </c>
      <c r="G552" s="139">
        <f t="shared" si="22"/>
        <v>0</v>
      </c>
    </row>
    <row r="553" spans="1:7" x14ac:dyDescent="0.35">
      <c r="A553" s="51" t="s">
        <v>2231</v>
      </c>
      <c r="B553" s="179" t="s">
        <v>3120</v>
      </c>
      <c r="C553" s="164">
        <f>faneF1!C553</f>
        <v>0</v>
      </c>
      <c r="D553" s="164">
        <f>faneF1!D553</f>
        <v>0</v>
      </c>
      <c r="E553" s="57"/>
      <c r="F553" s="139">
        <f t="shared" si="21"/>
        <v>0</v>
      </c>
      <c r="G553" s="139">
        <f t="shared" si="22"/>
        <v>0</v>
      </c>
    </row>
    <row r="554" spans="1:7" x14ac:dyDescent="0.35">
      <c r="A554" s="51" t="s">
        <v>2232</v>
      </c>
      <c r="B554" s="179" t="s">
        <v>3121</v>
      </c>
      <c r="C554" s="164">
        <f>faneF1!C554</f>
        <v>0</v>
      </c>
      <c r="D554" s="164">
        <f>faneF1!D554</f>
        <v>0</v>
      </c>
      <c r="E554" s="57"/>
      <c r="F554" s="139">
        <f t="shared" si="21"/>
        <v>0</v>
      </c>
      <c r="G554" s="139">
        <f t="shared" si="22"/>
        <v>0</v>
      </c>
    </row>
    <row r="555" spans="1:7" x14ac:dyDescent="0.35">
      <c r="A555" s="51" t="s">
        <v>2233</v>
      </c>
      <c r="B555" s="179" t="s">
        <v>3122</v>
      </c>
      <c r="C555" s="164">
        <f>faneF1!C555</f>
        <v>0</v>
      </c>
      <c r="D555" s="164">
        <f>faneF1!D555</f>
        <v>0</v>
      </c>
      <c r="E555" s="57"/>
      <c r="F555" s="139">
        <f t="shared" si="21"/>
        <v>0</v>
      </c>
      <c r="G555" s="139">
        <f t="shared" si="22"/>
        <v>0</v>
      </c>
    </row>
    <row r="556" spans="1:7" x14ac:dyDescent="0.35">
      <c r="A556" s="51" t="s">
        <v>2234</v>
      </c>
      <c r="B556" s="179" t="s">
        <v>3123</v>
      </c>
      <c r="C556" s="164">
        <f>faneF1!C556</f>
        <v>0</v>
      </c>
      <c r="D556" s="164">
        <f>faneF1!D556</f>
        <v>0</v>
      </c>
      <c r="E556" s="57"/>
      <c r="F556" s="139">
        <f t="shared" si="21"/>
        <v>0</v>
      </c>
      <c r="G556" s="139">
        <f t="shared" si="22"/>
        <v>0</v>
      </c>
    </row>
    <row r="557" spans="1:7" x14ac:dyDescent="0.35">
      <c r="A557" s="51" t="s">
        <v>2235</v>
      </c>
      <c r="B557" s="179" t="s">
        <v>3124</v>
      </c>
      <c r="C557" s="164">
        <f>faneF1!C557</f>
        <v>0</v>
      </c>
      <c r="D557" s="164">
        <f>faneF1!D557</f>
        <v>0</v>
      </c>
      <c r="E557" s="57"/>
      <c r="F557" s="139">
        <f t="shared" si="21"/>
        <v>0</v>
      </c>
      <c r="G557" s="139">
        <f t="shared" si="22"/>
        <v>0</v>
      </c>
    </row>
    <row r="558" spans="1:7" x14ac:dyDescent="0.35">
      <c r="A558" s="51" t="s">
        <v>2236</v>
      </c>
      <c r="B558" s="179" t="s">
        <v>3125</v>
      </c>
      <c r="C558" s="164">
        <f>faneF1!C558</f>
        <v>0</v>
      </c>
      <c r="D558" s="164">
        <f>faneF1!D558</f>
        <v>0</v>
      </c>
      <c r="E558" s="57"/>
      <c r="F558" s="139">
        <f t="shared" si="21"/>
        <v>0</v>
      </c>
      <c r="G558" s="139">
        <f t="shared" si="22"/>
        <v>0</v>
      </c>
    </row>
    <row r="559" spans="1:7" x14ac:dyDescent="0.35">
      <c r="A559" s="51" t="s">
        <v>2237</v>
      </c>
      <c r="B559" s="179" t="s">
        <v>3126</v>
      </c>
      <c r="C559" s="164">
        <f>faneF1!C559</f>
        <v>0</v>
      </c>
      <c r="D559" s="164">
        <f>faneF1!D559</f>
        <v>0</v>
      </c>
      <c r="E559" s="57"/>
      <c r="F559" s="139">
        <f t="shared" si="21"/>
        <v>0</v>
      </c>
      <c r="G559" s="139">
        <f t="shared" si="22"/>
        <v>0</v>
      </c>
    </row>
    <row r="560" spans="1:7" x14ac:dyDescent="0.35">
      <c r="A560" s="51" t="s">
        <v>2238</v>
      </c>
      <c r="B560" s="179"/>
      <c r="C560" s="164"/>
      <c r="D560" s="164"/>
      <c r="E560" s="57"/>
      <c r="F560" s="139" t="str">
        <f t="shared" si="21"/>
        <v/>
      </c>
      <c r="G560" s="139" t="str">
        <f t="shared" si="22"/>
        <v/>
      </c>
    </row>
    <row r="561" spans="1:7" x14ac:dyDescent="0.35">
      <c r="A561" s="51" t="s">
        <v>2239</v>
      </c>
      <c r="B561" s="179"/>
      <c r="C561" s="164"/>
      <c r="D561" s="164"/>
      <c r="E561" s="57"/>
      <c r="F561" s="139" t="str">
        <f t="shared" si="21"/>
        <v/>
      </c>
      <c r="G561" s="139" t="str">
        <f t="shared" si="22"/>
        <v/>
      </c>
    </row>
    <row r="562" spans="1:7" x14ac:dyDescent="0.35">
      <c r="A562" s="51" t="s">
        <v>2240</v>
      </c>
      <c r="B562" s="179"/>
      <c r="C562" s="164"/>
      <c r="D562" s="164"/>
      <c r="E562" s="57"/>
      <c r="F562" s="139" t="str">
        <f t="shared" si="21"/>
        <v/>
      </c>
      <c r="G562" s="139" t="str">
        <f t="shared" si="22"/>
        <v/>
      </c>
    </row>
    <row r="563" spans="1:7" x14ac:dyDescent="0.35">
      <c r="A563" s="51" t="s">
        <v>2241</v>
      </c>
      <c r="B563" s="68" t="s">
        <v>2032</v>
      </c>
      <c r="C563" s="164">
        <f>faneF1!C563</f>
        <v>0</v>
      </c>
      <c r="D563" s="164">
        <f>faneF1!D563</f>
        <v>0</v>
      </c>
      <c r="E563" s="57"/>
      <c r="F563" s="139">
        <f t="shared" si="21"/>
        <v>0</v>
      </c>
      <c r="G563" s="139">
        <f t="shared" si="22"/>
        <v>0</v>
      </c>
    </row>
    <row r="564" spans="1:7" x14ac:dyDescent="0.35">
      <c r="A564" s="51" t="s">
        <v>2242</v>
      </c>
      <c r="B564" s="68" t="s">
        <v>138</v>
      </c>
      <c r="C564" s="132">
        <f>SUM(C546:C563)</f>
        <v>9569.6601977943592</v>
      </c>
      <c r="D564" s="133">
        <f>SUM(D546:D563)</f>
        <v>358</v>
      </c>
      <c r="E564" s="57"/>
      <c r="F564" s="127">
        <f>SUM(F546:F563)</f>
        <v>1</v>
      </c>
      <c r="G564" s="127">
        <f>SUM(G546:G563)</f>
        <v>1</v>
      </c>
    </row>
    <row r="565" spans="1:7" x14ac:dyDescent="0.35">
      <c r="A565" s="51" t="s">
        <v>2410</v>
      </c>
      <c r="B565" s="68"/>
      <c r="C565" s="51"/>
      <c r="D565" s="51"/>
      <c r="E565" s="57"/>
      <c r="F565" s="57"/>
      <c r="G565" s="57"/>
    </row>
    <row r="566" spans="1:7" x14ac:dyDescent="0.35">
      <c r="A566" s="51" t="s">
        <v>2411</v>
      </c>
      <c r="B566" s="68"/>
      <c r="C566" s="51"/>
      <c r="D566" s="51"/>
      <c r="E566" s="57"/>
      <c r="F566" s="57"/>
      <c r="G566" s="57"/>
    </row>
    <row r="567" spans="1:7" x14ac:dyDescent="0.35">
      <c r="A567" s="51" t="s">
        <v>2412</v>
      </c>
      <c r="B567" s="68"/>
      <c r="C567" s="51"/>
      <c r="D567" s="51"/>
      <c r="E567" s="57"/>
      <c r="F567" s="57"/>
      <c r="G567" s="57"/>
    </row>
    <row r="568" spans="1:7" x14ac:dyDescent="0.35">
      <c r="A568" s="70"/>
      <c r="B568" s="70" t="s">
        <v>2413</v>
      </c>
      <c r="C568" s="70" t="s">
        <v>107</v>
      </c>
      <c r="D568" s="70" t="s">
        <v>1641</v>
      </c>
      <c r="E568" s="70"/>
      <c r="F568" s="70" t="s">
        <v>480</v>
      </c>
      <c r="G568" s="70" t="s">
        <v>2288</v>
      </c>
    </row>
    <row r="569" spans="1:7" x14ac:dyDescent="0.35">
      <c r="A569" s="51" t="s">
        <v>2243</v>
      </c>
      <c r="B569" s="179" t="s">
        <v>3127</v>
      </c>
      <c r="C569" s="167">
        <f>faneF1!C569</f>
        <v>7631.9105133423564</v>
      </c>
      <c r="D569" s="185">
        <f>faneF1!D569</f>
        <v>218</v>
      </c>
      <c r="E569" s="57"/>
      <c r="F569" s="139">
        <f>IF($C$587=0,"",IF(C569="[for completion]","",IF(C569="","",C569/$C$587)))</f>
        <v>0.79751112950712499</v>
      </c>
      <c r="G569" s="139">
        <f>IF($D$587=0,"",IF(D569="[for completion]","",IF(D569="","",D569/$D$587)))</f>
        <v>0.60893854748603349</v>
      </c>
    </row>
    <row r="570" spans="1:7" x14ac:dyDescent="0.35">
      <c r="A570" s="51" t="s">
        <v>2244</v>
      </c>
      <c r="B570" s="179" t="s">
        <v>3128</v>
      </c>
      <c r="C570" s="167">
        <f>faneF1!C570</f>
        <v>1937.7496844520033</v>
      </c>
      <c r="D570" s="185">
        <f>faneF1!D570</f>
        <v>140</v>
      </c>
      <c r="E570" s="57"/>
      <c r="F570" s="139">
        <f t="shared" ref="F570:F586" si="23">IF($C$587=0,"",IF(C570="[for completion]","",IF(C570="","",C570/$C$587)))</f>
        <v>0.20248887049287509</v>
      </c>
      <c r="G570" s="139">
        <f t="shared" ref="G570:G586" si="24">IF($D$587=0,"",IF(D570="[for completion]","",IF(D570="","",D570/$D$587)))</f>
        <v>0.39106145251396646</v>
      </c>
    </row>
    <row r="571" spans="1:7" x14ac:dyDescent="0.35">
      <c r="A571" s="51" t="s">
        <v>2245</v>
      </c>
      <c r="B571" s="179" t="s">
        <v>3129</v>
      </c>
      <c r="C571" s="167">
        <f>faneF1!C571</f>
        <v>0</v>
      </c>
      <c r="D571" s="185">
        <f>faneF1!D571</f>
        <v>0</v>
      </c>
      <c r="E571" s="57"/>
      <c r="F571" s="139">
        <f t="shared" si="23"/>
        <v>0</v>
      </c>
      <c r="G571" s="139">
        <f t="shared" si="24"/>
        <v>0</v>
      </c>
    </row>
    <row r="572" spans="1:7" x14ac:dyDescent="0.35">
      <c r="A572" s="51" t="s">
        <v>2246</v>
      </c>
      <c r="B572" s="179" t="s">
        <v>3130</v>
      </c>
      <c r="C572" s="167">
        <f>faneF1!C572</f>
        <v>0</v>
      </c>
      <c r="D572" s="185">
        <f>faneF1!D572</f>
        <v>0</v>
      </c>
      <c r="E572" s="57"/>
      <c r="F572" s="139">
        <f t="shared" si="23"/>
        <v>0</v>
      </c>
      <c r="G572" s="139">
        <f t="shared" si="24"/>
        <v>0</v>
      </c>
    </row>
    <row r="573" spans="1:7" x14ac:dyDescent="0.35">
      <c r="A573" s="51" t="s">
        <v>2247</v>
      </c>
      <c r="B573" s="179" t="s">
        <v>3131</v>
      </c>
      <c r="C573" s="167">
        <f>faneF1!C573</f>
        <v>0</v>
      </c>
      <c r="D573" s="185">
        <f>faneF1!D573</f>
        <v>0</v>
      </c>
      <c r="E573" s="57"/>
      <c r="F573" s="139">
        <f t="shared" si="23"/>
        <v>0</v>
      </c>
      <c r="G573" s="139">
        <f t="shared" si="24"/>
        <v>0</v>
      </c>
    </row>
    <row r="574" spans="1:7" x14ac:dyDescent="0.35">
      <c r="A574" s="51" t="s">
        <v>2248</v>
      </c>
      <c r="B574" s="179" t="s">
        <v>3132</v>
      </c>
      <c r="C574" s="167">
        <f>faneF1!C574</f>
        <v>0</v>
      </c>
      <c r="D574" s="185">
        <f>faneF1!D574</f>
        <v>0</v>
      </c>
      <c r="E574" s="57"/>
      <c r="F574" s="139">
        <f t="shared" si="23"/>
        <v>0</v>
      </c>
      <c r="G574" s="139">
        <f t="shared" si="24"/>
        <v>0</v>
      </c>
    </row>
    <row r="575" spans="1:7" x14ac:dyDescent="0.35">
      <c r="A575" s="51" t="s">
        <v>2249</v>
      </c>
      <c r="B575" s="179" t="s">
        <v>3133</v>
      </c>
      <c r="C575" s="167">
        <f>faneF1!C575</f>
        <v>0</v>
      </c>
      <c r="D575" s="185">
        <f>faneF1!D575</f>
        <v>0</v>
      </c>
      <c r="E575" s="57"/>
      <c r="F575" s="139">
        <f t="shared" si="23"/>
        <v>0</v>
      </c>
      <c r="G575" s="139">
        <f t="shared" si="24"/>
        <v>0</v>
      </c>
    </row>
    <row r="576" spans="1:7" x14ac:dyDescent="0.35">
      <c r="A576" s="51" t="s">
        <v>2250</v>
      </c>
      <c r="B576" s="179" t="s">
        <v>3134</v>
      </c>
      <c r="C576" s="167">
        <f>faneF1!C576</f>
        <v>0</v>
      </c>
      <c r="D576" s="185">
        <f>faneF1!D576</f>
        <v>0</v>
      </c>
      <c r="E576" s="57"/>
      <c r="F576" s="139">
        <f t="shared" si="23"/>
        <v>0</v>
      </c>
      <c r="G576" s="139">
        <f t="shared" si="24"/>
        <v>0</v>
      </c>
    </row>
    <row r="577" spans="1:7" x14ac:dyDescent="0.35">
      <c r="A577" s="51" t="s">
        <v>2251</v>
      </c>
      <c r="B577" s="179" t="s">
        <v>3135</v>
      </c>
      <c r="C577" s="167">
        <f>faneF1!C577</f>
        <v>0</v>
      </c>
      <c r="D577" s="185">
        <f>faneF1!D577</f>
        <v>0</v>
      </c>
      <c r="E577" s="57"/>
      <c r="F577" s="139">
        <f t="shared" si="23"/>
        <v>0</v>
      </c>
      <c r="G577" s="139">
        <f t="shared" si="24"/>
        <v>0</v>
      </c>
    </row>
    <row r="578" spans="1:7" x14ac:dyDescent="0.35">
      <c r="A578" s="51" t="s">
        <v>2252</v>
      </c>
      <c r="B578" s="179" t="s">
        <v>3136</v>
      </c>
      <c r="C578" s="167">
        <f>faneF1!C578</f>
        <v>0</v>
      </c>
      <c r="D578" s="185">
        <f>faneF1!D578</f>
        <v>0</v>
      </c>
      <c r="E578" s="57"/>
      <c r="F578" s="139">
        <f t="shared" si="23"/>
        <v>0</v>
      </c>
      <c r="G578" s="139">
        <f t="shared" si="24"/>
        <v>0</v>
      </c>
    </row>
    <row r="579" spans="1:7" x14ac:dyDescent="0.35">
      <c r="A579" s="51" t="s">
        <v>2253</v>
      </c>
      <c r="B579" s="179" t="s">
        <v>3137</v>
      </c>
      <c r="C579" s="167">
        <f>faneF1!C579</f>
        <v>0</v>
      </c>
      <c r="D579" s="185">
        <f>faneF1!D579</f>
        <v>0</v>
      </c>
      <c r="E579" s="57"/>
      <c r="F579" s="139">
        <f t="shared" si="23"/>
        <v>0</v>
      </c>
      <c r="G579" s="139">
        <f t="shared" si="24"/>
        <v>0</v>
      </c>
    </row>
    <row r="580" spans="1:7" x14ac:dyDescent="0.35">
      <c r="A580" s="51" t="s">
        <v>2414</v>
      </c>
      <c r="B580" s="179" t="s">
        <v>3138</v>
      </c>
      <c r="C580" s="167">
        <f>faneF1!C580</f>
        <v>0</v>
      </c>
      <c r="D580" s="185">
        <f>faneF1!D580</f>
        <v>0</v>
      </c>
      <c r="E580" s="57"/>
      <c r="F580" s="139">
        <f t="shared" si="23"/>
        <v>0</v>
      </c>
      <c r="G580" s="139">
        <f t="shared" si="24"/>
        <v>0</v>
      </c>
    </row>
    <row r="581" spans="1:7" x14ac:dyDescent="0.35">
      <c r="A581" s="51" t="s">
        <v>2415</v>
      </c>
      <c r="B581" s="179" t="s">
        <v>3139</v>
      </c>
      <c r="C581" s="167">
        <f>faneF1!C581</f>
        <v>0</v>
      </c>
      <c r="D581" s="185">
        <f>faneF1!D581</f>
        <v>0</v>
      </c>
      <c r="E581" s="57"/>
      <c r="F581" s="139">
        <f t="shared" si="23"/>
        <v>0</v>
      </c>
      <c r="G581" s="139">
        <f t="shared" si="24"/>
        <v>0</v>
      </c>
    </row>
    <row r="582" spans="1:7" x14ac:dyDescent="0.35">
      <c r="A582" s="51" t="s">
        <v>2416</v>
      </c>
      <c r="B582" s="179" t="s">
        <v>3140</v>
      </c>
      <c r="C582" s="167">
        <f>faneF1!C582</f>
        <v>0</v>
      </c>
      <c r="D582" s="185">
        <f>faneF1!D582</f>
        <v>0</v>
      </c>
      <c r="E582" s="57"/>
      <c r="F582" s="139">
        <f t="shared" si="23"/>
        <v>0</v>
      </c>
      <c r="G582" s="139">
        <f t="shared" si="24"/>
        <v>0</v>
      </c>
    </row>
    <row r="583" spans="1:7" x14ac:dyDescent="0.35">
      <c r="A583" s="51" t="s">
        <v>2417</v>
      </c>
      <c r="B583" s="179"/>
      <c r="C583" s="167"/>
      <c r="D583" s="185"/>
      <c r="E583" s="57"/>
      <c r="F583" s="139" t="str">
        <f t="shared" si="23"/>
        <v/>
      </c>
      <c r="G583" s="139" t="str">
        <f t="shared" si="24"/>
        <v/>
      </c>
    </row>
    <row r="584" spans="1:7" x14ac:dyDescent="0.35">
      <c r="A584" s="51" t="s">
        <v>2418</v>
      </c>
      <c r="B584" s="179"/>
      <c r="C584" s="167"/>
      <c r="D584" s="185"/>
      <c r="E584" s="57"/>
      <c r="F584" s="139" t="str">
        <f t="shared" si="23"/>
        <v/>
      </c>
      <c r="G584" s="139" t="str">
        <f t="shared" si="24"/>
        <v/>
      </c>
    </row>
    <row r="585" spans="1:7" x14ac:dyDescent="0.35">
      <c r="A585" s="51" t="s">
        <v>2419</v>
      </c>
      <c r="B585" s="179"/>
      <c r="C585" s="167"/>
      <c r="D585" s="185"/>
      <c r="E585" s="57"/>
      <c r="F585" s="139" t="str">
        <f t="shared" si="23"/>
        <v/>
      </c>
      <c r="G585" s="139" t="str">
        <f t="shared" si="24"/>
        <v/>
      </c>
    </row>
    <row r="586" spans="1:7" x14ac:dyDescent="0.35">
      <c r="A586" s="51" t="s">
        <v>2420</v>
      </c>
      <c r="B586" s="68" t="s">
        <v>2032</v>
      </c>
      <c r="C586" s="167">
        <f>faneF1!C586</f>
        <v>0</v>
      </c>
      <c r="D586" s="185">
        <f>faneF1!D586</f>
        <v>0</v>
      </c>
      <c r="E586" s="57"/>
      <c r="F586" s="139">
        <f t="shared" si="23"/>
        <v>0</v>
      </c>
      <c r="G586" s="139">
        <f t="shared" si="24"/>
        <v>0</v>
      </c>
    </row>
    <row r="587" spans="1:7" x14ac:dyDescent="0.35">
      <c r="A587" s="51" t="s">
        <v>2421</v>
      </c>
      <c r="B587" s="68" t="s">
        <v>138</v>
      </c>
      <c r="C587" s="132">
        <f>SUM(C569:C586)</f>
        <v>9569.6601977943592</v>
      </c>
      <c r="D587" s="133">
        <f>SUM(D569:D586)</f>
        <v>358</v>
      </c>
      <c r="E587" s="57"/>
      <c r="F587" s="127">
        <f>SUM(F569:F586)</f>
        <v>1</v>
      </c>
      <c r="G587" s="127">
        <f>SUM(G569:G586)</f>
        <v>1</v>
      </c>
    </row>
    <row r="588" spans="1:7" x14ac:dyDescent="0.35">
      <c r="A588" s="70"/>
      <c r="B588" s="70" t="s">
        <v>2434</v>
      </c>
      <c r="C588" s="70" t="s">
        <v>107</v>
      </c>
      <c r="D588" s="70" t="s">
        <v>1641</v>
      </c>
      <c r="E588" s="70"/>
      <c r="F588" s="70" t="s">
        <v>480</v>
      </c>
      <c r="G588" s="70" t="s">
        <v>1949</v>
      </c>
    </row>
    <row r="589" spans="1:7" x14ac:dyDescent="0.35">
      <c r="A589" s="51" t="s">
        <v>2254</v>
      </c>
      <c r="B589" s="68" t="s">
        <v>1632</v>
      </c>
      <c r="C589" s="164">
        <f>faneF1!C589</f>
        <v>239.8291467631806</v>
      </c>
      <c r="D589" s="164">
        <f>faneF1!D589</f>
        <v>32</v>
      </c>
      <c r="E589" s="57"/>
      <c r="F589" s="139">
        <f t="shared" ref="F589:F596" si="25">IF($C$602=0,"",IF(C589="[for completion]","",IF(C589="","",C589/$C$602)))</f>
        <v>2.5061406759088158E-2</v>
      </c>
      <c r="G589" s="139">
        <f t="shared" ref="G589:G596" si="26">IF($D$602=0,"",IF(D589="[for completion]","",IF(D589="","",D589/$D$602)))</f>
        <v>8.9385474860335198E-2</v>
      </c>
    </row>
    <row r="590" spans="1:7" x14ac:dyDescent="0.35">
      <c r="A590" s="51" t="s">
        <v>2255</v>
      </c>
      <c r="B590" s="68" t="s">
        <v>1633</v>
      </c>
      <c r="C590" s="164">
        <f>faneF1!C590</f>
        <v>236.00739432614679</v>
      </c>
      <c r="D590" s="164">
        <f>faneF1!D590</f>
        <v>21</v>
      </c>
      <c r="E590" s="57"/>
      <c r="F590" s="139">
        <f t="shared" si="25"/>
        <v>2.4662045406851778E-2</v>
      </c>
      <c r="G590" s="139">
        <f t="shared" si="26"/>
        <v>5.8659217877094973E-2</v>
      </c>
    </row>
    <row r="591" spans="1:7" x14ac:dyDescent="0.35">
      <c r="A591" s="51" t="s">
        <v>2256</v>
      </c>
      <c r="B591" s="68" t="s">
        <v>2310</v>
      </c>
      <c r="C591" s="164">
        <f>faneF1!C591</f>
        <v>398.24231533858915</v>
      </c>
      <c r="D591" s="164">
        <f>faneF1!D591</f>
        <v>12</v>
      </c>
      <c r="E591" s="57"/>
      <c r="F591" s="139">
        <f t="shared" si="25"/>
        <v>4.1615094695878214E-2</v>
      </c>
      <c r="G591" s="139">
        <f t="shared" si="26"/>
        <v>3.3519553072625698E-2</v>
      </c>
    </row>
    <row r="592" spans="1:7" x14ac:dyDescent="0.35">
      <c r="A592" s="51" t="s">
        <v>2257</v>
      </c>
      <c r="B592" s="68" t="s">
        <v>1634</v>
      </c>
      <c r="C592" s="164">
        <f>faneF1!C592</f>
        <v>117.5194630434936</v>
      </c>
      <c r="D592" s="164">
        <f>faneF1!D592</f>
        <v>8</v>
      </c>
      <c r="E592" s="57"/>
      <c r="F592" s="139">
        <f t="shared" si="25"/>
        <v>1.228042173018638E-2</v>
      </c>
      <c r="G592" s="139">
        <f t="shared" si="26"/>
        <v>2.23463687150838E-2</v>
      </c>
    </row>
    <row r="593" spans="1:7" x14ac:dyDescent="0.35">
      <c r="A593" s="51" t="s">
        <v>2258</v>
      </c>
      <c r="B593" s="68" t="s">
        <v>1635</v>
      </c>
      <c r="C593" s="164">
        <f>faneF1!C593</f>
        <v>230.70491522052245</v>
      </c>
      <c r="D593" s="164">
        <f>faneF1!D593</f>
        <v>21</v>
      </c>
      <c r="E593" s="57"/>
      <c r="F593" s="139">
        <f t="shared" si="25"/>
        <v>2.4107952680879494E-2</v>
      </c>
      <c r="G593" s="139">
        <f t="shared" si="26"/>
        <v>5.8659217877094973E-2</v>
      </c>
    </row>
    <row r="594" spans="1:7" x14ac:dyDescent="0.35">
      <c r="A594" s="51" t="s">
        <v>2422</v>
      </c>
      <c r="B594" s="68" t="s">
        <v>1636</v>
      </c>
      <c r="C594" s="164">
        <f>faneF1!C594</f>
        <v>298.22548121601784</v>
      </c>
      <c r="D594" s="164">
        <f>faneF1!D594</f>
        <v>21</v>
      </c>
      <c r="E594" s="57"/>
      <c r="F594" s="139">
        <f t="shared" si="25"/>
        <v>3.1163643750355262E-2</v>
      </c>
      <c r="G594" s="139">
        <f t="shared" si="26"/>
        <v>5.8659217877094973E-2</v>
      </c>
    </row>
    <row r="595" spans="1:7" x14ac:dyDescent="0.35">
      <c r="A595" s="51" t="s">
        <v>2423</v>
      </c>
      <c r="B595" s="68" t="s">
        <v>1637</v>
      </c>
      <c r="C595" s="164">
        <f>faneF1!C595</f>
        <v>1108.5867614639626</v>
      </c>
      <c r="D595" s="164">
        <f>faneF1!D595</f>
        <v>19</v>
      </c>
      <c r="E595" s="57"/>
      <c r="F595" s="139">
        <f t="shared" si="25"/>
        <v>0.11584390025880668</v>
      </c>
      <c r="G595" s="139">
        <f t="shared" si="26"/>
        <v>5.3072625698324022E-2</v>
      </c>
    </row>
    <row r="596" spans="1:7" x14ac:dyDescent="0.35">
      <c r="A596" s="51" t="s">
        <v>2424</v>
      </c>
      <c r="B596" s="68" t="s">
        <v>1638</v>
      </c>
      <c r="C596" s="164">
        <f>faneF1!C596</f>
        <v>442.18727831399809</v>
      </c>
      <c r="D596" s="164">
        <f>faneF1!D596</f>
        <v>24</v>
      </c>
      <c r="E596" s="57"/>
      <c r="F596" s="139">
        <f t="shared" si="25"/>
        <v>4.6207207902315521E-2</v>
      </c>
      <c r="G596" s="139">
        <f t="shared" si="26"/>
        <v>6.7039106145251395E-2</v>
      </c>
    </row>
    <row r="597" spans="1:7" x14ac:dyDescent="0.35">
      <c r="A597" s="51" t="s">
        <v>2425</v>
      </c>
      <c r="B597" s="68" t="s">
        <v>2682</v>
      </c>
      <c r="C597" s="132">
        <f>faneF1!C597</f>
        <v>862.46504467570276</v>
      </c>
      <c r="D597" s="51">
        <f>faneF1!D597</f>
        <v>37</v>
      </c>
      <c r="E597" s="57"/>
      <c r="F597" s="139">
        <f>IF($C$602=0,"",IF(C597="[for completion]","",IF(C597="","",C597/$C$602)))</f>
        <v>9.0124939323810632E-2</v>
      </c>
      <c r="G597" s="139">
        <f>IF($D$602=0,"",IF(D597="[for completion]","",IF(D597="","",D597/$D$602)))</f>
        <v>0.10335195530726257</v>
      </c>
    </row>
    <row r="598" spans="1:7" x14ac:dyDescent="0.35">
      <c r="A598" s="51" t="s">
        <v>2426</v>
      </c>
      <c r="B598" s="51" t="s">
        <v>2685</v>
      </c>
      <c r="C598" s="132">
        <f>faneF1!C598</f>
        <v>1225.6036569235207</v>
      </c>
      <c r="D598" s="51">
        <f>faneF1!D598</f>
        <v>41</v>
      </c>
      <c r="F598" s="139">
        <f>IF($C$602=0,"",IF(C598="[for completion]","",IF(C598="","",C598/$C$602)))</f>
        <v>0.12807180522522632</v>
      </c>
      <c r="G598" s="139">
        <f>IF($D$602=0,"",IF(D598="[for completion]","",IF(D598="","",D598/$D$602)))</f>
        <v>0.11452513966480447</v>
      </c>
    </row>
    <row r="599" spans="1:7" x14ac:dyDescent="0.35">
      <c r="A599" s="51" t="s">
        <v>2427</v>
      </c>
      <c r="B599" s="51" t="s">
        <v>2683</v>
      </c>
      <c r="C599" s="132">
        <f>faneF1!C599</f>
        <v>1893.2861753841137</v>
      </c>
      <c r="D599" s="51">
        <f>faneF1!D599</f>
        <v>55</v>
      </c>
      <c r="F599" s="139">
        <f>IF($C$602=0,"",IF(C599="[for completion]","",IF(C599="","",C599/$C$602)))</f>
        <v>0.19784257081776865</v>
      </c>
      <c r="G599" s="139">
        <f>IF($D$602=0,"",IF(D599="[for completion]","",IF(D599="","",D599/$D$602)))</f>
        <v>0.15363128491620112</v>
      </c>
    </row>
    <row r="600" spans="1:7" x14ac:dyDescent="0.35">
      <c r="A600" s="51" t="s">
        <v>2720</v>
      </c>
      <c r="B600" s="68" t="s">
        <v>2684</v>
      </c>
      <c r="C600" s="132">
        <f>faneF1!C600</f>
        <v>2517.0025651251153</v>
      </c>
      <c r="D600" s="51">
        <f>faneF1!D600</f>
        <v>67</v>
      </c>
      <c r="E600" s="57"/>
      <c r="F600" s="139">
        <f>IF($C$602=0,"",IF(C600="[for completion]","",IF(C600="","",C600/$C$602)))</f>
        <v>0.26301901144883277</v>
      </c>
      <c r="G600" s="139">
        <f>IF($D$602=0,"",IF(D600="[for completion]","",IF(D600="","",D600/$D$602)))</f>
        <v>0.18715083798882681</v>
      </c>
    </row>
    <row r="601" spans="1:7" x14ac:dyDescent="0.35">
      <c r="A601" s="51" t="s">
        <v>2721</v>
      </c>
      <c r="B601" s="68" t="s">
        <v>2032</v>
      </c>
      <c r="C601" s="164">
        <f>faneF1!C601</f>
        <v>0</v>
      </c>
      <c r="D601" s="164">
        <f>faneF1!D601</f>
        <v>0</v>
      </c>
      <c r="E601" s="57"/>
      <c r="F601" s="139">
        <f>IF($C$602=0,"",IF(C601="[for completion]","",IF(C601="","",C601/$C$602)))</f>
        <v>0</v>
      </c>
      <c r="G601" s="139">
        <f>IF($D$602=0,"",IF(D601="[for completion]","",IF(D601="","",D601/$D$602)))</f>
        <v>0</v>
      </c>
    </row>
    <row r="602" spans="1:7" x14ac:dyDescent="0.35">
      <c r="A602" s="51" t="s">
        <v>2722</v>
      </c>
      <c r="B602" s="68" t="s">
        <v>138</v>
      </c>
      <c r="C602" s="132">
        <f>SUM(C589:C601)</f>
        <v>9569.6601977943646</v>
      </c>
      <c r="D602" s="133">
        <f>SUM(D589:D601)</f>
        <v>358</v>
      </c>
      <c r="E602" s="57"/>
      <c r="F602" s="127">
        <f>SUM(F589:F601)</f>
        <v>0.99999999999999989</v>
      </c>
      <c r="G602" s="127">
        <f>SUM(G589:G601)</f>
        <v>1</v>
      </c>
    </row>
    <row r="603" spans="1:7" x14ac:dyDescent="0.35">
      <c r="A603" s="51" t="s">
        <v>2723</v>
      </c>
    </row>
    <row r="604" spans="1:7" x14ac:dyDescent="0.35">
      <c r="A604" s="51" t="s">
        <v>2724</v>
      </c>
    </row>
    <row r="605" spans="1:7" x14ac:dyDescent="0.35">
      <c r="A605" s="51" t="s">
        <v>2725</v>
      </c>
    </row>
    <row r="606" spans="1:7" x14ac:dyDescent="0.35">
      <c r="A606" s="51" t="s">
        <v>2726</v>
      </c>
      <c r="B606" s="68"/>
      <c r="C606" s="132"/>
      <c r="D606" s="133"/>
      <c r="E606" s="57"/>
      <c r="F606" s="127"/>
      <c r="G606" s="127"/>
    </row>
    <row r="607" spans="1:7" x14ac:dyDescent="0.35">
      <c r="A607" s="51" t="s">
        <v>2727</v>
      </c>
      <c r="B607" s="68"/>
      <c r="C607" s="132"/>
      <c r="D607" s="133"/>
      <c r="E607" s="57"/>
      <c r="F607" s="127"/>
      <c r="G607" s="127"/>
    </row>
    <row r="608" spans="1:7" x14ac:dyDescent="0.35">
      <c r="A608" s="51" t="s">
        <v>2728</v>
      </c>
      <c r="B608" s="68"/>
      <c r="C608" s="132"/>
      <c r="D608" s="133"/>
      <c r="E608" s="57"/>
      <c r="F608" s="127"/>
      <c r="G608" s="127"/>
    </row>
    <row r="609" spans="1:7" x14ac:dyDescent="0.35">
      <c r="A609" s="51" t="s">
        <v>2729</v>
      </c>
      <c r="B609" s="68"/>
      <c r="C609" s="132"/>
      <c r="D609" s="133"/>
      <c r="E609" s="57"/>
      <c r="F609" s="127"/>
      <c r="G609" s="127"/>
    </row>
    <row r="610" spans="1:7" x14ac:dyDescent="0.35">
      <c r="A610" s="51" t="s">
        <v>2730</v>
      </c>
      <c r="B610" s="68"/>
      <c r="C610" s="132"/>
      <c r="D610" s="133"/>
      <c r="E610" s="57"/>
      <c r="F610" s="127"/>
      <c r="G610" s="127"/>
    </row>
    <row r="611" spans="1:7" x14ac:dyDescent="0.35">
      <c r="A611" s="51" t="s">
        <v>2731</v>
      </c>
    </row>
    <row r="612" spans="1:7" x14ac:dyDescent="0.35">
      <c r="A612" s="51" t="s">
        <v>2732</v>
      </c>
    </row>
    <row r="613" spans="1:7" x14ac:dyDescent="0.35">
      <c r="A613" s="70"/>
      <c r="B613" s="70" t="s">
        <v>2433</v>
      </c>
      <c r="C613" s="70" t="s">
        <v>107</v>
      </c>
      <c r="D613" s="70" t="s">
        <v>1641</v>
      </c>
      <c r="E613" s="70"/>
      <c r="F613" s="70" t="s">
        <v>480</v>
      </c>
      <c r="G613" s="70" t="s">
        <v>1949</v>
      </c>
    </row>
    <row r="614" spans="1:7" x14ac:dyDescent="0.35">
      <c r="A614" s="51" t="s">
        <v>2428</v>
      </c>
      <c r="B614" s="68" t="s">
        <v>2260</v>
      </c>
      <c r="C614" s="164">
        <f>faneF1!C614</f>
        <v>4410.2887405092279</v>
      </c>
      <c r="D614" s="164">
        <f>faneF1!D614</f>
        <v>122</v>
      </c>
      <c r="E614" s="57"/>
      <c r="F614" s="139">
        <f>IF($C$618=0,"",IF(C614="[for completion]","",IF(C614="","",C614/$C$618)))</f>
        <v>0.4608615822666014</v>
      </c>
      <c r="G614" s="139">
        <f>IF($D$618=0,"",IF(D614="[for completion]","",IF(D614="","",D614/$D$618)))</f>
        <v>0.34078212290502791</v>
      </c>
    </row>
    <row r="615" spans="1:7" x14ac:dyDescent="0.35">
      <c r="A615" s="51" t="s">
        <v>2429</v>
      </c>
      <c r="B615" s="153" t="s">
        <v>2259</v>
      </c>
      <c r="C615" s="164">
        <f>faneF1!C615</f>
        <v>5159.371457285135</v>
      </c>
      <c r="D615" s="164">
        <f>faneF1!D615</f>
        <v>236</v>
      </c>
      <c r="E615" s="57"/>
      <c r="F615" s="57"/>
      <c r="G615" s="139">
        <f>IF($D$618=0,"",IF(D615="[for completion]","",IF(D615="","",D615/$D$618)))</f>
        <v>0.65921787709497204</v>
      </c>
    </row>
    <row r="616" spans="1:7" x14ac:dyDescent="0.35">
      <c r="A616" s="51" t="s">
        <v>2430</v>
      </c>
      <c r="B616" s="68" t="s">
        <v>1640</v>
      </c>
      <c r="C616" s="164">
        <f>faneF1!C616</f>
        <v>0</v>
      </c>
      <c r="D616" s="164">
        <f>faneF1!D616</f>
        <v>0</v>
      </c>
      <c r="E616" s="57"/>
      <c r="F616" s="57"/>
      <c r="G616" s="139">
        <f>IF($D$618=0,"",IF(D616="[for completion]","",IF(D616="","",D616/$D$618)))</f>
        <v>0</v>
      </c>
    </row>
    <row r="617" spans="1:7" x14ac:dyDescent="0.35">
      <c r="A617" s="51" t="s">
        <v>2431</v>
      </c>
      <c r="B617" s="51" t="s">
        <v>2032</v>
      </c>
      <c r="C617" s="164">
        <f>faneF1!C617</f>
        <v>0</v>
      </c>
      <c r="D617" s="164">
        <f>faneF1!D617</f>
        <v>0</v>
      </c>
      <c r="E617" s="57"/>
      <c r="F617" s="57"/>
      <c r="G617" s="139">
        <f>IF($D$618=0,"",IF(D617="[for completion]","",IF(D617="","",D617/$D$618)))</f>
        <v>0</v>
      </c>
    </row>
    <row r="618" spans="1:7" x14ac:dyDescent="0.35">
      <c r="A618" s="51" t="s">
        <v>2432</v>
      </c>
      <c r="B618" s="68" t="s">
        <v>138</v>
      </c>
      <c r="C618" s="132">
        <f>SUM(C614:C617)</f>
        <v>9569.6601977943628</v>
      </c>
      <c r="D618" s="133">
        <f>SUM(D614:D617)</f>
        <v>358</v>
      </c>
      <c r="E618" s="57"/>
      <c r="F618" s="127">
        <f>SUM(F614:F617)</f>
        <v>0.4608615822666014</v>
      </c>
      <c r="G618" s="127">
        <f>SUM(G614:G617)</f>
        <v>1</v>
      </c>
    </row>
    <row r="619" spans="1:7" x14ac:dyDescent="0.35">
      <c r="A619" s="51"/>
    </row>
    <row r="620" spans="1:7" x14ac:dyDescent="0.35">
      <c r="A620" s="70"/>
      <c r="B620" s="70" t="s">
        <v>3038</v>
      </c>
      <c r="C620" s="70" t="s">
        <v>2672</v>
      </c>
      <c r="D620" s="70" t="s">
        <v>2675</v>
      </c>
      <c r="E620" s="70"/>
      <c r="F620" s="70" t="s">
        <v>2674</v>
      </c>
      <c r="G620" s="70" t="s">
        <v>3062</v>
      </c>
    </row>
    <row r="621" spans="1:7" x14ac:dyDescent="0.35">
      <c r="A621" s="51" t="s">
        <v>2435</v>
      </c>
      <c r="B621" s="68" t="s">
        <v>765</v>
      </c>
      <c r="C621" s="167">
        <f>faneF1!C621</f>
        <v>0</v>
      </c>
      <c r="D621" s="167">
        <f>faneF1!D621</f>
        <v>0</v>
      </c>
      <c r="E621" s="204"/>
      <c r="F621" s="167">
        <f>faneF1!F621</f>
        <v>0</v>
      </c>
      <c r="G621" s="167">
        <f>faneF1!G621</f>
        <v>0</v>
      </c>
    </row>
    <row r="622" spans="1:7" x14ac:dyDescent="0.35">
      <c r="A622" s="51" t="s">
        <v>2436</v>
      </c>
      <c r="B622" s="68" t="s">
        <v>766</v>
      </c>
      <c r="C622" s="167">
        <f>faneF1!C622</f>
        <v>5289.9773895179569</v>
      </c>
      <c r="D622" s="167">
        <f>faneF1!D622</f>
        <v>2343.3745906535755</v>
      </c>
      <c r="E622" s="204"/>
      <c r="F622" s="167">
        <f>faneF1!F622</f>
        <v>6.8032956765037804</v>
      </c>
      <c r="G622" s="167">
        <f>faneF1!G622</f>
        <v>4.7058823529411766</v>
      </c>
    </row>
    <row r="623" spans="1:7" x14ac:dyDescent="0.35">
      <c r="A623" s="51" t="s">
        <v>2437</v>
      </c>
      <c r="B623" s="68" t="s">
        <v>767</v>
      </c>
      <c r="C623" s="167">
        <f>faneF1!C623</f>
        <v>404.89021339009292</v>
      </c>
      <c r="D623" s="167">
        <f>faneF1!D623</f>
        <v>202.3039495294436</v>
      </c>
      <c r="E623" s="204"/>
      <c r="F623" s="167">
        <f>faneF1!F623</f>
        <v>4.3422655976802051</v>
      </c>
      <c r="G623" s="167">
        <f>faneF1!G623</f>
        <v>13.333333333333334</v>
      </c>
    </row>
    <row r="624" spans="1:7" x14ac:dyDescent="0.35">
      <c r="A624" s="51" t="s">
        <v>2438</v>
      </c>
      <c r="B624" s="68" t="s">
        <v>768</v>
      </c>
      <c r="C624" s="167">
        <f>faneF1!C624</f>
        <v>170.85011794117645</v>
      </c>
      <c r="D624" s="167">
        <f>faneF1!D624</f>
        <v>93.71056885496165</v>
      </c>
      <c r="E624" s="204"/>
      <c r="F624" s="167">
        <f>faneF1!F624</f>
        <v>5.5185929113077448</v>
      </c>
      <c r="G624" s="167">
        <f>faneF1!G624</f>
        <v>0</v>
      </c>
    </row>
    <row r="625" spans="1:7" x14ac:dyDescent="0.35">
      <c r="A625" s="51" t="s">
        <v>2439</v>
      </c>
      <c r="B625" s="68" t="s">
        <v>769</v>
      </c>
      <c r="C625" s="167">
        <f>faneF1!C625</f>
        <v>0</v>
      </c>
      <c r="D625" s="167">
        <f>faneF1!D625</f>
        <v>0</v>
      </c>
      <c r="E625" s="204"/>
      <c r="F625" s="167">
        <f>faneF1!F625</f>
        <v>0</v>
      </c>
      <c r="G625" s="167">
        <f>faneF1!G625</f>
        <v>0</v>
      </c>
    </row>
    <row r="626" spans="1:7" x14ac:dyDescent="0.35">
      <c r="A626" s="51" t="s">
        <v>2440</v>
      </c>
      <c r="B626" s="68" t="s">
        <v>770</v>
      </c>
      <c r="C626" s="167">
        <f>faneF1!C626</f>
        <v>0</v>
      </c>
      <c r="D626" s="167">
        <f>faneF1!D626</f>
        <v>0</v>
      </c>
      <c r="E626" s="204"/>
      <c r="F626" s="167">
        <f>faneF1!F626</f>
        <v>0</v>
      </c>
      <c r="G626" s="167">
        <f>faneF1!G626</f>
        <v>0</v>
      </c>
    </row>
    <row r="627" spans="1:7" x14ac:dyDescent="0.35">
      <c r="A627" s="51" t="s">
        <v>2441</v>
      </c>
      <c r="B627" s="68" t="s">
        <v>771</v>
      </c>
      <c r="C627" s="167">
        <f>faneF1!C627</f>
        <v>0</v>
      </c>
      <c r="D627" s="167">
        <f>faneF1!D627</f>
        <v>0</v>
      </c>
      <c r="E627" s="204"/>
      <c r="F627" s="167">
        <f>faneF1!F627</f>
        <v>0</v>
      </c>
      <c r="G627" s="167">
        <f>faneF1!G627</f>
        <v>0</v>
      </c>
    </row>
    <row r="628" spans="1:7" x14ac:dyDescent="0.35">
      <c r="A628" s="51" t="s">
        <v>2442</v>
      </c>
      <c r="B628" s="68" t="s">
        <v>2207</v>
      </c>
      <c r="C628" s="167">
        <f>faneF1!C628</f>
        <v>0</v>
      </c>
      <c r="D628" s="167">
        <f>faneF1!D628</f>
        <v>0</v>
      </c>
      <c r="E628" s="204"/>
      <c r="F628" s="167">
        <f>faneF1!F628</f>
        <v>0</v>
      </c>
      <c r="G628" s="167">
        <f>faneF1!G628</f>
        <v>0</v>
      </c>
    </row>
    <row r="629" spans="1:7" x14ac:dyDescent="0.35">
      <c r="A629" s="51" t="s">
        <v>2443</v>
      </c>
      <c r="B629" s="68" t="s">
        <v>2208</v>
      </c>
      <c r="C629" s="167">
        <f>faneF1!C629</f>
        <v>0</v>
      </c>
      <c r="D629" s="167">
        <f>faneF1!D629</f>
        <v>0</v>
      </c>
      <c r="E629" s="204"/>
      <c r="F629" s="167">
        <f>faneF1!F629</f>
        <v>0</v>
      </c>
      <c r="G629" s="167">
        <f>faneF1!G629</f>
        <v>0</v>
      </c>
    </row>
    <row r="630" spans="1:7" x14ac:dyDescent="0.35">
      <c r="A630" s="51" t="s">
        <v>2444</v>
      </c>
      <c r="B630" s="68" t="s">
        <v>2209</v>
      </c>
      <c r="C630" s="167">
        <f>faneF1!C630</f>
        <v>0</v>
      </c>
      <c r="D630" s="167">
        <f>faneF1!D630</f>
        <v>0</v>
      </c>
      <c r="E630" s="204"/>
      <c r="F630" s="167">
        <f>faneF1!F630</f>
        <v>0</v>
      </c>
      <c r="G630" s="167">
        <f>faneF1!G630</f>
        <v>0</v>
      </c>
    </row>
    <row r="631" spans="1:7" x14ac:dyDescent="0.35">
      <c r="A631" s="51" t="s">
        <v>2445</v>
      </c>
      <c r="B631" s="68" t="s">
        <v>772</v>
      </c>
      <c r="C631" s="167">
        <f>faneF1!C631</f>
        <v>0</v>
      </c>
      <c r="D631" s="167">
        <f>faneF1!D631</f>
        <v>0</v>
      </c>
      <c r="E631" s="204"/>
      <c r="F631" s="167">
        <f>faneF1!F631</f>
        <v>0</v>
      </c>
      <c r="G631" s="167">
        <f>faneF1!G631</f>
        <v>0</v>
      </c>
    </row>
    <row r="632" spans="1:7" x14ac:dyDescent="0.35">
      <c r="A632" s="51" t="s">
        <v>2446</v>
      </c>
      <c r="B632" s="68" t="s">
        <v>2993</v>
      </c>
      <c r="C632" s="167">
        <f>faneF1!C632</f>
        <v>0</v>
      </c>
      <c r="D632" s="167">
        <f>faneF1!D632</f>
        <v>0</v>
      </c>
      <c r="E632" s="204"/>
      <c r="F632" s="167">
        <f>faneF1!F632</f>
        <v>0</v>
      </c>
      <c r="G632" s="167">
        <f>faneF1!G632</f>
        <v>0</v>
      </c>
    </row>
    <row r="633" spans="1:7" x14ac:dyDescent="0.35">
      <c r="A633" s="51" t="s">
        <v>2447</v>
      </c>
      <c r="B633" s="68" t="s">
        <v>136</v>
      </c>
      <c r="C633" s="167">
        <f>faneF1!C633</f>
        <v>0</v>
      </c>
      <c r="D633" s="167">
        <f>faneF1!D633</f>
        <v>0</v>
      </c>
      <c r="E633" s="204"/>
      <c r="F633" s="167">
        <f>faneF1!F633</f>
        <v>0</v>
      </c>
      <c r="G633" s="167">
        <f>faneF1!G633</f>
        <v>0</v>
      </c>
    </row>
    <row r="634" spans="1:7" x14ac:dyDescent="0.35">
      <c r="A634" s="51" t="s">
        <v>2448</v>
      </c>
      <c r="B634" s="68" t="s">
        <v>138</v>
      </c>
      <c r="C634" s="132">
        <f>SUM(C621:C633)</f>
        <v>5865.7177208492267</v>
      </c>
      <c r="D634" s="132">
        <f>SUM(D621:D633)</f>
        <v>2639.3891090379811</v>
      </c>
      <c r="E634" s="49"/>
      <c r="F634" s="132"/>
      <c r="G634" s="139" t="str">
        <f>IF($D$639=0,"",IF(D634="[for completion]","",IF(D634="","",D634/$D$639)))</f>
        <v/>
      </c>
    </row>
    <row r="635" spans="1:7" x14ac:dyDescent="0.35">
      <c r="A635" s="51" t="s">
        <v>2449</v>
      </c>
      <c r="B635" s="51" t="s">
        <v>2671</v>
      </c>
      <c r="F635" s="167">
        <f>faneF1!F635</f>
        <v>0</v>
      </c>
      <c r="G635" s="139" t="str">
        <f>IF($D$639=0,"",IF(D635="[for completion]","",IF(D635="","",D635/$D$639)))</f>
        <v/>
      </c>
    </row>
    <row r="636" spans="1:7" x14ac:dyDescent="0.35">
      <c r="A636" s="51" t="s">
        <v>2450</v>
      </c>
    </row>
    <row r="637" spans="1:7" x14ac:dyDescent="0.35">
      <c r="A637" s="51" t="s">
        <v>2451</v>
      </c>
      <c r="B637" s="179"/>
      <c r="C637" s="51"/>
      <c r="D637" s="51"/>
      <c r="E637" s="49"/>
      <c r="F637" s="139"/>
      <c r="G637" s="139"/>
    </row>
    <row r="638" spans="1:7" x14ac:dyDescent="0.35">
      <c r="A638" s="51" t="s">
        <v>2452</v>
      </c>
      <c r="B638" s="68"/>
      <c r="C638" s="51"/>
      <c r="D638" s="51"/>
      <c r="E638" s="49"/>
      <c r="F638" s="139"/>
      <c r="G638" s="139"/>
    </row>
    <row r="639" spans="1:7" x14ac:dyDescent="0.35">
      <c r="A639" s="51" t="s">
        <v>2453</v>
      </c>
      <c r="B639" s="68"/>
      <c r="C639" s="51"/>
      <c r="D639" s="51"/>
      <c r="E639" s="49"/>
      <c r="F639" s="188"/>
      <c r="G639" s="188"/>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B8325-65E4-4865-9864-71EF9A37EBD5}">
  <sheetPr codeName="Sheet15">
    <tabColor rgb="FF0070C0"/>
  </sheetPr>
  <dimension ref="A1:J639"/>
  <sheetViews>
    <sheetView topLeftCell="A247" workbookViewId="0">
      <selection sqref="A1:H1048576"/>
    </sheetView>
  </sheetViews>
  <sheetFormatPr defaultColWidth="9.1796875" defaultRowHeight="14.5" x14ac:dyDescent="0.35"/>
  <cols>
    <col min="1" max="1" width="12.1796875" style="229" customWidth="1"/>
    <col min="2" max="2" width="68.453125" style="229" bestFit="1" customWidth="1"/>
    <col min="3" max="4" width="22.453125" style="231" customWidth="1"/>
    <col min="5" max="5" width="7.1796875" style="231" customWidth="1"/>
    <col min="6" max="6" width="22.453125" style="231" customWidth="1"/>
    <col min="7" max="9" width="9.1796875" style="229"/>
    <col min="10" max="10" width="68" style="229" customWidth="1"/>
    <col min="11" max="16384" width="9.1796875" style="229"/>
  </cols>
  <sheetData>
    <row r="1" spans="1:5" x14ac:dyDescent="0.35">
      <c r="A1" s="229" t="s">
        <v>2752</v>
      </c>
      <c r="B1" s="229" t="s">
        <v>1652</v>
      </c>
    </row>
    <row r="2" spans="1:5" x14ac:dyDescent="0.35">
      <c r="A2" s="229" t="s">
        <v>1652</v>
      </c>
      <c r="B2" s="229" t="s">
        <v>1652</v>
      </c>
      <c r="C2" s="231">
        <v>0</v>
      </c>
      <c r="D2" s="231">
        <v>0</v>
      </c>
      <c r="E2" s="231">
        <v>0</v>
      </c>
    </row>
    <row r="3" spans="1:5" x14ac:dyDescent="0.35">
      <c r="A3" s="229" t="s">
        <v>1652</v>
      </c>
      <c r="B3" s="229" t="s">
        <v>1652</v>
      </c>
      <c r="C3" s="231">
        <v>0</v>
      </c>
      <c r="D3" s="231">
        <v>0</v>
      </c>
      <c r="E3" s="231">
        <v>0</v>
      </c>
    </row>
    <row r="4" spans="1:5" x14ac:dyDescent="0.35">
      <c r="A4" s="229" t="s">
        <v>1652</v>
      </c>
      <c r="B4" s="229" t="s">
        <v>1652</v>
      </c>
      <c r="C4" s="231">
        <v>0</v>
      </c>
      <c r="D4" s="231">
        <v>0</v>
      </c>
      <c r="E4" s="231">
        <v>0</v>
      </c>
    </row>
    <row r="5" spans="1:5" x14ac:dyDescent="0.35">
      <c r="A5" s="229" t="s">
        <v>1652</v>
      </c>
      <c r="B5" s="229" t="s">
        <v>1652</v>
      </c>
      <c r="C5" s="231">
        <v>0</v>
      </c>
      <c r="D5" s="231">
        <v>0</v>
      </c>
      <c r="E5" s="231">
        <v>0</v>
      </c>
    </row>
    <row r="6" spans="1:5" x14ac:dyDescent="0.35">
      <c r="A6" s="229" t="s">
        <v>1652</v>
      </c>
      <c r="B6" s="229" t="s">
        <v>1652</v>
      </c>
      <c r="C6" s="231">
        <v>0</v>
      </c>
      <c r="D6" s="231">
        <v>0</v>
      </c>
      <c r="E6" s="231">
        <v>0</v>
      </c>
    </row>
    <row r="7" spans="1:5" x14ac:dyDescent="0.35">
      <c r="A7" s="229" t="s">
        <v>1652</v>
      </c>
      <c r="B7" s="229" t="s">
        <v>1652</v>
      </c>
      <c r="C7" s="231">
        <v>0</v>
      </c>
      <c r="D7" s="231">
        <v>0</v>
      </c>
      <c r="E7" s="231">
        <v>0</v>
      </c>
    </row>
    <row r="8" spans="1:5" x14ac:dyDescent="0.35">
      <c r="A8" s="229" t="s">
        <v>1652</v>
      </c>
      <c r="B8" s="229" t="s">
        <v>1652</v>
      </c>
      <c r="C8" s="231">
        <v>0</v>
      </c>
      <c r="D8" s="231">
        <v>0</v>
      </c>
      <c r="E8" s="231">
        <v>0</v>
      </c>
    </row>
    <row r="9" spans="1:5" x14ac:dyDescent="0.35">
      <c r="A9" s="229" t="s">
        <v>1652</v>
      </c>
      <c r="B9" s="229" t="s">
        <v>1652</v>
      </c>
      <c r="C9" s="231">
        <v>0</v>
      </c>
      <c r="D9" s="231">
        <v>0</v>
      </c>
      <c r="E9" s="231">
        <v>0</v>
      </c>
    </row>
    <row r="10" spans="1:5" x14ac:dyDescent="0.35">
      <c r="A10" s="229" t="s">
        <v>1652</v>
      </c>
      <c r="B10" s="229" t="s">
        <v>1652</v>
      </c>
      <c r="C10" s="231">
        <v>0</v>
      </c>
      <c r="D10" s="231">
        <v>0</v>
      </c>
      <c r="E10" s="231">
        <v>0</v>
      </c>
    </row>
    <row r="11" spans="1:5" x14ac:dyDescent="0.35">
      <c r="A11" s="229" t="s">
        <v>1652</v>
      </c>
      <c r="B11" s="229" t="s">
        <v>1652</v>
      </c>
      <c r="C11" s="231">
        <v>0</v>
      </c>
      <c r="D11" s="231">
        <v>0</v>
      </c>
      <c r="E11" s="231">
        <v>0</v>
      </c>
    </row>
    <row r="12" spans="1:5" x14ac:dyDescent="0.35">
      <c r="A12" s="229" t="s">
        <v>1652</v>
      </c>
      <c r="B12" s="229" t="s">
        <v>1652</v>
      </c>
      <c r="C12" s="231">
        <v>0</v>
      </c>
      <c r="D12" s="231">
        <v>0</v>
      </c>
      <c r="E12" s="231">
        <v>0</v>
      </c>
    </row>
    <row r="13" spans="1:5" x14ac:dyDescent="0.35">
      <c r="A13" s="229" t="s">
        <v>1652</v>
      </c>
      <c r="B13" s="229" t="s">
        <v>1652</v>
      </c>
      <c r="C13" s="231">
        <v>0</v>
      </c>
      <c r="D13" s="231">
        <v>0</v>
      </c>
      <c r="E13" s="231">
        <v>0</v>
      </c>
    </row>
    <row r="14" spans="1:5" x14ac:dyDescent="0.35">
      <c r="A14" s="229" t="s">
        <v>1652</v>
      </c>
      <c r="B14" s="229" t="s">
        <v>1652</v>
      </c>
      <c r="C14" s="231">
        <v>0</v>
      </c>
      <c r="D14" s="231">
        <v>0</v>
      </c>
      <c r="E14" s="231">
        <v>0</v>
      </c>
    </row>
    <row r="15" spans="1:5" x14ac:dyDescent="0.35">
      <c r="A15" s="229" t="s">
        <v>1650</v>
      </c>
      <c r="B15" s="229" t="s">
        <v>1652</v>
      </c>
      <c r="C15" s="231">
        <v>70343.00372440739</v>
      </c>
      <c r="D15" s="231">
        <v>22018</v>
      </c>
    </row>
    <row r="16" spans="1:5" x14ac:dyDescent="0.35">
      <c r="A16" s="229" t="s">
        <v>1653</v>
      </c>
      <c r="B16" s="229" t="s">
        <v>1652</v>
      </c>
      <c r="C16" s="231">
        <v>69.887911632034957</v>
      </c>
      <c r="D16" s="231">
        <v>76</v>
      </c>
    </row>
    <row r="17" spans="1:5" x14ac:dyDescent="0.35">
      <c r="A17" s="229" t="s">
        <v>1654</v>
      </c>
      <c r="B17" s="229" t="s">
        <v>1652</v>
      </c>
    </row>
    <row r="18" spans="1:5" x14ac:dyDescent="0.35">
      <c r="A18" s="229" t="s">
        <v>1655</v>
      </c>
      <c r="B18" s="229" t="s">
        <v>1652</v>
      </c>
    </row>
    <row r="19" spans="1:5" x14ac:dyDescent="0.35">
      <c r="A19" s="229" t="s">
        <v>2194</v>
      </c>
      <c r="B19" s="229" t="s">
        <v>1652</v>
      </c>
    </row>
    <row r="20" spans="1:5" x14ac:dyDescent="0.35">
      <c r="A20" s="229" t="s">
        <v>2195</v>
      </c>
      <c r="B20" s="229" t="s">
        <v>1652</v>
      </c>
    </row>
    <row r="21" spans="1:5" x14ac:dyDescent="0.35">
      <c r="A21" s="229" t="s">
        <v>2196</v>
      </c>
      <c r="B21" s="229" t="s">
        <v>1652</v>
      </c>
    </row>
    <row r="22" spans="1:5" x14ac:dyDescent="0.35">
      <c r="A22" s="229" t="s">
        <v>2197</v>
      </c>
      <c r="B22" s="229" t="s">
        <v>1652</v>
      </c>
    </row>
    <row r="23" spans="1:5" x14ac:dyDescent="0.35">
      <c r="A23" s="229" t="s">
        <v>2198</v>
      </c>
      <c r="B23" s="229" t="s">
        <v>1652</v>
      </c>
    </row>
    <row r="24" spans="1:5" x14ac:dyDescent="0.35">
      <c r="A24" s="229" t="s">
        <v>1652</v>
      </c>
      <c r="B24" s="229" t="s">
        <v>1652</v>
      </c>
      <c r="C24" s="231">
        <v>0</v>
      </c>
      <c r="D24" s="231">
        <v>0</v>
      </c>
      <c r="E24" s="231">
        <v>0</v>
      </c>
    </row>
    <row r="25" spans="1:5" x14ac:dyDescent="0.35">
      <c r="A25" s="229" t="s">
        <v>1652</v>
      </c>
      <c r="B25" s="229" t="s">
        <v>1652</v>
      </c>
      <c r="C25" s="231">
        <v>0</v>
      </c>
      <c r="D25" s="231">
        <v>0</v>
      </c>
      <c r="E25" s="231">
        <v>0</v>
      </c>
    </row>
    <row r="26" spans="1:5" x14ac:dyDescent="0.35">
      <c r="A26" s="229" t="s">
        <v>1659</v>
      </c>
      <c r="B26" s="229" t="s">
        <v>1652</v>
      </c>
      <c r="C26" s="231">
        <v>60843.231438245079</v>
      </c>
    </row>
    <row r="27" spans="1:5" x14ac:dyDescent="0.35">
      <c r="A27" s="229" t="s">
        <v>1660</v>
      </c>
      <c r="B27" s="229" t="s">
        <v>1652</v>
      </c>
      <c r="C27" s="231">
        <v>9569.6601977943646</v>
      </c>
    </row>
    <row r="28" spans="1:5" x14ac:dyDescent="0.35">
      <c r="A28" s="229" t="s">
        <v>1661</v>
      </c>
      <c r="B28" s="229" t="s">
        <v>1652</v>
      </c>
    </row>
    <row r="29" spans="1:5" x14ac:dyDescent="0.35">
      <c r="A29" s="229" t="s">
        <v>1662</v>
      </c>
      <c r="B29" s="229" t="s">
        <v>1652</v>
      </c>
    </row>
    <row r="30" spans="1:5" x14ac:dyDescent="0.35">
      <c r="A30" s="229" t="s">
        <v>1663</v>
      </c>
      <c r="B30" s="229" t="s">
        <v>1652</v>
      </c>
      <c r="C30" s="231">
        <v>4309.2924620715685</v>
      </c>
    </row>
    <row r="31" spans="1:5" x14ac:dyDescent="0.35">
      <c r="A31" s="229" t="s">
        <v>1664</v>
      </c>
      <c r="B31" s="229" t="s">
        <v>1652</v>
      </c>
    </row>
    <row r="32" spans="1:5" x14ac:dyDescent="0.35">
      <c r="A32" s="229" t="s">
        <v>1665</v>
      </c>
      <c r="B32" s="229" t="s">
        <v>1652</v>
      </c>
      <c r="C32" s="231">
        <v>43550.841645760978</v>
      </c>
    </row>
    <row r="33" spans="1:5" x14ac:dyDescent="0.35">
      <c r="A33" s="229" t="s">
        <v>1666</v>
      </c>
      <c r="B33" s="229" t="s">
        <v>1652</v>
      </c>
      <c r="C33" s="231">
        <v>112.8406580146613</v>
      </c>
    </row>
    <row r="34" spans="1:5" x14ac:dyDescent="0.35">
      <c r="A34" s="229" t="s">
        <v>1667</v>
      </c>
      <c r="B34" s="229" t="s">
        <v>1652</v>
      </c>
      <c r="C34" s="231">
        <v>85.644606170902463</v>
      </c>
    </row>
    <row r="35" spans="1:5" x14ac:dyDescent="0.35">
      <c r="A35" s="229" t="s">
        <v>1668</v>
      </c>
      <c r="B35" s="229" t="s">
        <v>1652</v>
      </c>
      <c r="C35" s="231">
        <v>12784.612066226913</v>
      </c>
    </row>
    <row r="36" spans="1:5" x14ac:dyDescent="0.35">
      <c r="A36" s="229" t="s">
        <v>1669</v>
      </c>
      <c r="B36" s="229" t="s">
        <v>1652</v>
      </c>
    </row>
    <row r="37" spans="1:5" x14ac:dyDescent="0.35">
      <c r="A37" s="229" t="s">
        <v>1670</v>
      </c>
      <c r="B37" s="229" t="s">
        <v>1652</v>
      </c>
      <c r="C37" s="231">
        <v>9569.6601977943646</v>
      </c>
    </row>
    <row r="38" spans="1:5" x14ac:dyDescent="0.35">
      <c r="A38" s="229" t="s">
        <v>1671</v>
      </c>
      <c r="B38" s="229" t="s">
        <v>1652</v>
      </c>
    </row>
    <row r="39" spans="1:5" x14ac:dyDescent="0.35">
      <c r="A39" s="229" t="s">
        <v>1672</v>
      </c>
      <c r="B39" s="229" t="s">
        <v>1652</v>
      </c>
    </row>
    <row r="40" spans="1:5" x14ac:dyDescent="0.35">
      <c r="A40" s="229" t="s">
        <v>1673</v>
      </c>
      <c r="B40" s="229" t="s">
        <v>1652</v>
      </c>
    </row>
    <row r="41" spans="1:5" x14ac:dyDescent="0.35">
      <c r="A41" s="229" t="s">
        <v>1674</v>
      </c>
      <c r="B41" s="229" t="s">
        <v>1652</v>
      </c>
    </row>
    <row r="42" spans="1:5" x14ac:dyDescent="0.35">
      <c r="A42" s="229" t="s">
        <v>1675</v>
      </c>
      <c r="B42" s="229" t="s">
        <v>1652</v>
      </c>
    </row>
    <row r="43" spans="1:5" x14ac:dyDescent="0.35">
      <c r="A43" s="229" t="s">
        <v>1676</v>
      </c>
      <c r="B43" s="229" t="s">
        <v>1652</v>
      </c>
    </row>
    <row r="44" spans="1:5" x14ac:dyDescent="0.35">
      <c r="A44" s="229" t="s">
        <v>1677</v>
      </c>
      <c r="B44" s="229" t="s">
        <v>1652</v>
      </c>
    </row>
    <row r="45" spans="1:5" x14ac:dyDescent="0.35">
      <c r="A45" s="229" t="s">
        <v>1678</v>
      </c>
      <c r="B45" s="229" t="s">
        <v>1652</v>
      </c>
    </row>
    <row r="46" spans="1:5" x14ac:dyDescent="0.35">
      <c r="A46" s="229" t="s">
        <v>1679</v>
      </c>
      <c r="B46" s="229" t="s">
        <v>1652</v>
      </c>
    </row>
    <row r="47" spans="1:5" x14ac:dyDescent="0.35">
      <c r="A47" s="229" t="s">
        <v>1680</v>
      </c>
      <c r="B47" s="229" t="s">
        <v>1652</v>
      </c>
    </row>
    <row r="48" spans="1:5" x14ac:dyDescent="0.35">
      <c r="A48" s="229" t="s">
        <v>1652</v>
      </c>
      <c r="B48" s="229" t="s">
        <v>1652</v>
      </c>
      <c r="C48" s="231">
        <v>0</v>
      </c>
      <c r="D48" s="231">
        <v>0</v>
      </c>
      <c r="E48" s="231">
        <v>0</v>
      </c>
    </row>
    <row r="49" spans="1:6" x14ac:dyDescent="0.35">
      <c r="A49" s="229" t="s">
        <v>1681</v>
      </c>
      <c r="B49" s="229" t="s">
        <v>1652</v>
      </c>
      <c r="C49" s="231">
        <v>21678</v>
      </c>
      <c r="D49" s="231">
        <v>392</v>
      </c>
      <c r="F49" s="231">
        <v>22070</v>
      </c>
    </row>
    <row r="50" spans="1:6" x14ac:dyDescent="0.35">
      <c r="A50" s="229" t="s">
        <v>1682</v>
      </c>
      <c r="B50" s="229" t="s">
        <v>1652</v>
      </c>
    </row>
    <row r="51" spans="1:6" x14ac:dyDescent="0.35">
      <c r="A51" s="229" t="s">
        <v>1683</v>
      </c>
      <c r="B51" s="229" t="s">
        <v>1652</v>
      </c>
    </row>
    <row r="52" spans="1:6" x14ac:dyDescent="0.35">
      <c r="A52" s="229" t="s">
        <v>1684</v>
      </c>
      <c r="B52" s="229" t="s">
        <v>1652</v>
      </c>
    </row>
    <row r="53" spans="1:6" x14ac:dyDescent="0.35">
      <c r="A53" s="229" t="s">
        <v>1685</v>
      </c>
      <c r="B53" s="229" t="s">
        <v>1652</v>
      </c>
    </row>
    <row r="54" spans="1:6" x14ac:dyDescent="0.35">
      <c r="A54" s="229" t="s">
        <v>1686</v>
      </c>
      <c r="B54" s="229" t="s">
        <v>1652</v>
      </c>
    </row>
    <row r="55" spans="1:6" x14ac:dyDescent="0.35">
      <c r="A55" s="229" t="s">
        <v>1687</v>
      </c>
      <c r="B55" s="229" t="s">
        <v>1652</v>
      </c>
    </row>
    <row r="56" spans="1:6" x14ac:dyDescent="0.35">
      <c r="A56" s="229" t="s">
        <v>1652</v>
      </c>
      <c r="B56" s="229" t="s">
        <v>1652</v>
      </c>
      <c r="C56" s="231">
        <v>0</v>
      </c>
      <c r="D56" s="231">
        <v>0</v>
      </c>
      <c r="E56" s="231">
        <v>0</v>
      </c>
    </row>
    <row r="57" spans="1:6" x14ac:dyDescent="0.35">
      <c r="A57" s="229" t="s">
        <v>1688</v>
      </c>
      <c r="B57" s="229" t="s">
        <v>1652</v>
      </c>
      <c r="C57" s="231">
        <v>3.9028174182852107E-2</v>
      </c>
      <c r="D57" s="231">
        <v>0.34129838829353493</v>
      </c>
      <c r="F57" s="231">
        <v>8.0109049712088987E-2</v>
      </c>
    </row>
    <row r="58" spans="1:6" x14ac:dyDescent="0.35">
      <c r="A58" s="229" t="s">
        <v>1689</v>
      </c>
      <c r="B58" s="229" t="s">
        <v>1652</v>
      </c>
    </row>
    <row r="59" spans="1:6" x14ac:dyDescent="0.35">
      <c r="A59" s="229" t="s">
        <v>1690</v>
      </c>
      <c r="B59" s="229" t="s">
        <v>1652</v>
      </c>
    </row>
    <row r="60" spans="1:6" x14ac:dyDescent="0.35">
      <c r="A60" s="229" t="s">
        <v>1691</v>
      </c>
      <c r="B60" s="229" t="s">
        <v>1652</v>
      </c>
    </row>
    <row r="61" spans="1:6" x14ac:dyDescent="0.35">
      <c r="A61" s="229" t="s">
        <v>1692</v>
      </c>
      <c r="B61" s="229" t="s">
        <v>1652</v>
      </c>
    </row>
    <row r="62" spans="1:6" x14ac:dyDescent="0.35">
      <c r="A62" s="229" t="s">
        <v>1693</v>
      </c>
      <c r="B62" s="229" t="s">
        <v>1652</v>
      </c>
    </row>
    <row r="63" spans="1:6" x14ac:dyDescent="0.35">
      <c r="A63" s="229" t="s">
        <v>1694</v>
      </c>
      <c r="B63" s="229" t="s">
        <v>1652</v>
      </c>
    </row>
    <row r="64" spans="1:6" x14ac:dyDescent="0.35">
      <c r="A64" s="229" t="s">
        <v>1652</v>
      </c>
      <c r="B64" s="229" t="s">
        <v>1652</v>
      </c>
      <c r="C64" s="231">
        <v>0</v>
      </c>
      <c r="D64" s="231">
        <v>0</v>
      </c>
      <c r="E64" s="231">
        <v>0</v>
      </c>
    </row>
    <row r="65" spans="1:2" x14ac:dyDescent="0.35">
      <c r="A65" s="229" t="s">
        <v>1695</v>
      </c>
      <c r="B65" s="229" t="s">
        <v>1652</v>
      </c>
    </row>
    <row r="66" spans="1:2" x14ac:dyDescent="0.35">
      <c r="A66" s="229" t="s">
        <v>1696</v>
      </c>
      <c r="B66" s="229" t="s">
        <v>1652</v>
      </c>
    </row>
    <row r="67" spans="1:2" x14ac:dyDescent="0.35">
      <c r="A67" s="229" t="s">
        <v>1697</v>
      </c>
      <c r="B67" s="229" t="s">
        <v>1652</v>
      </c>
    </row>
    <row r="68" spans="1:2" x14ac:dyDescent="0.35">
      <c r="A68" s="229" t="s">
        <v>1698</v>
      </c>
      <c r="B68" s="229" t="s">
        <v>1652</v>
      </c>
    </row>
    <row r="69" spans="1:2" x14ac:dyDescent="0.35">
      <c r="A69" s="229" t="s">
        <v>1699</v>
      </c>
      <c r="B69" s="229" t="s">
        <v>1652</v>
      </c>
    </row>
    <row r="70" spans="1:2" x14ac:dyDescent="0.35">
      <c r="A70" s="229" t="s">
        <v>1700</v>
      </c>
      <c r="B70" s="229" t="s">
        <v>1652</v>
      </c>
    </row>
    <row r="71" spans="1:2" x14ac:dyDescent="0.35">
      <c r="A71" s="229" t="s">
        <v>1701</v>
      </c>
      <c r="B71" s="229" t="s">
        <v>1652</v>
      </c>
    </row>
    <row r="72" spans="1:2" x14ac:dyDescent="0.35">
      <c r="A72" s="229" t="s">
        <v>1702</v>
      </c>
      <c r="B72" s="229" t="s">
        <v>1652</v>
      </c>
    </row>
    <row r="73" spans="1:2" x14ac:dyDescent="0.35">
      <c r="A73" s="229" t="s">
        <v>1703</v>
      </c>
      <c r="B73" s="229" t="s">
        <v>1652</v>
      </c>
    </row>
    <row r="74" spans="1:2" x14ac:dyDescent="0.35">
      <c r="A74" s="229" t="s">
        <v>1704</v>
      </c>
      <c r="B74" s="229" t="s">
        <v>1652</v>
      </c>
    </row>
    <row r="75" spans="1:2" x14ac:dyDescent="0.35">
      <c r="A75" s="229" t="s">
        <v>1705</v>
      </c>
      <c r="B75" s="229" t="s">
        <v>1652</v>
      </c>
    </row>
    <row r="76" spans="1:2" x14ac:dyDescent="0.35">
      <c r="A76" s="229" t="s">
        <v>1706</v>
      </c>
      <c r="B76" s="229" t="s">
        <v>1652</v>
      </c>
    </row>
    <row r="77" spans="1:2" x14ac:dyDescent="0.35">
      <c r="A77" s="229" t="s">
        <v>1707</v>
      </c>
      <c r="B77" s="229" t="s">
        <v>1652</v>
      </c>
    </row>
    <row r="78" spans="1:2" x14ac:dyDescent="0.35">
      <c r="A78" s="229" t="s">
        <v>1708</v>
      </c>
      <c r="B78" s="229" t="s">
        <v>1652</v>
      </c>
    </row>
    <row r="79" spans="1:2" x14ac:dyDescent="0.35">
      <c r="A79" s="229" t="s">
        <v>1709</v>
      </c>
      <c r="B79" s="229" t="s">
        <v>1652</v>
      </c>
    </row>
    <row r="80" spans="1:2" x14ac:dyDescent="0.35">
      <c r="A80" s="229" t="s">
        <v>1710</v>
      </c>
      <c r="B80" s="229" t="s">
        <v>1652</v>
      </c>
    </row>
    <row r="81" spans="1:2" x14ac:dyDescent="0.35">
      <c r="A81" s="229" t="s">
        <v>1711</v>
      </c>
      <c r="B81" s="229" t="s">
        <v>1652</v>
      </c>
    </row>
    <row r="82" spans="1:2" x14ac:dyDescent="0.35">
      <c r="A82" s="229" t="s">
        <v>1712</v>
      </c>
      <c r="B82" s="229" t="s">
        <v>1652</v>
      </c>
    </row>
    <row r="83" spans="1:2" x14ac:dyDescent="0.35">
      <c r="A83" s="229" t="s">
        <v>1713</v>
      </c>
      <c r="B83" s="229" t="s">
        <v>1652</v>
      </c>
    </row>
    <row r="84" spans="1:2" x14ac:dyDescent="0.35">
      <c r="A84" s="229" t="s">
        <v>1714</v>
      </c>
      <c r="B84" s="229" t="s">
        <v>1652</v>
      </c>
    </row>
    <row r="85" spans="1:2" x14ac:dyDescent="0.35">
      <c r="A85" s="229" t="s">
        <v>1715</v>
      </c>
      <c r="B85" s="229" t="s">
        <v>1652</v>
      </c>
    </row>
    <row r="86" spans="1:2" x14ac:dyDescent="0.35">
      <c r="A86" s="229" t="s">
        <v>1716</v>
      </c>
      <c r="B86" s="229" t="s">
        <v>1652</v>
      </c>
    </row>
    <row r="87" spans="1:2" x14ac:dyDescent="0.35">
      <c r="A87" s="229" t="s">
        <v>1717</v>
      </c>
      <c r="B87" s="229" t="s">
        <v>1652</v>
      </c>
    </row>
    <row r="88" spans="1:2" x14ac:dyDescent="0.35">
      <c r="A88" s="229" t="s">
        <v>1718</v>
      </c>
      <c r="B88" s="229" t="s">
        <v>1652</v>
      </c>
    </row>
    <row r="89" spans="1:2" x14ac:dyDescent="0.35">
      <c r="A89" s="229" t="s">
        <v>1719</v>
      </c>
      <c r="B89" s="229" t="s">
        <v>1652</v>
      </c>
    </row>
    <row r="90" spans="1:2" x14ac:dyDescent="0.35">
      <c r="A90" s="229" t="s">
        <v>1720</v>
      </c>
      <c r="B90" s="229" t="s">
        <v>1652</v>
      </c>
    </row>
    <row r="91" spans="1:2" x14ac:dyDescent="0.35">
      <c r="A91" s="229" t="s">
        <v>1721</v>
      </c>
      <c r="B91" s="229" t="s">
        <v>1652</v>
      </c>
    </row>
    <row r="92" spans="1:2" x14ac:dyDescent="0.35">
      <c r="A92" s="229" t="s">
        <v>1722</v>
      </c>
      <c r="B92" s="229" t="s">
        <v>1652</v>
      </c>
    </row>
    <row r="93" spans="1:2" x14ac:dyDescent="0.35">
      <c r="A93" s="229" t="s">
        <v>1723</v>
      </c>
      <c r="B93" s="229" t="s">
        <v>1652</v>
      </c>
    </row>
    <row r="94" spans="1:2" x14ac:dyDescent="0.35">
      <c r="A94" s="229" t="s">
        <v>1724</v>
      </c>
      <c r="B94" s="229" t="s">
        <v>1652</v>
      </c>
    </row>
    <row r="95" spans="1:2" x14ac:dyDescent="0.35">
      <c r="A95" s="229" t="s">
        <v>1725</v>
      </c>
      <c r="B95" s="229" t="s">
        <v>1652</v>
      </c>
    </row>
    <row r="96" spans="1:2" x14ac:dyDescent="0.35">
      <c r="A96" s="229" t="s">
        <v>1726</v>
      </c>
      <c r="B96" s="229" t="s">
        <v>1652</v>
      </c>
    </row>
    <row r="97" spans="1:2" x14ac:dyDescent="0.35">
      <c r="A97" s="229" t="s">
        <v>1727</v>
      </c>
      <c r="B97" s="229" t="s">
        <v>1652</v>
      </c>
    </row>
    <row r="98" spans="1:2" x14ac:dyDescent="0.35">
      <c r="A98" s="229" t="s">
        <v>1728</v>
      </c>
      <c r="B98" s="229" t="s">
        <v>1652</v>
      </c>
    </row>
    <row r="99" spans="1:2" x14ac:dyDescent="0.35">
      <c r="A99" s="229" t="s">
        <v>1729</v>
      </c>
      <c r="B99" s="229" t="s">
        <v>1652</v>
      </c>
    </row>
    <row r="100" spans="1:2" x14ac:dyDescent="0.35">
      <c r="A100" s="229" t="s">
        <v>1730</v>
      </c>
      <c r="B100" s="229" t="s">
        <v>1652</v>
      </c>
    </row>
    <row r="101" spans="1:2" x14ac:dyDescent="0.35">
      <c r="A101" s="229" t="s">
        <v>1731</v>
      </c>
      <c r="B101" s="229" t="s">
        <v>1652</v>
      </c>
    </row>
    <row r="102" spans="1:2" x14ac:dyDescent="0.35">
      <c r="A102" s="229" t="s">
        <v>1732</v>
      </c>
      <c r="B102" s="229" t="s">
        <v>1652</v>
      </c>
    </row>
    <row r="103" spans="1:2" x14ac:dyDescent="0.35">
      <c r="A103" s="229" t="s">
        <v>1733</v>
      </c>
      <c r="B103" s="229" t="s">
        <v>1652</v>
      </c>
    </row>
    <row r="104" spans="1:2" x14ac:dyDescent="0.35">
      <c r="A104" s="229" t="s">
        <v>1734</v>
      </c>
      <c r="B104" s="229" t="s">
        <v>1652</v>
      </c>
    </row>
    <row r="105" spans="1:2" x14ac:dyDescent="0.35">
      <c r="A105" s="229" t="s">
        <v>1735</v>
      </c>
      <c r="B105" s="229" t="s">
        <v>1652</v>
      </c>
    </row>
    <row r="106" spans="1:2" x14ac:dyDescent="0.35">
      <c r="A106" s="229" t="s">
        <v>1736</v>
      </c>
      <c r="B106" s="229" t="s">
        <v>1652</v>
      </c>
    </row>
    <row r="107" spans="1:2" x14ac:dyDescent="0.35">
      <c r="A107" s="229" t="s">
        <v>1737</v>
      </c>
      <c r="B107" s="229" t="s">
        <v>1652</v>
      </c>
    </row>
    <row r="108" spans="1:2" x14ac:dyDescent="0.35">
      <c r="A108" s="229" t="s">
        <v>1738</v>
      </c>
      <c r="B108" s="229" t="s">
        <v>1652</v>
      </c>
    </row>
    <row r="109" spans="1:2" x14ac:dyDescent="0.35">
      <c r="A109" s="229" t="s">
        <v>2010</v>
      </c>
      <c r="B109" s="229" t="s">
        <v>1652</v>
      </c>
    </row>
    <row r="110" spans="1:2" x14ac:dyDescent="0.35">
      <c r="A110" s="229" t="s">
        <v>2011</v>
      </c>
      <c r="B110" s="229" t="s">
        <v>1652</v>
      </c>
    </row>
    <row r="111" spans="1:2" x14ac:dyDescent="0.35">
      <c r="A111" s="229" t="s">
        <v>2012</v>
      </c>
      <c r="B111" s="229" t="s">
        <v>1652</v>
      </c>
    </row>
    <row r="112" spans="1:2" x14ac:dyDescent="0.35">
      <c r="A112" s="229" t="s">
        <v>2013</v>
      </c>
      <c r="B112" s="229" t="s">
        <v>1652</v>
      </c>
    </row>
    <row r="113" spans="1:6" x14ac:dyDescent="0.35">
      <c r="A113" s="229" t="s">
        <v>2014</v>
      </c>
      <c r="B113" s="229" t="s">
        <v>1652</v>
      </c>
    </row>
    <row r="114" spans="1:6" x14ac:dyDescent="0.35">
      <c r="A114" s="229" t="s">
        <v>2015</v>
      </c>
      <c r="B114" s="229" t="s">
        <v>1652</v>
      </c>
    </row>
    <row r="115" spans="1:6" x14ac:dyDescent="0.35">
      <c r="A115" s="229" t="s">
        <v>2016</v>
      </c>
      <c r="B115" s="229" t="s">
        <v>1652</v>
      </c>
    </row>
    <row r="116" spans="1:6" x14ac:dyDescent="0.35">
      <c r="A116" s="229" t="s">
        <v>2017</v>
      </c>
      <c r="B116" s="229" t="s">
        <v>1652</v>
      </c>
    </row>
    <row r="117" spans="1:6" x14ac:dyDescent="0.35">
      <c r="A117" s="229" t="s">
        <v>2018</v>
      </c>
      <c r="B117" s="229" t="s">
        <v>1652</v>
      </c>
    </row>
    <row r="118" spans="1:6" x14ac:dyDescent="0.35">
      <c r="A118" s="229" t="s">
        <v>2019</v>
      </c>
      <c r="B118" s="229" t="s">
        <v>1652</v>
      </c>
    </row>
    <row r="119" spans="1:6" x14ac:dyDescent="0.35">
      <c r="A119" s="229" t="s">
        <v>1652</v>
      </c>
      <c r="B119" s="229" t="s">
        <v>1652</v>
      </c>
      <c r="C119" s="231">
        <v>0</v>
      </c>
      <c r="D119" s="231">
        <v>0</v>
      </c>
      <c r="E119" s="231">
        <v>0</v>
      </c>
    </row>
    <row r="120" spans="1:6" x14ac:dyDescent="0.35">
      <c r="A120" s="229" t="s">
        <v>1739</v>
      </c>
      <c r="B120" s="229" t="s">
        <v>1652</v>
      </c>
      <c r="C120" s="231">
        <v>0.44256331088462048</v>
      </c>
      <c r="D120" s="231">
        <v>0.60730974716425457</v>
      </c>
      <c r="F120" s="231">
        <v>0.46495363426656189</v>
      </c>
    </row>
    <row r="121" spans="1:6" x14ac:dyDescent="0.35">
      <c r="A121" s="229" t="s">
        <v>1740</v>
      </c>
      <c r="B121" s="229" t="s">
        <v>1652</v>
      </c>
      <c r="C121" s="231">
        <v>0.14658421027174451</v>
      </c>
      <c r="D121" s="231">
        <v>4.1881570240303152E-2</v>
      </c>
      <c r="F121" s="231">
        <v>0.13235430629204412</v>
      </c>
    </row>
    <row r="122" spans="1:6" x14ac:dyDescent="0.35">
      <c r="A122" s="229" t="s">
        <v>1741</v>
      </c>
      <c r="B122" s="229" t="s">
        <v>1652</v>
      </c>
      <c r="C122" s="231">
        <v>3.1627120615723599E-2</v>
      </c>
      <c r="D122" s="231">
        <v>4.5665479596877015E-2</v>
      </c>
      <c r="F122" s="231">
        <v>3.3535042901862967E-2</v>
      </c>
    </row>
    <row r="123" spans="1:6" x14ac:dyDescent="0.35">
      <c r="A123" s="229" t="s">
        <v>1742</v>
      </c>
      <c r="B123" s="229" t="s">
        <v>1652</v>
      </c>
      <c r="C123" s="231">
        <v>0.25915549122233378</v>
      </c>
      <c r="D123" s="231">
        <v>0.21222448040723579</v>
      </c>
      <c r="F123" s="231">
        <v>0.25277720145455518</v>
      </c>
    </row>
    <row r="124" spans="1:6" x14ac:dyDescent="0.35">
      <c r="A124" s="229" t="s">
        <v>1743</v>
      </c>
      <c r="B124" s="229" t="s">
        <v>1652</v>
      </c>
      <c r="C124" s="231">
        <v>0.12006986700565575</v>
      </c>
      <c r="D124" s="231">
        <v>9.2918722591785144E-2</v>
      </c>
      <c r="F124" s="231">
        <v>0.11637981508496348</v>
      </c>
    </row>
    <row r="125" spans="1:6" x14ac:dyDescent="0.35">
      <c r="A125" s="229" t="s">
        <v>1744</v>
      </c>
      <c r="B125" s="229" t="s">
        <v>1652</v>
      </c>
    </row>
    <row r="126" spans="1:6" x14ac:dyDescent="0.35">
      <c r="A126" s="229" t="s">
        <v>1745</v>
      </c>
      <c r="B126" s="229" t="s">
        <v>1652</v>
      </c>
    </row>
    <row r="127" spans="1:6" x14ac:dyDescent="0.35">
      <c r="A127" s="229" t="s">
        <v>1746</v>
      </c>
      <c r="B127" s="229" t="s">
        <v>1652</v>
      </c>
    </row>
    <row r="128" spans="1:6" x14ac:dyDescent="0.35">
      <c r="A128" s="229" t="s">
        <v>1747</v>
      </c>
      <c r="B128" s="229" t="s">
        <v>1652</v>
      </c>
    </row>
    <row r="129" spans="1:2" x14ac:dyDescent="0.35">
      <c r="A129" s="229" t="s">
        <v>1748</v>
      </c>
      <c r="B129" s="229" t="s">
        <v>1652</v>
      </c>
    </row>
    <row r="130" spans="1:2" x14ac:dyDescent="0.35">
      <c r="A130" s="229" t="s">
        <v>1749</v>
      </c>
      <c r="B130" s="229" t="s">
        <v>1652</v>
      </c>
    </row>
    <row r="131" spans="1:2" x14ac:dyDescent="0.35">
      <c r="A131" s="229" t="s">
        <v>1750</v>
      </c>
      <c r="B131" s="229" t="s">
        <v>1652</v>
      </c>
    </row>
    <row r="132" spans="1:2" x14ac:dyDescent="0.35">
      <c r="A132" s="229" t="s">
        <v>1751</v>
      </c>
      <c r="B132" s="229" t="s">
        <v>1652</v>
      </c>
    </row>
    <row r="133" spans="1:2" x14ac:dyDescent="0.35">
      <c r="A133" s="229" t="s">
        <v>1752</v>
      </c>
      <c r="B133" s="229" t="s">
        <v>1652</v>
      </c>
    </row>
    <row r="134" spans="1:2" x14ac:dyDescent="0.35">
      <c r="A134" s="229" t="s">
        <v>1753</v>
      </c>
      <c r="B134" s="229" t="s">
        <v>1652</v>
      </c>
    </row>
    <row r="135" spans="1:2" x14ac:dyDescent="0.35">
      <c r="A135" s="229" t="s">
        <v>1754</v>
      </c>
      <c r="B135" s="229" t="s">
        <v>1652</v>
      </c>
    </row>
    <row r="136" spans="1:2" x14ac:dyDescent="0.35">
      <c r="A136" s="229" t="s">
        <v>1755</v>
      </c>
      <c r="B136" s="229" t="s">
        <v>1652</v>
      </c>
    </row>
    <row r="137" spans="1:2" x14ac:dyDescent="0.35">
      <c r="A137" s="229" t="s">
        <v>1756</v>
      </c>
      <c r="B137" s="229" t="s">
        <v>1652</v>
      </c>
    </row>
    <row r="138" spans="1:2" x14ac:dyDescent="0.35">
      <c r="A138" s="229" t="s">
        <v>1757</v>
      </c>
      <c r="B138" s="229" t="s">
        <v>1652</v>
      </c>
    </row>
    <row r="139" spans="1:2" x14ac:dyDescent="0.35">
      <c r="A139" s="229" t="s">
        <v>1758</v>
      </c>
      <c r="B139" s="229" t="s">
        <v>1652</v>
      </c>
    </row>
    <row r="140" spans="1:2" x14ac:dyDescent="0.35">
      <c r="A140" s="229" t="s">
        <v>1759</v>
      </c>
      <c r="B140" s="229" t="s">
        <v>1652</v>
      </c>
    </row>
    <row r="141" spans="1:2" x14ac:dyDescent="0.35">
      <c r="A141" s="229" t="s">
        <v>1760</v>
      </c>
      <c r="B141" s="229" t="s">
        <v>1652</v>
      </c>
    </row>
    <row r="142" spans="1:2" x14ac:dyDescent="0.35">
      <c r="A142" s="229" t="s">
        <v>1761</v>
      </c>
      <c r="B142" s="229" t="s">
        <v>1652</v>
      </c>
    </row>
    <row r="143" spans="1:2" x14ac:dyDescent="0.35">
      <c r="A143" s="229" t="s">
        <v>1762</v>
      </c>
      <c r="B143" s="229" t="s">
        <v>1652</v>
      </c>
    </row>
    <row r="144" spans="1:2" x14ac:dyDescent="0.35">
      <c r="A144" s="229" t="s">
        <v>1763</v>
      </c>
      <c r="B144" s="229" t="s">
        <v>1652</v>
      </c>
    </row>
    <row r="145" spans="1:2" x14ac:dyDescent="0.35">
      <c r="A145" s="229" t="s">
        <v>1764</v>
      </c>
      <c r="B145" s="229" t="s">
        <v>1652</v>
      </c>
    </row>
    <row r="146" spans="1:2" x14ac:dyDescent="0.35">
      <c r="A146" s="229" t="s">
        <v>1765</v>
      </c>
      <c r="B146" s="229" t="s">
        <v>1652</v>
      </c>
    </row>
    <row r="147" spans="1:2" x14ac:dyDescent="0.35">
      <c r="A147" s="229" t="s">
        <v>1766</v>
      </c>
      <c r="B147" s="229" t="s">
        <v>1652</v>
      </c>
    </row>
    <row r="148" spans="1:2" x14ac:dyDescent="0.35">
      <c r="A148" s="229" t="s">
        <v>1767</v>
      </c>
      <c r="B148" s="229" t="s">
        <v>1652</v>
      </c>
    </row>
    <row r="149" spans="1:2" x14ac:dyDescent="0.35">
      <c r="A149" s="229" t="s">
        <v>1768</v>
      </c>
      <c r="B149" s="229" t="s">
        <v>1652</v>
      </c>
    </row>
    <row r="150" spans="1:2" x14ac:dyDescent="0.35">
      <c r="A150" s="229" t="s">
        <v>1769</v>
      </c>
      <c r="B150" s="229" t="s">
        <v>1652</v>
      </c>
    </row>
    <row r="151" spans="1:2" x14ac:dyDescent="0.35">
      <c r="A151" s="229" t="s">
        <v>1770</v>
      </c>
      <c r="B151" s="229" t="s">
        <v>1652</v>
      </c>
    </row>
    <row r="152" spans="1:2" x14ac:dyDescent="0.35">
      <c r="A152" s="229" t="s">
        <v>1771</v>
      </c>
      <c r="B152" s="229" t="s">
        <v>1652</v>
      </c>
    </row>
    <row r="153" spans="1:2" x14ac:dyDescent="0.35">
      <c r="A153" s="229" t="s">
        <v>1772</v>
      </c>
      <c r="B153" s="229" t="s">
        <v>1652</v>
      </c>
    </row>
    <row r="154" spans="1:2" x14ac:dyDescent="0.35">
      <c r="A154" s="229" t="s">
        <v>1773</v>
      </c>
      <c r="B154" s="229" t="s">
        <v>1652</v>
      </c>
    </row>
    <row r="155" spans="1:2" x14ac:dyDescent="0.35">
      <c r="A155" s="229" t="s">
        <v>1774</v>
      </c>
      <c r="B155" s="229" t="s">
        <v>1652</v>
      </c>
    </row>
    <row r="156" spans="1:2" x14ac:dyDescent="0.35">
      <c r="A156" s="229" t="s">
        <v>1775</v>
      </c>
      <c r="B156" s="229" t="s">
        <v>1652</v>
      </c>
    </row>
    <row r="157" spans="1:2" x14ac:dyDescent="0.35">
      <c r="A157" s="229" t="s">
        <v>1776</v>
      </c>
      <c r="B157" s="229" t="s">
        <v>1652</v>
      </c>
    </row>
    <row r="158" spans="1:2" x14ac:dyDescent="0.35">
      <c r="A158" s="229" t="s">
        <v>1777</v>
      </c>
      <c r="B158" s="229" t="s">
        <v>1652</v>
      </c>
    </row>
    <row r="159" spans="1:2" x14ac:dyDescent="0.35">
      <c r="A159" s="229" t="s">
        <v>1778</v>
      </c>
      <c r="B159" s="229" t="s">
        <v>1652</v>
      </c>
    </row>
    <row r="160" spans="1:2" x14ac:dyDescent="0.35">
      <c r="A160" s="229" t="s">
        <v>1779</v>
      </c>
      <c r="B160" s="229" t="s">
        <v>1652</v>
      </c>
    </row>
    <row r="161" spans="1:6" x14ac:dyDescent="0.35">
      <c r="A161" s="229" t="s">
        <v>1780</v>
      </c>
      <c r="B161" s="229" t="s">
        <v>1652</v>
      </c>
    </row>
    <row r="162" spans="1:6" x14ac:dyDescent="0.35">
      <c r="A162" s="229" t="s">
        <v>1781</v>
      </c>
      <c r="B162" s="229" t="s">
        <v>1652</v>
      </c>
    </row>
    <row r="163" spans="1:6" x14ac:dyDescent="0.35">
      <c r="A163" s="229" t="s">
        <v>1782</v>
      </c>
      <c r="B163" s="229" t="s">
        <v>1652</v>
      </c>
    </row>
    <row r="164" spans="1:6" x14ac:dyDescent="0.35">
      <c r="A164" s="229" t="s">
        <v>1783</v>
      </c>
      <c r="B164" s="229" t="s">
        <v>1652</v>
      </c>
    </row>
    <row r="165" spans="1:6" x14ac:dyDescent="0.35">
      <c r="A165" s="229" t="s">
        <v>1784</v>
      </c>
      <c r="B165" s="229" t="s">
        <v>1652</v>
      </c>
    </row>
    <row r="166" spans="1:6" x14ac:dyDescent="0.35">
      <c r="A166" s="229" t="s">
        <v>1785</v>
      </c>
      <c r="B166" s="229" t="s">
        <v>1652</v>
      </c>
    </row>
    <row r="167" spans="1:6" x14ac:dyDescent="0.35">
      <c r="A167" s="229" t="s">
        <v>1786</v>
      </c>
      <c r="B167" s="229" t="s">
        <v>1652</v>
      </c>
    </row>
    <row r="168" spans="1:6" x14ac:dyDescent="0.35">
      <c r="A168" s="229" t="s">
        <v>1787</v>
      </c>
      <c r="B168" s="229" t="s">
        <v>1652</v>
      </c>
    </row>
    <row r="169" spans="1:6" x14ac:dyDescent="0.35">
      <c r="A169" s="229" t="s">
        <v>1788</v>
      </c>
      <c r="B169" s="229" t="s">
        <v>1652</v>
      </c>
    </row>
    <row r="170" spans="1:6" x14ac:dyDescent="0.35">
      <c r="A170" s="229" t="s">
        <v>1652</v>
      </c>
      <c r="B170" s="229" t="s">
        <v>1652</v>
      </c>
      <c r="C170" s="231">
        <v>0</v>
      </c>
      <c r="D170" s="231">
        <v>0</v>
      </c>
      <c r="E170" s="231">
        <v>0</v>
      </c>
    </row>
    <row r="171" spans="1:6" x14ac:dyDescent="0.35">
      <c r="A171" s="229" t="s">
        <v>1789</v>
      </c>
      <c r="B171" s="229" t="s">
        <v>1652</v>
      </c>
      <c r="C171" s="231">
        <v>0.73870930140324553</v>
      </c>
      <c r="D171" s="231">
        <v>0.39592794686445437</v>
      </c>
      <c r="F171" s="231">
        <v>0.69212264647594102</v>
      </c>
    </row>
    <row r="172" spans="1:6" x14ac:dyDescent="0.35">
      <c r="A172" s="229" t="s">
        <v>1790</v>
      </c>
      <c r="B172" s="229" t="s">
        <v>1652</v>
      </c>
      <c r="C172" s="231">
        <v>0.26129069859683285</v>
      </c>
      <c r="D172" s="231">
        <v>0.60407205313600132</v>
      </c>
      <c r="F172" s="231">
        <v>0.30787735352404549</v>
      </c>
    </row>
    <row r="173" spans="1:6" x14ac:dyDescent="0.35">
      <c r="A173" s="229" t="s">
        <v>1791</v>
      </c>
      <c r="B173" s="229" t="s">
        <v>1652</v>
      </c>
    </row>
    <row r="174" spans="1:6" x14ac:dyDescent="0.35">
      <c r="A174" s="229" t="s">
        <v>1792</v>
      </c>
      <c r="B174" s="229" t="s">
        <v>1652</v>
      </c>
    </row>
    <row r="175" spans="1:6" x14ac:dyDescent="0.35">
      <c r="A175" s="229" t="s">
        <v>1793</v>
      </c>
      <c r="B175" s="229" t="s">
        <v>1652</v>
      </c>
    </row>
    <row r="176" spans="1:6" x14ac:dyDescent="0.35">
      <c r="A176" s="229" t="s">
        <v>1794</v>
      </c>
      <c r="B176" s="229" t="s">
        <v>1652</v>
      </c>
    </row>
    <row r="177" spans="1:6" x14ac:dyDescent="0.35">
      <c r="A177" s="229" t="s">
        <v>1795</v>
      </c>
      <c r="B177" s="229" t="s">
        <v>1652</v>
      </c>
    </row>
    <row r="178" spans="1:6" x14ac:dyDescent="0.35">
      <c r="A178" s="229" t="s">
        <v>1796</v>
      </c>
      <c r="B178" s="229" t="s">
        <v>1652</v>
      </c>
    </row>
    <row r="179" spans="1:6" x14ac:dyDescent="0.35">
      <c r="A179" s="229" t="s">
        <v>1797</v>
      </c>
      <c r="B179" s="229" t="s">
        <v>1652</v>
      </c>
    </row>
    <row r="180" spans="1:6" x14ac:dyDescent="0.35">
      <c r="A180" s="229" t="s">
        <v>1652</v>
      </c>
      <c r="B180" s="229" t="s">
        <v>1652</v>
      </c>
      <c r="C180" s="231">
        <v>0</v>
      </c>
      <c r="D180" s="231">
        <v>0</v>
      </c>
      <c r="E180" s="231">
        <v>0</v>
      </c>
    </row>
    <row r="181" spans="1:6" x14ac:dyDescent="0.35">
      <c r="A181" s="229" t="s">
        <v>1798</v>
      </c>
      <c r="B181" s="229" t="s">
        <v>1652</v>
      </c>
      <c r="C181" s="231">
        <v>0.57503276323672547</v>
      </c>
      <c r="D181" s="231">
        <v>0.45667692299578611</v>
      </c>
      <c r="F181" s="231">
        <v>0.55894728304667951</v>
      </c>
    </row>
    <row r="182" spans="1:6" x14ac:dyDescent="0.35">
      <c r="A182" s="229" t="s">
        <v>1799</v>
      </c>
      <c r="B182" s="229" t="s">
        <v>1652</v>
      </c>
      <c r="C182" s="231">
        <v>0.42496723676335435</v>
      </c>
      <c r="D182" s="231">
        <v>0.54332307700466964</v>
      </c>
      <c r="F182" s="231">
        <v>0.44105271695331172</v>
      </c>
    </row>
    <row r="183" spans="1:6" x14ac:dyDescent="0.35">
      <c r="A183" s="229" t="s">
        <v>1800</v>
      </c>
      <c r="B183" s="229" t="s">
        <v>1652</v>
      </c>
    </row>
    <row r="184" spans="1:6" x14ac:dyDescent="0.35">
      <c r="A184" s="229" t="s">
        <v>1801</v>
      </c>
      <c r="B184" s="229" t="s">
        <v>1652</v>
      </c>
    </row>
    <row r="185" spans="1:6" x14ac:dyDescent="0.35">
      <c r="A185" s="229" t="s">
        <v>1802</v>
      </c>
      <c r="B185" s="229" t="s">
        <v>1652</v>
      </c>
    </row>
    <row r="186" spans="1:6" x14ac:dyDescent="0.35">
      <c r="A186" s="229" t="s">
        <v>1803</v>
      </c>
      <c r="B186" s="229" t="s">
        <v>1652</v>
      </c>
    </row>
    <row r="187" spans="1:6" x14ac:dyDescent="0.35">
      <c r="A187" s="229" t="s">
        <v>1804</v>
      </c>
      <c r="B187" s="229" t="s">
        <v>1652</v>
      </c>
    </row>
    <row r="188" spans="1:6" x14ac:dyDescent="0.35">
      <c r="A188" s="229" t="s">
        <v>1805</v>
      </c>
      <c r="B188" s="229" t="s">
        <v>1652</v>
      </c>
    </row>
    <row r="189" spans="1:6" x14ac:dyDescent="0.35">
      <c r="A189" s="229" t="s">
        <v>1806</v>
      </c>
      <c r="B189" s="229" t="s">
        <v>1652</v>
      </c>
    </row>
    <row r="190" spans="1:6" x14ac:dyDescent="0.35">
      <c r="A190" s="229" t="s">
        <v>1652</v>
      </c>
      <c r="B190" s="229" t="s">
        <v>1652</v>
      </c>
      <c r="C190" s="231">
        <v>0</v>
      </c>
      <c r="D190" s="231">
        <v>0</v>
      </c>
      <c r="E190" s="231">
        <v>0</v>
      </c>
    </row>
    <row r="191" spans="1:6" x14ac:dyDescent="0.35">
      <c r="A191" s="229" t="s">
        <v>1807</v>
      </c>
      <c r="B191" s="229" t="s">
        <v>1652</v>
      </c>
      <c r="C191" s="231">
        <v>5.9824474716769098E-2</v>
      </c>
      <c r="D191" s="231">
        <v>0.10595467582258848</v>
      </c>
      <c r="F191" s="231">
        <v>6.6093928210024896E-2</v>
      </c>
    </row>
    <row r="192" spans="1:6" x14ac:dyDescent="0.35">
      <c r="A192" s="229" t="s">
        <v>1808</v>
      </c>
      <c r="B192" s="229" t="s">
        <v>1652</v>
      </c>
      <c r="C192" s="231">
        <v>6.0787243815521447E-2</v>
      </c>
      <c r="D192" s="231">
        <v>0.10463164655951585</v>
      </c>
      <c r="F192" s="231">
        <v>6.6746039514514049E-2</v>
      </c>
    </row>
    <row r="193" spans="1:6" x14ac:dyDescent="0.35">
      <c r="A193" s="229" t="s">
        <v>1809</v>
      </c>
      <c r="B193" s="229" t="s">
        <v>1652</v>
      </c>
      <c r="C193" s="231">
        <v>0.10937828781286038</v>
      </c>
      <c r="D193" s="231">
        <v>2.4839223182083564E-2</v>
      </c>
      <c r="F193" s="231">
        <v>9.7888770720757939E-2</v>
      </c>
    </row>
    <row r="194" spans="1:6" x14ac:dyDescent="0.35">
      <c r="A194" s="229" t="s">
        <v>1810</v>
      </c>
      <c r="B194" s="229" t="s">
        <v>1652</v>
      </c>
      <c r="C194" s="231">
        <v>0.16508044292926363</v>
      </c>
      <c r="D194" s="231">
        <v>8.1669475324674848E-2</v>
      </c>
      <c r="F194" s="231">
        <v>0.15374424300621034</v>
      </c>
    </row>
    <row r="195" spans="1:6" x14ac:dyDescent="0.35">
      <c r="A195" s="229" t="s">
        <v>1811</v>
      </c>
      <c r="B195" s="229" t="s">
        <v>1652</v>
      </c>
      <c r="C195" s="231">
        <v>0.60492955072566279</v>
      </c>
      <c r="D195" s="231">
        <v>0.68290497911159331</v>
      </c>
      <c r="F195" s="231">
        <v>0.61552701854848235</v>
      </c>
    </row>
    <row r="196" spans="1:6" x14ac:dyDescent="0.35">
      <c r="A196" s="229" t="s">
        <v>2296</v>
      </c>
      <c r="B196" s="229" t="s">
        <v>1652</v>
      </c>
    </row>
    <row r="197" spans="1:6" x14ac:dyDescent="0.35">
      <c r="A197" s="229" t="s">
        <v>2297</v>
      </c>
      <c r="B197" s="229" t="s">
        <v>1652</v>
      </c>
    </row>
    <row r="198" spans="1:6" x14ac:dyDescent="0.35">
      <c r="A198" s="229" t="s">
        <v>2298</v>
      </c>
      <c r="B198" s="229" t="s">
        <v>1652</v>
      </c>
    </row>
    <row r="199" spans="1:6" x14ac:dyDescent="0.35">
      <c r="A199" s="229" t="s">
        <v>2299</v>
      </c>
      <c r="B199" s="229" t="s">
        <v>1652</v>
      </c>
    </row>
    <row r="200" spans="1:6" x14ac:dyDescent="0.35">
      <c r="A200" s="229" t="s">
        <v>1652</v>
      </c>
      <c r="B200" s="229" t="s">
        <v>1652</v>
      </c>
      <c r="C200" s="231">
        <v>0</v>
      </c>
      <c r="D200" s="231">
        <v>0</v>
      </c>
      <c r="E200" s="231">
        <v>0</v>
      </c>
    </row>
    <row r="201" spans="1:6" x14ac:dyDescent="0.35">
      <c r="A201" s="229" t="s">
        <v>1812</v>
      </c>
      <c r="B201" s="229" t="s">
        <v>1652</v>
      </c>
      <c r="C201" s="231">
        <v>7.7086216608014788E-4</v>
      </c>
      <c r="F201" s="231">
        <v>6.6609599588998366E-4</v>
      </c>
    </row>
    <row r="202" spans="1:6" x14ac:dyDescent="0.35">
      <c r="A202" s="229" t="s">
        <v>2300</v>
      </c>
      <c r="B202" s="238" t="s">
        <v>1652</v>
      </c>
    </row>
    <row r="203" spans="1:6" x14ac:dyDescent="0.35">
      <c r="A203" s="229" t="s">
        <v>2301</v>
      </c>
      <c r="B203" s="229" t="s">
        <v>1652</v>
      </c>
    </row>
    <row r="204" spans="1:6" x14ac:dyDescent="0.35">
      <c r="A204" s="229" t="s">
        <v>2302</v>
      </c>
      <c r="B204" s="229" t="s">
        <v>1652</v>
      </c>
    </row>
    <row r="205" spans="1:6" x14ac:dyDescent="0.35">
      <c r="A205" s="229" t="s">
        <v>2303</v>
      </c>
      <c r="B205" s="229" t="s">
        <v>1652</v>
      </c>
    </row>
    <row r="206" spans="1:6" x14ac:dyDescent="0.35">
      <c r="A206" s="229" t="s">
        <v>2304</v>
      </c>
      <c r="B206" s="229" t="s">
        <v>1652</v>
      </c>
    </row>
    <row r="207" spans="1:6" x14ac:dyDescent="0.35">
      <c r="A207" s="229" t="s">
        <v>2305</v>
      </c>
      <c r="B207" s="229" t="s">
        <v>1652</v>
      </c>
    </row>
    <row r="208" spans="1:6" x14ac:dyDescent="0.35">
      <c r="A208" s="229" t="s">
        <v>2306</v>
      </c>
      <c r="B208" s="229" t="s">
        <v>1652</v>
      </c>
    </row>
    <row r="209" spans="1:5" x14ac:dyDescent="0.35">
      <c r="A209" s="229" t="s">
        <v>1652</v>
      </c>
      <c r="B209" s="229" t="s">
        <v>1652</v>
      </c>
      <c r="C209" s="231">
        <v>0</v>
      </c>
      <c r="D209" s="231">
        <v>0</v>
      </c>
      <c r="E209" s="231">
        <v>0</v>
      </c>
    </row>
    <row r="210" spans="1:5" x14ac:dyDescent="0.35">
      <c r="A210" s="229" t="s">
        <v>1652</v>
      </c>
      <c r="B210" s="229" t="s">
        <v>1652</v>
      </c>
      <c r="C210" s="231">
        <v>0</v>
      </c>
      <c r="D210" s="231">
        <v>0</v>
      </c>
      <c r="E210" s="231">
        <v>0</v>
      </c>
    </row>
    <row r="211" spans="1:5" x14ac:dyDescent="0.35">
      <c r="A211" s="229" t="s">
        <v>1813</v>
      </c>
      <c r="B211" s="229" t="s">
        <v>1652</v>
      </c>
    </row>
    <row r="212" spans="1:5" x14ac:dyDescent="0.35">
      <c r="A212" s="229" t="s">
        <v>1652</v>
      </c>
      <c r="B212" s="229" t="s">
        <v>1652</v>
      </c>
      <c r="C212" s="231">
        <v>0</v>
      </c>
      <c r="D212" s="231">
        <v>0</v>
      </c>
      <c r="E212" s="231">
        <v>0</v>
      </c>
    </row>
    <row r="213" spans="1:5" x14ac:dyDescent="0.35">
      <c r="A213" s="229" t="s">
        <v>1652</v>
      </c>
      <c r="B213" s="229" t="s">
        <v>1652</v>
      </c>
      <c r="C213" s="231">
        <v>0</v>
      </c>
      <c r="D213" s="231">
        <v>0</v>
      </c>
      <c r="E213" s="231">
        <v>0</v>
      </c>
    </row>
    <row r="214" spans="1:5" x14ac:dyDescent="0.35">
      <c r="A214" s="229" t="s">
        <v>1814</v>
      </c>
      <c r="B214" s="229" t="s">
        <v>1652</v>
      </c>
      <c r="C214" s="231">
        <v>12941.206265756242</v>
      </c>
      <c r="D214" s="231">
        <v>11014</v>
      </c>
    </row>
    <row r="215" spans="1:5" x14ac:dyDescent="0.35">
      <c r="A215" s="229" t="s">
        <v>1815</v>
      </c>
      <c r="B215" s="229" t="s">
        <v>1652</v>
      </c>
      <c r="C215" s="231">
        <v>27348.93566351039</v>
      </c>
      <c r="D215" s="231">
        <v>9364</v>
      </c>
    </row>
    <row r="216" spans="1:5" x14ac:dyDescent="0.35">
      <c r="A216" s="229" t="s">
        <v>1816</v>
      </c>
      <c r="B216" s="229" t="s">
        <v>1652</v>
      </c>
      <c r="C216" s="231">
        <v>8517.9891226793952</v>
      </c>
      <c r="D216" s="231">
        <v>1099</v>
      </c>
    </row>
    <row r="217" spans="1:5" x14ac:dyDescent="0.35">
      <c r="A217" s="229" t="s">
        <v>1817</v>
      </c>
      <c r="B217" s="229" t="s">
        <v>1652</v>
      </c>
      <c r="C217" s="231">
        <v>3903.3343563443996</v>
      </c>
      <c r="D217" s="231">
        <v>125</v>
      </c>
    </row>
    <row r="218" spans="1:5" x14ac:dyDescent="0.35">
      <c r="A218" s="229" t="s">
        <v>1818</v>
      </c>
      <c r="B218" s="229" t="s">
        <v>1652</v>
      </c>
      <c r="C218" s="231">
        <v>3351.8140565476788</v>
      </c>
      <c r="D218" s="231">
        <v>47</v>
      </c>
    </row>
    <row r="219" spans="1:5" x14ac:dyDescent="0.35">
      <c r="A219" s="229" t="s">
        <v>1819</v>
      </c>
      <c r="B219" s="229" t="s">
        <v>1652</v>
      </c>
      <c r="C219" s="231">
        <v>4779.9519734066862</v>
      </c>
      <c r="D219" s="231">
        <v>29</v>
      </c>
    </row>
    <row r="220" spans="1:5" x14ac:dyDescent="0.35">
      <c r="A220" s="229" t="s">
        <v>1820</v>
      </c>
      <c r="B220" s="229" t="s">
        <v>1652</v>
      </c>
    </row>
    <row r="221" spans="1:5" x14ac:dyDescent="0.35">
      <c r="A221" s="229" t="s">
        <v>1821</v>
      </c>
      <c r="B221" s="229" t="s">
        <v>1652</v>
      </c>
    </row>
    <row r="222" spans="1:5" x14ac:dyDescent="0.35">
      <c r="A222" s="229" t="s">
        <v>1822</v>
      </c>
      <c r="B222" s="229" t="s">
        <v>1652</v>
      </c>
    </row>
    <row r="223" spans="1:5" x14ac:dyDescent="0.35">
      <c r="A223" s="229" t="s">
        <v>1823</v>
      </c>
      <c r="B223" s="229" t="s">
        <v>1652</v>
      </c>
    </row>
    <row r="224" spans="1:5" x14ac:dyDescent="0.35">
      <c r="A224" s="229" t="s">
        <v>1824</v>
      </c>
      <c r="B224" s="229" t="s">
        <v>1652</v>
      </c>
    </row>
    <row r="225" spans="1:5" x14ac:dyDescent="0.35">
      <c r="A225" s="229" t="s">
        <v>1825</v>
      </c>
      <c r="B225" s="229" t="s">
        <v>1652</v>
      </c>
    </row>
    <row r="226" spans="1:5" x14ac:dyDescent="0.35">
      <c r="A226" s="229" t="s">
        <v>1826</v>
      </c>
      <c r="B226" s="229" t="s">
        <v>1652</v>
      </c>
    </row>
    <row r="227" spans="1:5" x14ac:dyDescent="0.35">
      <c r="A227" s="229" t="s">
        <v>1827</v>
      </c>
      <c r="B227" s="229" t="s">
        <v>1652</v>
      </c>
    </row>
    <row r="228" spans="1:5" x14ac:dyDescent="0.35">
      <c r="A228" s="229" t="s">
        <v>1828</v>
      </c>
      <c r="B228" s="229" t="s">
        <v>1652</v>
      </c>
    </row>
    <row r="229" spans="1:5" x14ac:dyDescent="0.35">
      <c r="A229" s="229" t="s">
        <v>1829</v>
      </c>
      <c r="B229" s="229" t="s">
        <v>1652</v>
      </c>
    </row>
    <row r="230" spans="1:5" x14ac:dyDescent="0.35">
      <c r="A230" s="229" t="s">
        <v>1830</v>
      </c>
      <c r="B230" s="229" t="s">
        <v>1652</v>
      </c>
    </row>
    <row r="231" spans="1:5" x14ac:dyDescent="0.35">
      <c r="A231" s="229" t="s">
        <v>1831</v>
      </c>
      <c r="B231" s="229" t="s">
        <v>1652</v>
      </c>
    </row>
    <row r="232" spans="1:5" x14ac:dyDescent="0.35">
      <c r="A232" s="229" t="s">
        <v>1832</v>
      </c>
      <c r="B232" s="229" t="s">
        <v>1652</v>
      </c>
    </row>
    <row r="233" spans="1:5" x14ac:dyDescent="0.35">
      <c r="A233" s="229" t="s">
        <v>1833</v>
      </c>
      <c r="B233" s="229" t="s">
        <v>1652</v>
      </c>
    </row>
    <row r="234" spans="1:5" x14ac:dyDescent="0.35">
      <c r="A234" s="229" t="s">
        <v>1834</v>
      </c>
      <c r="B234" s="229" t="s">
        <v>1652</v>
      </c>
    </row>
    <row r="235" spans="1:5" x14ac:dyDescent="0.35">
      <c r="A235" s="229" t="s">
        <v>1835</v>
      </c>
      <c r="B235" s="229" t="s">
        <v>1652</v>
      </c>
    </row>
    <row r="236" spans="1:5" x14ac:dyDescent="0.35">
      <c r="A236" s="229" t="s">
        <v>1836</v>
      </c>
      <c r="B236" s="229" t="s">
        <v>1652</v>
      </c>
    </row>
    <row r="237" spans="1:5" x14ac:dyDescent="0.35">
      <c r="A237" s="229" t="s">
        <v>1837</v>
      </c>
      <c r="B237" s="229" t="s">
        <v>1652</v>
      </c>
    </row>
    <row r="238" spans="1:5" x14ac:dyDescent="0.35">
      <c r="A238" s="229" t="s">
        <v>1838</v>
      </c>
      <c r="B238" s="229" t="s">
        <v>1652</v>
      </c>
    </row>
    <row r="239" spans="1:5" x14ac:dyDescent="0.35">
      <c r="A239" s="229" t="s">
        <v>1652</v>
      </c>
      <c r="B239" s="229" t="s">
        <v>1652</v>
      </c>
      <c r="C239" s="231">
        <v>0</v>
      </c>
      <c r="D239" s="231">
        <v>0</v>
      </c>
      <c r="E239" s="231">
        <v>0</v>
      </c>
    </row>
    <row r="240" spans="1:5" x14ac:dyDescent="0.35">
      <c r="A240" s="229" t="s">
        <v>1839</v>
      </c>
      <c r="B240" s="229" t="s">
        <v>1652</v>
      </c>
    </row>
    <row r="241" spans="1:5" x14ac:dyDescent="0.35">
      <c r="A241" s="229" t="s">
        <v>1652</v>
      </c>
      <c r="B241" s="229" t="s">
        <v>1652</v>
      </c>
      <c r="C241" s="231">
        <v>0</v>
      </c>
      <c r="D241" s="231">
        <v>0</v>
      </c>
      <c r="E241" s="231">
        <v>0</v>
      </c>
    </row>
    <row r="242" spans="1:5" x14ac:dyDescent="0.35">
      <c r="A242" s="229" t="s">
        <v>1652</v>
      </c>
      <c r="B242" s="229" t="s">
        <v>1652</v>
      </c>
      <c r="C242" s="231">
        <v>0</v>
      </c>
      <c r="D242" s="231">
        <v>0</v>
      </c>
      <c r="E242" s="231">
        <v>0</v>
      </c>
    </row>
    <row r="243" spans="1:5" x14ac:dyDescent="0.35">
      <c r="A243" s="229" t="s">
        <v>1840</v>
      </c>
      <c r="B243" s="229" t="s">
        <v>1652</v>
      </c>
    </row>
    <row r="244" spans="1:5" x14ac:dyDescent="0.35">
      <c r="A244" s="229" t="s">
        <v>1841</v>
      </c>
      <c r="B244" s="229" t="s">
        <v>1652</v>
      </c>
    </row>
    <row r="245" spans="1:5" x14ac:dyDescent="0.35">
      <c r="A245" s="229" t="s">
        <v>1842</v>
      </c>
      <c r="B245" s="229" t="s">
        <v>1652</v>
      </c>
    </row>
    <row r="246" spans="1:5" x14ac:dyDescent="0.35">
      <c r="A246" s="229" t="s">
        <v>1843</v>
      </c>
      <c r="B246" s="229" t="s">
        <v>1652</v>
      </c>
    </row>
    <row r="247" spans="1:5" x14ac:dyDescent="0.35">
      <c r="A247" s="229" t="s">
        <v>1844</v>
      </c>
      <c r="B247" s="229" t="s">
        <v>1652</v>
      </c>
    </row>
    <row r="248" spans="1:5" x14ac:dyDescent="0.35">
      <c r="A248" s="229" t="s">
        <v>1845</v>
      </c>
      <c r="B248" s="229" t="s">
        <v>1652</v>
      </c>
    </row>
    <row r="249" spans="1:5" x14ac:dyDescent="0.35">
      <c r="A249" s="229" t="s">
        <v>1846</v>
      </c>
      <c r="B249" s="229" t="s">
        <v>1652</v>
      </c>
    </row>
    <row r="250" spans="1:5" x14ac:dyDescent="0.35">
      <c r="A250" s="229" t="s">
        <v>1847</v>
      </c>
      <c r="B250" s="229" t="s">
        <v>1652</v>
      </c>
    </row>
    <row r="251" spans="1:5" x14ac:dyDescent="0.35">
      <c r="A251" s="229" t="s">
        <v>1848</v>
      </c>
      <c r="B251" s="229" t="s">
        <v>1652</v>
      </c>
    </row>
    <row r="252" spans="1:5" x14ac:dyDescent="0.35">
      <c r="A252" s="229" t="s">
        <v>1849</v>
      </c>
      <c r="B252" s="229" t="s">
        <v>1652</v>
      </c>
    </row>
    <row r="253" spans="1:5" x14ac:dyDescent="0.35">
      <c r="A253" s="229" t="s">
        <v>1850</v>
      </c>
      <c r="B253" s="229" t="s">
        <v>1652</v>
      </c>
    </row>
    <row r="254" spans="1:5" x14ac:dyDescent="0.35">
      <c r="A254" s="229" t="s">
        <v>1851</v>
      </c>
      <c r="B254" s="229" t="s">
        <v>1652</v>
      </c>
    </row>
    <row r="255" spans="1:5" x14ac:dyDescent="0.35">
      <c r="A255" s="229" t="s">
        <v>1852</v>
      </c>
      <c r="B255" s="229" t="s">
        <v>1652</v>
      </c>
    </row>
    <row r="256" spans="1:5" x14ac:dyDescent="0.35">
      <c r="A256" s="229" t="s">
        <v>1853</v>
      </c>
      <c r="B256" s="229" t="s">
        <v>1652</v>
      </c>
    </row>
    <row r="257" spans="1:10" x14ac:dyDescent="0.35">
      <c r="A257" s="229" t="s">
        <v>1854</v>
      </c>
      <c r="B257" s="229" t="s">
        <v>1652</v>
      </c>
    </row>
    <row r="258" spans="1:10" x14ac:dyDescent="0.35">
      <c r="A258" s="229" t="s">
        <v>1855</v>
      </c>
      <c r="B258" s="229" t="s">
        <v>1652</v>
      </c>
    </row>
    <row r="259" spans="1:10" x14ac:dyDescent="0.35">
      <c r="A259" s="229" t="s">
        <v>1856</v>
      </c>
      <c r="B259" s="229" t="s">
        <v>1652</v>
      </c>
    </row>
    <row r="260" spans="1:10" x14ac:dyDescent="0.35">
      <c r="A260" s="229" t="s">
        <v>1857</v>
      </c>
      <c r="B260" s="229" t="s">
        <v>1652</v>
      </c>
    </row>
    <row r="261" spans="1:10" x14ac:dyDescent="0.35">
      <c r="A261" s="229" t="s">
        <v>1652</v>
      </c>
      <c r="B261" s="229" t="s">
        <v>1652</v>
      </c>
      <c r="C261" s="231">
        <v>0</v>
      </c>
      <c r="D261" s="231">
        <v>0</v>
      </c>
      <c r="E261" s="231">
        <v>0</v>
      </c>
    </row>
    <row r="262" spans="1:10" x14ac:dyDescent="0.35">
      <c r="A262" s="229" t="s">
        <v>1858</v>
      </c>
      <c r="B262" s="229" t="s">
        <v>1652</v>
      </c>
      <c r="C262" s="231">
        <v>0.56074963918252085</v>
      </c>
    </row>
    <row r="263" spans="1:10" x14ac:dyDescent="0.35">
      <c r="A263" s="229" t="s">
        <v>1652</v>
      </c>
      <c r="B263" s="229" t="s">
        <v>1652</v>
      </c>
      <c r="C263" s="231">
        <v>0</v>
      </c>
      <c r="D263" s="231">
        <v>0</v>
      </c>
      <c r="E263" s="231">
        <v>0</v>
      </c>
    </row>
    <row r="264" spans="1:10" x14ac:dyDescent="0.35">
      <c r="A264" s="229" t="s">
        <v>1652</v>
      </c>
      <c r="B264" s="229" t="s">
        <v>1652</v>
      </c>
      <c r="C264" s="231">
        <v>0</v>
      </c>
      <c r="D264" s="231">
        <v>0</v>
      </c>
      <c r="E264" s="231">
        <v>0</v>
      </c>
    </row>
    <row r="265" spans="1:10" x14ac:dyDescent="0.35">
      <c r="A265" s="229" t="s">
        <v>1859</v>
      </c>
      <c r="B265" s="229" t="s">
        <v>1652</v>
      </c>
      <c r="C265" s="231">
        <v>41841.731594538498</v>
      </c>
      <c r="J265" s="234" t="s">
        <v>3112</v>
      </c>
    </row>
    <row r="266" spans="1:10" x14ac:dyDescent="0.35">
      <c r="A266" s="229" t="s">
        <v>1860</v>
      </c>
      <c r="B266" s="229" t="s">
        <v>1652</v>
      </c>
      <c r="C266" s="231">
        <v>8110.2779766738613</v>
      </c>
      <c r="J266" s="234" t="s">
        <v>3112</v>
      </c>
    </row>
    <row r="267" spans="1:10" x14ac:dyDescent="0.35">
      <c r="A267" s="229" t="s">
        <v>1861</v>
      </c>
      <c r="B267" s="229" t="s">
        <v>1652</v>
      </c>
      <c r="C267" s="231">
        <v>5949.7163695062691</v>
      </c>
      <c r="J267" s="234" t="s">
        <v>3112</v>
      </c>
    </row>
    <row r="268" spans="1:10" x14ac:dyDescent="0.35">
      <c r="A268" s="229" t="s">
        <v>1862</v>
      </c>
      <c r="B268" s="229" t="s">
        <v>1652</v>
      </c>
      <c r="C268" s="231">
        <v>3420.3544577327871</v>
      </c>
      <c r="J268" s="234" t="s">
        <v>3112</v>
      </c>
    </row>
    <row r="269" spans="1:10" x14ac:dyDescent="0.35">
      <c r="A269" s="229" t="s">
        <v>1863</v>
      </c>
      <c r="B269" s="229" t="s">
        <v>1652</v>
      </c>
      <c r="C269" s="231">
        <v>1359.0362213691292</v>
      </c>
      <c r="J269" s="234" t="s">
        <v>3112</v>
      </c>
    </row>
    <row r="270" spans="1:10" x14ac:dyDescent="0.35">
      <c r="A270" s="229" t="s">
        <v>1864</v>
      </c>
      <c r="B270" s="229" t="s">
        <v>1652</v>
      </c>
      <c r="C270" s="231">
        <v>150.14178344279776</v>
      </c>
      <c r="J270" s="234" t="s">
        <v>3112</v>
      </c>
    </row>
    <row r="271" spans="1:10" x14ac:dyDescent="0.35">
      <c r="A271" s="229" t="s">
        <v>1865</v>
      </c>
      <c r="B271" s="229" t="s">
        <v>1652</v>
      </c>
      <c r="C271" s="231">
        <v>7.8296296954615112</v>
      </c>
      <c r="J271" s="234" t="s">
        <v>3112</v>
      </c>
    </row>
    <row r="272" spans="1:10" x14ac:dyDescent="0.35">
      <c r="A272" s="229" t="s">
        <v>1866</v>
      </c>
      <c r="B272" s="229" t="s">
        <v>1652</v>
      </c>
      <c r="C272" s="231">
        <v>4.143405286155323</v>
      </c>
      <c r="J272" s="234" t="s">
        <v>3112</v>
      </c>
    </row>
    <row r="273" spans="1:5" x14ac:dyDescent="0.35">
      <c r="A273" s="229" t="s">
        <v>1867</v>
      </c>
      <c r="B273" s="229" t="s">
        <v>1652</v>
      </c>
    </row>
    <row r="274" spans="1:5" x14ac:dyDescent="0.35">
      <c r="A274" s="229" t="s">
        <v>1868</v>
      </c>
      <c r="B274" s="229" t="s">
        <v>1652</v>
      </c>
      <c r="C274" s="231">
        <v>1.6837553551668987</v>
      </c>
    </row>
    <row r="275" spans="1:5" x14ac:dyDescent="0.35">
      <c r="A275" s="229" t="s">
        <v>1869</v>
      </c>
      <c r="B275" s="229" t="s">
        <v>1652</v>
      </c>
      <c r="C275" s="231">
        <v>0.7858893681763055</v>
      </c>
    </row>
    <row r="276" spans="1:5" x14ac:dyDescent="0.35">
      <c r="A276" s="229" t="s">
        <v>1870</v>
      </c>
      <c r="B276" s="229" t="s">
        <v>1652</v>
      </c>
      <c r="C276" s="231">
        <v>0.38062819627343347</v>
      </c>
    </row>
    <row r="277" spans="1:5" x14ac:dyDescent="0.35">
      <c r="A277" s="229" t="s">
        <v>1871</v>
      </c>
      <c r="B277" s="229" t="s">
        <v>1652</v>
      </c>
      <c r="C277" s="231">
        <v>0.28226419433361327</v>
      </c>
    </row>
    <row r="278" spans="1:5" x14ac:dyDescent="0.35">
      <c r="A278" s="229" t="s">
        <v>1872</v>
      </c>
      <c r="B278" s="229" t="s">
        <v>1652</v>
      </c>
      <c r="C278" s="231">
        <v>0.16780195184170849</v>
      </c>
    </row>
    <row r="279" spans="1:5" x14ac:dyDescent="0.35">
      <c r="A279" s="229" t="s">
        <v>1873</v>
      </c>
      <c r="B279" s="229" t="s">
        <v>1652</v>
      </c>
      <c r="C279" s="231">
        <v>0.84306622036336254</v>
      </c>
    </row>
    <row r="280" spans="1:5" x14ac:dyDescent="0.35">
      <c r="A280" s="229" t="s">
        <v>1874</v>
      </c>
      <c r="B280" s="229" t="s">
        <v>1652</v>
      </c>
    </row>
    <row r="281" spans="1:5" x14ac:dyDescent="0.35">
      <c r="A281" s="229" t="s">
        <v>1875</v>
      </c>
      <c r="B281" s="229" t="s">
        <v>1652</v>
      </c>
    </row>
    <row r="282" spans="1:5" x14ac:dyDescent="0.35">
      <c r="A282" s="229" t="s">
        <v>1876</v>
      </c>
      <c r="B282" s="229" t="s">
        <v>1652</v>
      </c>
    </row>
    <row r="283" spans="1:5" x14ac:dyDescent="0.35">
      <c r="A283" s="229" t="s">
        <v>1652</v>
      </c>
      <c r="B283" s="229" t="s">
        <v>1652</v>
      </c>
      <c r="C283" s="231">
        <v>0</v>
      </c>
      <c r="D283" s="231">
        <v>0</v>
      </c>
      <c r="E283" s="231">
        <v>0</v>
      </c>
    </row>
    <row r="284" spans="1:5" x14ac:dyDescent="0.35">
      <c r="A284" s="229" t="s">
        <v>1877</v>
      </c>
      <c r="B284" s="229" t="s">
        <v>1652</v>
      </c>
      <c r="C284" s="231">
        <v>0.71578778142262167</v>
      </c>
    </row>
    <row r="285" spans="1:5" x14ac:dyDescent="0.35">
      <c r="A285" s="229" t="s">
        <v>1878</v>
      </c>
      <c r="B285" s="229" t="s">
        <v>1652</v>
      </c>
      <c r="C285" s="231">
        <v>1.8546131648053935E-3</v>
      </c>
    </row>
    <row r="286" spans="1:5" x14ac:dyDescent="0.35">
      <c r="A286" s="229" t="s">
        <v>1879</v>
      </c>
      <c r="B286" s="229" t="s">
        <v>1652</v>
      </c>
    </row>
    <row r="287" spans="1:5" x14ac:dyDescent="0.35">
      <c r="A287" s="229" t="s">
        <v>1880</v>
      </c>
      <c r="B287" s="229" t="s">
        <v>1652</v>
      </c>
    </row>
    <row r="288" spans="1:5" x14ac:dyDescent="0.35">
      <c r="A288" s="229" t="s">
        <v>1881</v>
      </c>
      <c r="B288" s="229" t="s">
        <v>1652</v>
      </c>
    </row>
    <row r="289" spans="1:5" x14ac:dyDescent="0.35">
      <c r="A289" s="229" t="s">
        <v>2212</v>
      </c>
      <c r="B289" s="229" t="s">
        <v>1652</v>
      </c>
      <c r="C289" s="231">
        <v>0.28235760541265453</v>
      </c>
    </row>
    <row r="290" spans="1:5" x14ac:dyDescent="0.35">
      <c r="A290" s="229" t="s">
        <v>1882</v>
      </c>
      <c r="B290" s="229" t="s">
        <v>1652</v>
      </c>
      <c r="C290" s="231">
        <v>0.21012381762142535</v>
      </c>
    </row>
    <row r="291" spans="1:5" x14ac:dyDescent="0.35">
      <c r="A291" s="229" t="s">
        <v>1883</v>
      </c>
      <c r="B291" s="229" t="s">
        <v>1652</v>
      </c>
      <c r="C291" s="231">
        <v>1.4076275067315836E-3</v>
      </c>
    </row>
    <row r="292" spans="1:5" x14ac:dyDescent="0.35">
      <c r="A292" s="229" t="s">
        <v>1884</v>
      </c>
      <c r="B292" s="229" t="s">
        <v>1652</v>
      </c>
    </row>
    <row r="293" spans="1:5" x14ac:dyDescent="0.35">
      <c r="A293" s="229" t="s">
        <v>1885</v>
      </c>
      <c r="B293" s="229" t="s">
        <v>1652</v>
      </c>
    </row>
    <row r="294" spans="1:5" x14ac:dyDescent="0.35">
      <c r="A294" s="229" t="s">
        <v>1886</v>
      </c>
      <c r="B294" s="229" t="s">
        <v>1652</v>
      </c>
      <c r="C294" s="231">
        <v>7.0826160284497619E-2</v>
      </c>
    </row>
    <row r="295" spans="1:5" x14ac:dyDescent="0.35">
      <c r="A295" s="229" t="s">
        <v>1887</v>
      </c>
      <c r="B295" s="229" t="s">
        <v>1652</v>
      </c>
    </row>
    <row r="296" spans="1:5" x14ac:dyDescent="0.35">
      <c r="A296" s="229" t="s">
        <v>1888</v>
      </c>
      <c r="B296" s="229" t="s">
        <v>1652</v>
      </c>
    </row>
    <row r="297" spans="1:5" x14ac:dyDescent="0.35">
      <c r="A297" s="229" t="s">
        <v>1889</v>
      </c>
      <c r="B297" s="229" t="s">
        <v>1652</v>
      </c>
    </row>
    <row r="298" spans="1:5" x14ac:dyDescent="0.35">
      <c r="A298" s="229" t="s">
        <v>1890</v>
      </c>
      <c r="B298" s="229" t="s">
        <v>1652</v>
      </c>
    </row>
    <row r="299" spans="1:5" x14ac:dyDescent="0.35">
      <c r="A299" s="229" t="s">
        <v>1891</v>
      </c>
      <c r="B299" s="229" t="s">
        <v>1652</v>
      </c>
    </row>
    <row r="300" spans="1:5" x14ac:dyDescent="0.35">
      <c r="A300" s="229" t="s">
        <v>1652</v>
      </c>
      <c r="B300" s="229" t="s">
        <v>1652</v>
      </c>
      <c r="C300" s="231">
        <v>0</v>
      </c>
      <c r="D300" s="231">
        <v>0</v>
      </c>
      <c r="E300" s="231">
        <v>0</v>
      </c>
    </row>
    <row r="301" spans="1:5" x14ac:dyDescent="0.35">
      <c r="A301" s="229" t="s">
        <v>1892</v>
      </c>
      <c r="B301" s="229" t="s">
        <v>1652</v>
      </c>
    </row>
    <row r="302" spans="1:5" x14ac:dyDescent="0.35">
      <c r="A302" s="229" t="s">
        <v>1893</v>
      </c>
      <c r="B302" s="229" t="s">
        <v>1652</v>
      </c>
    </row>
    <row r="303" spans="1:5" x14ac:dyDescent="0.35">
      <c r="A303" s="229" t="s">
        <v>1894</v>
      </c>
      <c r="B303" s="229" t="s">
        <v>1652</v>
      </c>
    </row>
    <row r="304" spans="1:5" x14ac:dyDescent="0.35">
      <c r="A304" s="229" t="s">
        <v>1895</v>
      </c>
      <c r="B304" s="229" t="s">
        <v>1652</v>
      </c>
    </row>
    <row r="305" spans="1:5" x14ac:dyDescent="0.35">
      <c r="A305" s="229" t="s">
        <v>1896</v>
      </c>
      <c r="B305" s="229" t="s">
        <v>1652</v>
      </c>
    </row>
    <row r="306" spans="1:5" x14ac:dyDescent="0.35">
      <c r="A306" s="229" t="s">
        <v>1897</v>
      </c>
      <c r="B306" s="229" t="s">
        <v>1652</v>
      </c>
    </row>
    <row r="307" spans="1:5" x14ac:dyDescent="0.35">
      <c r="A307" s="229" t="s">
        <v>1652</v>
      </c>
      <c r="B307" s="229" t="s">
        <v>1652</v>
      </c>
      <c r="C307" s="231">
        <v>0</v>
      </c>
      <c r="D307" s="231">
        <v>0</v>
      </c>
      <c r="E307" s="231">
        <v>0</v>
      </c>
    </row>
    <row r="308" spans="1:5" x14ac:dyDescent="0.35">
      <c r="A308" s="229" t="s">
        <v>1899</v>
      </c>
      <c r="B308" s="229" t="s">
        <v>1652</v>
      </c>
      <c r="C308" s="231">
        <v>42632.036139435484</v>
      </c>
      <c r="D308" s="231">
        <v>12020</v>
      </c>
    </row>
    <row r="309" spans="1:5" x14ac:dyDescent="0.35">
      <c r="A309" s="229" t="s">
        <v>1900</v>
      </c>
      <c r="B309" s="229" t="s">
        <v>1652</v>
      </c>
      <c r="C309" s="231">
        <v>18141.307387177396</v>
      </c>
      <c r="D309" s="231">
        <v>6900</v>
      </c>
    </row>
    <row r="310" spans="1:5" x14ac:dyDescent="0.35">
      <c r="A310" s="229" t="s">
        <v>1901</v>
      </c>
      <c r="B310" s="229" t="s">
        <v>1652</v>
      </c>
      <c r="C310" s="231">
        <v>50.156173568384396</v>
      </c>
      <c r="D310" s="231">
        <v>27</v>
      </c>
    </row>
    <row r="311" spans="1:5" x14ac:dyDescent="0.35">
      <c r="A311" s="229" t="s">
        <v>1902</v>
      </c>
      <c r="B311" s="229" t="s">
        <v>1652</v>
      </c>
      <c r="C311" s="231">
        <v>9.5436321661638601</v>
      </c>
      <c r="D311" s="231">
        <v>9</v>
      </c>
    </row>
    <row r="312" spans="1:5" x14ac:dyDescent="0.35">
      <c r="A312" s="229" t="s">
        <v>1903</v>
      </c>
      <c r="B312" s="229" t="s">
        <v>1652</v>
      </c>
      <c r="C312" s="231">
        <v>6.4366285807346451</v>
      </c>
      <c r="D312" s="231">
        <v>2</v>
      </c>
    </row>
    <row r="313" spans="1:5" x14ac:dyDescent="0.35">
      <c r="A313" s="229" t="s">
        <v>1904</v>
      </c>
      <c r="B313" s="229" t="s">
        <v>1652</v>
      </c>
      <c r="C313" s="231">
        <v>3.7514773167520574</v>
      </c>
      <c r="D313" s="231">
        <v>1</v>
      </c>
    </row>
    <row r="314" spans="1:5" x14ac:dyDescent="0.35">
      <c r="A314" s="229" t="s">
        <v>1905</v>
      </c>
      <c r="B314" s="229" t="s">
        <v>1652</v>
      </c>
      <c r="C314" s="231">
        <v>0</v>
      </c>
      <c r="D314" s="231">
        <v>0</v>
      </c>
    </row>
    <row r="315" spans="1:5" x14ac:dyDescent="0.35">
      <c r="A315" s="229" t="s">
        <v>1906</v>
      </c>
      <c r="B315" s="229" t="s">
        <v>1652</v>
      </c>
      <c r="C315" s="231">
        <v>0</v>
      </c>
      <c r="D315" s="231">
        <v>0</v>
      </c>
    </row>
    <row r="316" spans="1:5" x14ac:dyDescent="0.35">
      <c r="A316" s="229" t="s">
        <v>1907</v>
      </c>
      <c r="B316" s="229" t="s">
        <v>1652</v>
      </c>
      <c r="C316" s="231">
        <v>0</v>
      </c>
      <c r="D316" s="231">
        <v>0</v>
      </c>
    </row>
    <row r="317" spans="1:5" x14ac:dyDescent="0.35">
      <c r="A317" s="229" t="s">
        <v>1908</v>
      </c>
      <c r="B317" s="229" t="s">
        <v>1652</v>
      </c>
      <c r="C317" s="231">
        <v>0</v>
      </c>
      <c r="D317" s="231">
        <v>0</v>
      </c>
    </row>
    <row r="318" spans="1:5" x14ac:dyDescent="0.35">
      <c r="A318" s="229" t="s">
        <v>1909</v>
      </c>
      <c r="B318" s="229" t="s">
        <v>1652</v>
      </c>
      <c r="C318" s="231">
        <v>0</v>
      </c>
      <c r="D318" s="231">
        <v>0</v>
      </c>
    </row>
    <row r="319" spans="1:5" x14ac:dyDescent="0.35">
      <c r="A319" s="229" t="s">
        <v>1910</v>
      </c>
      <c r="B319" s="229" t="s">
        <v>1652</v>
      </c>
      <c r="C319" s="231">
        <v>0</v>
      </c>
      <c r="D319" s="231">
        <v>0</v>
      </c>
    </row>
    <row r="320" spans="1:5" x14ac:dyDescent="0.35">
      <c r="A320" s="229" t="s">
        <v>1911</v>
      </c>
      <c r="B320" s="229" t="s">
        <v>1652</v>
      </c>
      <c r="C320" s="231">
        <v>0</v>
      </c>
      <c r="D320" s="231">
        <v>0</v>
      </c>
    </row>
    <row r="321" spans="1:5" x14ac:dyDescent="0.35">
      <c r="A321" s="229" t="s">
        <v>1912</v>
      </c>
      <c r="B321" s="229" t="s">
        <v>1652</v>
      </c>
      <c r="C321" s="231">
        <v>0</v>
      </c>
      <c r="D321" s="231">
        <v>0</v>
      </c>
    </row>
    <row r="322" spans="1:5" x14ac:dyDescent="0.35">
      <c r="A322" s="229" t="s">
        <v>1913</v>
      </c>
      <c r="B322" s="229" t="s">
        <v>1652</v>
      </c>
    </row>
    <row r="323" spans="1:5" x14ac:dyDescent="0.35">
      <c r="A323" s="229" t="s">
        <v>1914</v>
      </c>
      <c r="B323" s="229" t="s">
        <v>1652</v>
      </c>
    </row>
    <row r="324" spans="1:5" x14ac:dyDescent="0.35">
      <c r="A324" s="229" t="s">
        <v>1915</v>
      </c>
      <c r="B324" s="229" t="s">
        <v>1652</v>
      </c>
    </row>
    <row r="325" spans="1:5" x14ac:dyDescent="0.35">
      <c r="A325" s="229" t="s">
        <v>1916</v>
      </c>
      <c r="B325" s="229" t="s">
        <v>1652</v>
      </c>
      <c r="C325" s="231">
        <v>0</v>
      </c>
      <c r="D325" s="231">
        <v>0</v>
      </c>
    </row>
    <row r="326" spans="1:5" x14ac:dyDescent="0.35">
      <c r="A326" s="229" t="s">
        <v>1917</v>
      </c>
      <c r="B326" s="229" t="s">
        <v>1652</v>
      </c>
    </row>
    <row r="327" spans="1:5" x14ac:dyDescent="0.35">
      <c r="A327" s="229" t="s">
        <v>1918</v>
      </c>
      <c r="B327" s="229" t="s">
        <v>1652</v>
      </c>
    </row>
    <row r="328" spans="1:5" x14ac:dyDescent="0.35">
      <c r="A328" s="229" t="s">
        <v>1919</v>
      </c>
      <c r="B328" s="229" t="s">
        <v>1652</v>
      </c>
    </row>
    <row r="329" spans="1:5" x14ac:dyDescent="0.35">
      <c r="A329" s="229" t="s">
        <v>1920</v>
      </c>
      <c r="B329" s="229" t="s">
        <v>1652</v>
      </c>
    </row>
    <row r="330" spans="1:5" x14ac:dyDescent="0.35">
      <c r="A330" s="229" t="s">
        <v>1652</v>
      </c>
      <c r="B330" s="229" t="s">
        <v>1652</v>
      </c>
      <c r="C330" s="231">
        <v>0</v>
      </c>
      <c r="D330" s="231">
        <v>0</v>
      </c>
      <c r="E330" s="231">
        <v>0</v>
      </c>
    </row>
    <row r="331" spans="1:5" x14ac:dyDescent="0.35">
      <c r="A331" s="229" t="s">
        <v>1921</v>
      </c>
      <c r="B331" s="229" t="s">
        <v>1652</v>
      </c>
      <c r="C331" s="231">
        <v>42632.036139435484</v>
      </c>
      <c r="D331" s="231">
        <v>12020</v>
      </c>
    </row>
    <row r="332" spans="1:5" x14ac:dyDescent="0.35">
      <c r="A332" s="229" t="s">
        <v>1922</v>
      </c>
      <c r="B332" s="229" t="s">
        <v>1652</v>
      </c>
      <c r="C332" s="231">
        <v>18141.307387177396</v>
      </c>
      <c r="D332" s="231">
        <v>6900</v>
      </c>
    </row>
    <row r="333" spans="1:5" x14ac:dyDescent="0.35">
      <c r="A333" s="229" t="s">
        <v>1923</v>
      </c>
      <c r="B333" s="229" t="s">
        <v>1652</v>
      </c>
      <c r="C333" s="231">
        <v>50.156173568384396</v>
      </c>
      <c r="D333" s="231">
        <v>27</v>
      </c>
    </row>
    <row r="334" spans="1:5" x14ac:dyDescent="0.35">
      <c r="A334" s="229" t="s">
        <v>1924</v>
      </c>
      <c r="B334" s="229" t="s">
        <v>1652</v>
      </c>
      <c r="C334" s="231">
        <v>9.5436321661638601</v>
      </c>
      <c r="D334" s="231">
        <v>9</v>
      </c>
    </row>
    <row r="335" spans="1:5" x14ac:dyDescent="0.35">
      <c r="A335" s="229" t="s">
        <v>1925</v>
      </c>
      <c r="B335" s="229" t="s">
        <v>1652</v>
      </c>
      <c r="C335" s="231">
        <v>6.4366285807346451</v>
      </c>
      <c r="D335" s="231">
        <v>2</v>
      </c>
    </row>
    <row r="336" spans="1:5" x14ac:dyDescent="0.35">
      <c r="A336" s="229" t="s">
        <v>1926</v>
      </c>
      <c r="B336" s="229" t="s">
        <v>1652</v>
      </c>
      <c r="C336" s="231">
        <v>3.7514773167520574</v>
      </c>
      <c r="D336" s="231">
        <v>1</v>
      </c>
    </row>
    <row r="337" spans="1:5" x14ac:dyDescent="0.35">
      <c r="A337" s="229" t="s">
        <v>1927</v>
      </c>
      <c r="B337" s="229" t="s">
        <v>1652</v>
      </c>
      <c r="C337" s="231">
        <v>0</v>
      </c>
      <c r="D337" s="231">
        <v>0</v>
      </c>
    </row>
    <row r="338" spans="1:5" x14ac:dyDescent="0.35">
      <c r="A338" s="229" t="s">
        <v>1928</v>
      </c>
      <c r="B338" s="229" t="s">
        <v>1652</v>
      </c>
      <c r="C338" s="231">
        <v>0</v>
      </c>
      <c r="D338" s="231">
        <v>0</v>
      </c>
    </row>
    <row r="339" spans="1:5" x14ac:dyDescent="0.35">
      <c r="A339" s="229" t="s">
        <v>1929</v>
      </c>
      <c r="B339" s="229" t="s">
        <v>1652</v>
      </c>
      <c r="C339" s="231">
        <v>0</v>
      </c>
      <c r="D339" s="231">
        <v>0</v>
      </c>
    </row>
    <row r="340" spans="1:5" x14ac:dyDescent="0.35">
      <c r="A340" s="229" t="s">
        <v>1930</v>
      </c>
      <c r="B340" s="229" t="s">
        <v>1652</v>
      </c>
      <c r="C340" s="231">
        <v>0</v>
      </c>
      <c r="D340" s="231">
        <v>0</v>
      </c>
    </row>
    <row r="341" spans="1:5" x14ac:dyDescent="0.35">
      <c r="A341" s="229" t="s">
        <v>2110</v>
      </c>
      <c r="B341" s="229" t="s">
        <v>1652</v>
      </c>
      <c r="C341" s="231">
        <v>0</v>
      </c>
      <c r="D341" s="231">
        <v>0</v>
      </c>
    </row>
    <row r="342" spans="1:5" x14ac:dyDescent="0.35">
      <c r="A342" s="229" t="s">
        <v>2135</v>
      </c>
      <c r="B342" s="229" t="s">
        <v>1652</v>
      </c>
      <c r="C342" s="231">
        <v>0</v>
      </c>
      <c r="D342" s="231">
        <v>0</v>
      </c>
    </row>
    <row r="343" spans="1:5" x14ac:dyDescent="0.35">
      <c r="A343" s="229" t="s">
        <v>2136</v>
      </c>
      <c r="B343" s="229" t="s">
        <v>1652</v>
      </c>
      <c r="C343" s="231">
        <v>0</v>
      </c>
      <c r="D343" s="231">
        <v>0</v>
      </c>
    </row>
    <row r="344" spans="1:5" x14ac:dyDescent="0.35">
      <c r="A344" s="229" t="s">
        <v>2137</v>
      </c>
      <c r="B344" s="229" t="s">
        <v>1652</v>
      </c>
      <c r="C344" s="231">
        <v>0</v>
      </c>
      <c r="D344" s="231">
        <v>0</v>
      </c>
    </row>
    <row r="345" spans="1:5" x14ac:dyDescent="0.35">
      <c r="A345" s="229" t="s">
        <v>2138</v>
      </c>
      <c r="B345" s="229" t="s">
        <v>1652</v>
      </c>
    </row>
    <row r="346" spans="1:5" x14ac:dyDescent="0.35">
      <c r="A346" s="229" t="s">
        <v>2139</v>
      </c>
      <c r="B346" s="229" t="s">
        <v>1652</v>
      </c>
    </row>
    <row r="347" spans="1:5" x14ac:dyDescent="0.35">
      <c r="A347" s="229" t="s">
        <v>2140</v>
      </c>
      <c r="B347" s="229" t="s">
        <v>1652</v>
      </c>
    </row>
    <row r="348" spans="1:5" x14ac:dyDescent="0.35">
      <c r="A348" s="229" t="s">
        <v>2141</v>
      </c>
      <c r="B348" s="229" t="s">
        <v>1652</v>
      </c>
      <c r="C348" s="231">
        <v>0</v>
      </c>
      <c r="D348" s="231">
        <v>0</v>
      </c>
    </row>
    <row r="349" spans="1:5" x14ac:dyDescent="0.35">
      <c r="A349" s="229" t="s">
        <v>2142</v>
      </c>
      <c r="B349" s="229" t="s">
        <v>1652</v>
      </c>
    </row>
    <row r="350" spans="1:5" x14ac:dyDescent="0.35">
      <c r="A350" s="229" t="s">
        <v>1931</v>
      </c>
      <c r="B350" s="229" t="s">
        <v>1652</v>
      </c>
    </row>
    <row r="351" spans="1:5" x14ac:dyDescent="0.35">
      <c r="A351" s="229" t="s">
        <v>2143</v>
      </c>
      <c r="B351" s="229" t="s">
        <v>1652</v>
      </c>
    </row>
    <row r="352" spans="1:5" x14ac:dyDescent="0.35">
      <c r="A352" s="229" t="s">
        <v>1652</v>
      </c>
      <c r="B352" s="229" t="s">
        <v>1652</v>
      </c>
      <c r="C352" s="231">
        <v>0</v>
      </c>
      <c r="D352" s="231">
        <v>0</v>
      </c>
      <c r="E352" s="231">
        <v>0</v>
      </c>
    </row>
    <row r="353" spans="1:4" x14ac:dyDescent="0.35">
      <c r="A353" s="229" t="s">
        <v>1932</v>
      </c>
      <c r="B353" s="229" t="s">
        <v>1652</v>
      </c>
      <c r="C353" s="231">
        <v>1996.2458077596893</v>
      </c>
      <c r="D353" s="231">
        <v>743</v>
      </c>
    </row>
    <row r="354" spans="1:4" x14ac:dyDescent="0.35">
      <c r="A354" s="229" t="s">
        <v>1933</v>
      </c>
      <c r="B354" s="229" t="s">
        <v>1652</v>
      </c>
      <c r="C354" s="231">
        <v>1137.9595090365697</v>
      </c>
      <c r="D354" s="231">
        <v>429</v>
      </c>
    </row>
    <row r="355" spans="1:4" x14ac:dyDescent="0.35">
      <c r="A355" s="229" t="s">
        <v>1934</v>
      </c>
      <c r="B355" s="229" t="s">
        <v>1652</v>
      </c>
      <c r="C355" s="231">
        <v>636.99568069120448</v>
      </c>
      <c r="D355" s="231">
        <v>240</v>
      </c>
    </row>
    <row r="356" spans="1:4" x14ac:dyDescent="0.35">
      <c r="A356" s="229" t="s">
        <v>1935</v>
      </c>
      <c r="B356" s="229" t="s">
        <v>1652</v>
      </c>
      <c r="C356" s="231">
        <v>1206.2518984725821</v>
      </c>
      <c r="D356" s="231">
        <v>480</v>
      </c>
    </row>
    <row r="357" spans="1:4" x14ac:dyDescent="0.35">
      <c r="A357" s="229" t="s">
        <v>1936</v>
      </c>
      <c r="B357" s="229" t="s">
        <v>1652</v>
      </c>
      <c r="C357" s="231">
        <v>1874.5814382843162</v>
      </c>
      <c r="D357" s="231">
        <v>1048</v>
      </c>
    </row>
    <row r="358" spans="1:4" x14ac:dyDescent="0.35">
      <c r="A358" s="229" t="s">
        <v>1937</v>
      </c>
      <c r="B358" s="229" t="s">
        <v>1652</v>
      </c>
      <c r="C358" s="231">
        <v>2229.6535375324675</v>
      </c>
      <c r="D358" s="231">
        <v>1104</v>
      </c>
    </row>
    <row r="359" spans="1:4" x14ac:dyDescent="0.35">
      <c r="A359" s="229" t="s">
        <v>2026</v>
      </c>
      <c r="B359" s="229" t="s">
        <v>1652</v>
      </c>
      <c r="C359" s="231">
        <v>1301.7204997412218</v>
      </c>
      <c r="D359" s="231">
        <v>450</v>
      </c>
    </row>
    <row r="360" spans="1:4" x14ac:dyDescent="0.35">
      <c r="A360" s="229" t="s">
        <v>2027</v>
      </c>
      <c r="B360" s="229" t="s">
        <v>1652</v>
      </c>
      <c r="C360" s="231">
        <v>3243.1089530783161</v>
      </c>
      <c r="D360" s="231">
        <v>867</v>
      </c>
    </row>
    <row r="361" spans="1:4" x14ac:dyDescent="0.35">
      <c r="A361" s="229" t="s">
        <v>2148</v>
      </c>
      <c r="B361" s="229" t="s">
        <v>1652</v>
      </c>
      <c r="C361" s="231">
        <v>7778.7172403836539</v>
      </c>
      <c r="D361" s="231">
        <v>2673</v>
      </c>
    </row>
    <row r="362" spans="1:4" x14ac:dyDescent="0.35">
      <c r="A362" s="229" t="s">
        <v>2149</v>
      </c>
      <c r="B362" s="229" t="s">
        <v>1652</v>
      </c>
      <c r="C362" s="231">
        <v>6515.6412283762711</v>
      </c>
      <c r="D362" s="231">
        <v>2549</v>
      </c>
    </row>
    <row r="363" spans="1:4" x14ac:dyDescent="0.35">
      <c r="A363" s="229" t="s">
        <v>2150</v>
      </c>
      <c r="B363" s="229" t="s">
        <v>1652</v>
      </c>
      <c r="C363" s="231">
        <v>15240.639030242075</v>
      </c>
      <c r="D363" s="231">
        <v>4612</v>
      </c>
    </row>
    <row r="364" spans="1:4" x14ac:dyDescent="0.35">
      <c r="A364" s="229" t="s">
        <v>2706</v>
      </c>
      <c r="B364" s="229" t="s">
        <v>1652</v>
      </c>
      <c r="C364" s="231">
        <v>17681.71661464643</v>
      </c>
      <c r="D364" s="231">
        <v>3740</v>
      </c>
    </row>
    <row r="365" spans="1:4" x14ac:dyDescent="0.35">
      <c r="A365" s="229" t="s">
        <v>2707</v>
      </c>
      <c r="B365" s="229" t="s">
        <v>1652</v>
      </c>
    </row>
    <row r="366" spans="1:4" x14ac:dyDescent="0.35">
      <c r="A366" s="229" t="s">
        <v>2708</v>
      </c>
      <c r="B366" s="229" t="s">
        <v>1652</v>
      </c>
    </row>
    <row r="367" spans="1:4" x14ac:dyDescent="0.35">
      <c r="A367" s="229" t="s">
        <v>1938</v>
      </c>
      <c r="B367" s="229" t="s">
        <v>1652</v>
      </c>
    </row>
    <row r="368" spans="1:4" x14ac:dyDescent="0.35">
      <c r="A368" s="229" t="s">
        <v>2711</v>
      </c>
      <c r="B368" s="229" t="s">
        <v>1652</v>
      </c>
    </row>
    <row r="369" spans="1:5" x14ac:dyDescent="0.35">
      <c r="A369" s="229" t="s">
        <v>2712</v>
      </c>
      <c r="B369" s="229" t="s">
        <v>1652</v>
      </c>
    </row>
    <row r="370" spans="1:5" x14ac:dyDescent="0.35">
      <c r="A370" s="229" t="s">
        <v>2713</v>
      </c>
      <c r="B370" s="229" t="s">
        <v>1652</v>
      </c>
    </row>
    <row r="371" spans="1:5" x14ac:dyDescent="0.35">
      <c r="A371" s="229" t="s">
        <v>2714</v>
      </c>
      <c r="B371" s="229" t="s">
        <v>1652</v>
      </c>
    </row>
    <row r="372" spans="1:5" x14ac:dyDescent="0.35">
      <c r="A372" s="229" t="s">
        <v>2715</v>
      </c>
      <c r="B372" s="229" t="s">
        <v>1652</v>
      </c>
    </row>
    <row r="373" spans="1:5" x14ac:dyDescent="0.35">
      <c r="A373" s="229" t="s">
        <v>2716</v>
      </c>
      <c r="B373" s="229" t="s">
        <v>1652</v>
      </c>
    </row>
    <row r="374" spans="1:5" x14ac:dyDescent="0.35">
      <c r="A374" s="229" t="s">
        <v>2717</v>
      </c>
      <c r="B374" s="229" t="s">
        <v>1652</v>
      </c>
    </row>
    <row r="375" spans="1:5" x14ac:dyDescent="0.35">
      <c r="A375" s="229" t="s">
        <v>2718</v>
      </c>
      <c r="B375" s="229" t="s">
        <v>1652</v>
      </c>
    </row>
    <row r="376" spans="1:5" x14ac:dyDescent="0.35">
      <c r="A376" s="229" t="s">
        <v>2719</v>
      </c>
      <c r="B376" s="229" t="s">
        <v>1652</v>
      </c>
    </row>
    <row r="377" spans="1:5" x14ac:dyDescent="0.35">
      <c r="A377" s="229" t="s">
        <v>1652</v>
      </c>
      <c r="B377" s="229" t="s">
        <v>1652</v>
      </c>
      <c r="C377" s="231">
        <v>0</v>
      </c>
      <c r="D377" s="231">
        <v>0</v>
      </c>
      <c r="E377" s="231">
        <v>0</v>
      </c>
    </row>
    <row r="378" spans="1:5" x14ac:dyDescent="0.35">
      <c r="A378" s="229" t="s">
        <v>2028</v>
      </c>
      <c r="B378" s="229" t="s">
        <v>1652</v>
      </c>
      <c r="C378" s="231">
        <v>45994.990720034359</v>
      </c>
      <c r="D378" s="231">
        <v>14100</v>
      </c>
    </row>
    <row r="379" spans="1:5" x14ac:dyDescent="0.35">
      <c r="A379" s="229" t="s">
        <v>2029</v>
      </c>
      <c r="B379" s="229" t="s">
        <v>1652</v>
      </c>
      <c r="C379" s="231">
        <v>10453.303649968113</v>
      </c>
      <c r="D379" s="231">
        <v>4484</v>
      </c>
    </row>
    <row r="380" spans="1:5" x14ac:dyDescent="0.35">
      <c r="A380" s="229" t="s">
        <v>2030</v>
      </c>
      <c r="B380" s="229" t="s">
        <v>1652</v>
      </c>
    </row>
    <row r="381" spans="1:5" x14ac:dyDescent="0.35">
      <c r="A381" s="229" t="s">
        <v>2031</v>
      </c>
      <c r="B381" s="229" t="s">
        <v>1652</v>
      </c>
    </row>
    <row r="382" spans="1:5" x14ac:dyDescent="0.35">
      <c r="A382" s="229" t="s">
        <v>2033</v>
      </c>
      <c r="B382" s="229" t="s">
        <v>1652</v>
      </c>
      <c r="C382" s="231">
        <v>4394.9370682424696</v>
      </c>
      <c r="D382" s="231">
        <v>351</v>
      </c>
    </row>
    <row r="383" spans="1:5" x14ac:dyDescent="0.35">
      <c r="A383" s="229" t="s">
        <v>2145</v>
      </c>
      <c r="B383" s="229" t="s">
        <v>1652</v>
      </c>
    </row>
    <row r="384" spans="1:5" x14ac:dyDescent="0.35">
      <c r="A384" s="229" t="s">
        <v>2146</v>
      </c>
      <c r="B384" s="229" t="s">
        <v>1652</v>
      </c>
    </row>
    <row r="385" spans="1:7" x14ac:dyDescent="0.35">
      <c r="A385" s="229" t="s">
        <v>2147</v>
      </c>
      <c r="B385" s="229" t="s">
        <v>1652</v>
      </c>
    </row>
    <row r="386" spans="1:7" x14ac:dyDescent="0.35">
      <c r="A386" s="229" t="s">
        <v>2034</v>
      </c>
      <c r="B386" s="229" t="s">
        <v>1652</v>
      </c>
    </row>
    <row r="387" spans="1:7" x14ac:dyDescent="0.35">
      <c r="A387" s="229" t="s">
        <v>1652</v>
      </c>
      <c r="B387" s="229" t="s">
        <v>1652</v>
      </c>
      <c r="C387" s="231">
        <v>0</v>
      </c>
      <c r="D387" s="231">
        <v>0</v>
      </c>
      <c r="E387" s="231">
        <v>0</v>
      </c>
    </row>
    <row r="388" spans="1:7" x14ac:dyDescent="0.35">
      <c r="A388" s="229" t="s">
        <v>2128</v>
      </c>
      <c r="B388" s="229" t="s">
        <v>1652</v>
      </c>
      <c r="C388" s="231">
        <v>32922.355644888557</v>
      </c>
      <c r="D388" s="231">
        <v>8352</v>
      </c>
    </row>
    <row r="389" spans="1:7" x14ac:dyDescent="0.35">
      <c r="A389" s="229" t="s">
        <v>2129</v>
      </c>
      <c r="B389" s="229" t="s">
        <v>1652</v>
      </c>
      <c r="C389" s="231">
        <v>27920.875793356277</v>
      </c>
      <c r="D389" s="231">
        <v>10583</v>
      </c>
    </row>
    <row r="390" spans="1:7" x14ac:dyDescent="0.35">
      <c r="A390" s="229" t="s">
        <v>2130</v>
      </c>
      <c r="B390" s="229" t="s">
        <v>1652</v>
      </c>
    </row>
    <row r="391" spans="1:7" x14ac:dyDescent="0.35">
      <c r="A391" s="229" t="s">
        <v>2131</v>
      </c>
      <c r="B391" s="229" t="s">
        <v>1652</v>
      </c>
    </row>
    <row r="392" spans="1:7" x14ac:dyDescent="0.35">
      <c r="A392" s="229" t="s">
        <v>2132</v>
      </c>
      <c r="B392" s="229" t="s">
        <v>1652</v>
      </c>
    </row>
    <row r="393" spans="1:7" x14ac:dyDescent="0.35">
      <c r="A393" s="229" t="s">
        <v>2133</v>
      </c>
      <c r="B393" s="229" t="s">
        <v>1652</v>
      </c>
    </row>
    <row r="394" spans="1:7" x14ac:dyDescent="0.35">
      <c r="A394" s="229" t="s">
        <v>1652</v>
      </c>
      <c r="B394" s="229" t="s">
        <v>1652</v>
      </c>
      <c r="C394" s="231">
        <v>0</v>
      </c>
      <c r="D394" s="231">
        <v>0</v>
      </c>
      <c r="E394" s="231">
        <v>0</v>
      </c>
    </row>
    <row r="395" spans="1:7" x14ac:dyDescent="0.35">
      <c r="A395" s="229" t="s">
        <v>2332</v>
      </c>
      <c r="B395" s="229" t="s">
        <v>1652</v>
      </c>
      <c r="C395" s="231">
        <v>11815.470005815198</v>
      </c>
      <c r="D395" s="231">
        <v>6331.2978533653295</v>
      </c>
      <c r="F395" s="231">
        <v>4.6455745366585166</v>
      </c>
      <c r="G395" s="229">
        <v>0.24113475177304963</v>
      </c>
    </row>
    <row r="396" spans="1:7" x14ac:dyDescent="0.35">
      <c r="A396" s="229" t="s">
        <v>2333</v>
      </c>
      <c r="B396" s="229" t="s">
        <v>1652</v>
      </c>
      <c r="C396" s="231">
        <v>2175.6694562684852</v>
      </c>
      <c r="D396" s="231">
        <v>1058.9469977941858</v>
      </c>
      <c r="F396" s="231">
        <v>4.7430256548129925</v>
      </c>
      <c r="G396" s="229">
        <v>0.24531668153434436</v>
      </c>
    </row>
    <row r="397" spans="1:7" x14ac:dyDescent="0.35">
      <c r="A397" s="229" t="s">
        <v>2334</v>
      </c>
      <c r="B397" s="229" t="s">
        <v>1652</v>
      </c>
    </row>
    <row r="398" spans="1:7" x14ac:dyDescent="0.35">
      <c r="A398" s="229" t="s">
        <v>2335</v>
      </c>
      <c r="B398" s="229" t="s">
        <v>1652</v>
      </c>
    </row>
    <row r="399" spans="1:7" x14ac:dyDescent="0.35">
      <c r="A399" s="229" t="s">
        <v>2336</v>
      </c>
      <c r="B399" s="229" t="s">
        <v>1652</v>
      </c>
      <c r="C399" s="231">
        <v>3426.0027058104342</v>
      </c>
      <c r="D399" s="231">
        <v>1238.4887698251098</v>
      </c>
      <c r="F399" s="231">
        <v>5.510301982019052</v>
      </c>
    </row>
    <row r="400" spans="1:7" x14ac:dyDescent="0.35">
      <c r="A400" s="229" t="s">
        <v>2337</v>
      </c>
      <c r="B400" s="229" t="s">
        <v>1652</v>
      </c>
    </row>
    <row r="401" spans="1:6" x14ac:dyDescent="0.35">
      <c r="A401" s="229" t="s">
        <v>2338</v>
      </c>
      <c r="B401" s="229" t="s">
        <v>1652</v>
      </c>
    </row>
    <row r="402" spans="1:6" x14ac:dyDescent="0.35">
      <c r="A402" s="229" t="s">
        <v>2339</v>
      </c>
      <c r="B402" s="229" t="s">
        <v>1652</v>
      </c>
    </row>
    <row r="403" spans="1:6" x14ac:dyDescent="0.35">
      <c r="A403" s="229" t="s">
        <v>2340</v>
      </c>
      <c r="B403" s="229" t="s">
        <v>1652</v>
      </c>
      <c r="F403" s="231">
        <v>4.3635929063739871</v>
      </c>
    </row>
    <row r="404" spans="1:6" x14ac:dyDescent="0.35">
      <c r="A404" s="229" t="s">
        <v>2341</v>
      </c>
      <c r="B404" s="229" t="s">
        <v>1652</v>
      </c>
    </row>
    <row r="405" spans="1:6" x14ac:dyDescent="0.35">
      <c r="A405" s="229" t="s">
        <v>2342</v>
      </c>
      <c r="B405" s="229" t="s">
        <v>1652</v>
      </c>
    </row>
    <row r="406" spans="1:6" x14ac:dyDescent="0.35">
      <c r="A406" s="229" t="s">
        <v>2343</v>
      </c>
      <c r="B406" s="229" t="s">
        <v>1652</v>
      </c>
    </row>
    <row r="407" spans="1:6" x14ac:dyDescent="0.35">
      <c r="A407" s="229" t="s">
        <v>2344</v>
      </c>
      <c r="B407" s="229" t="s">
        <v>1652</v>
      </c>
    </row>
    <row r="408" spans="1:6" x14ac:dyDescent="0.35">
      <c r="A408" s="229" t="s">
        <v>2345</v>
      </c>
      <c r="B408" s="229" t="s">
        <v>1652</v>
      </c>
    </row>
    <row r="409" spans="1:6" x14ac:dyDescent="0.35">
      <c r="A409" s="229" t="s">
        <v>2346</v>
      </c>
      <c r="B409" s="229" t="s">
        <v>1652</v>
      </c>
    </row>
    <row r="410" spans="1:6" x14ac:dyDescent="0.35">
      <c r="A410" s="229" t="s">
        <v>2347</v>
      </c>
      <c r="B410" s="229" t="s">
        <v>1652</v>
      </c>
    </row>
    <row r="411" spans="1:6" x14ac:dyDescent="0.35">
      <c r="A411" s="229" t="s">
        <v>2348</v>
      </c>
      <c r="B411" s="229" t="s">
        <v>1652</v>
      </c>
    </row>
    <row r="412" spans="1:6" x14ac:dyDescent="0.35">
      <c r="A412" s="229" t="s">
        <v>2349</v>
      </c>
      <c r="B412" s="229" t="s">
        <v>1652</v>
      </c>
    </row>
    <row r="413" spans="1:6" x14ac:dyDescent="0.35">
      <c r="A413" s="229" t="s">
        <v>2350</v>
      </c>
      <c r="B413" s="229" t="s">
        <v>1652</v>
      </c>
    </row>
    <row r="414" spans="1:6" x14ac:dyDescent="0.35">
      <c r="A414" s="229" t="s">
        <v>2351</v>
      </c>
      <c r="B414" s="229" t="s">
        <v>1652</v>
      </c>
    </row>
    <row r="415" spans="1:6" x14ac:dyDescent="0.35">
      <c r="A415" s="229" t="s">
        <v>2352</v>
      </c>
      <c r="B415" s="229" t="s">
        <v>1652</v>
      </c>
    </row>
    <row r="416" spans="1:6" x14ac:dyDescent="0.35">
      <c r="A416" s="229" t="s">
        <v>2353</v>
      </c>
      <c r="B416" s="229" t="s">
        <v>1652</v>
      </c>
    </row>
    <row r="417" spans="1:2" x14ac:dyDescent="0.35">
      <c r="A417" s="229" t="s">
        <v>2354</v>
      </c>
      <c r="B417" s="229" t="s">
        <v>1652</v>
      </c>
    </row>
    <row r="418" spans="1:2" x14ac:dyDescent="0.35">
      <c r="A418" s="229" t="s">
        <v>2355</v>
      </c>
      <c r="B418" s="229" t="s">
        <v>1652</v>
      </c>
    </row>
    <row r="419" spans="1:2" x14ac:dyDescent="0.35">
      <c r="A419" s="229" t="s">
        <v>2356</v>
      </c>
      <c r="B419" s="229" t="s">
        <v>1652</v>
      </c>
    </row>
    <row r="420" spans="1:2" x14ac:dyDescent="0.35">
      <c r="A420" s="229" t="s">
        <v>2357</v>
      </c>
      <c r="B420" s="229" t="s">
        <v>1652</v>
      </c>
    </row>
    <row r="421" spans="1:2" x14ac:dyDescent="0.35">
      <c r="A421" s="229" t="s">
        <v>2358</v>
      </c>
      <c r="B421" s="229" t="s">
        <v>1652</v>
      </c>
    </row>
    <row r="422" spans="1:2" x14ac:dyDescent="0.35">
      <c r="A422" s="229" t="s">
        <v>2359</v>
      </c>
      <c r="B422" s="229" t="s">
        <v>1652</v>
      </c>
    </row>
    <row r="423" spans="1:2" x14ac:dyDescent="0.35">
      <c r="A423" s="229" t="s">
        <v>2360</v>
      </c>
      <c r="B423" s="229" t="s">
        <v>1652</v>
      </c>
    </row>
    <row r="424" spans="1:2" x14ac:dyDescent="0.35">
      <c r="A424" s="229" t="s">
        <v>2361</v>
      </c>
      <c r="B424" s="229" t="s">
        <v>1652</v>
      </c>
    </row>
    <row r="425" spans="1:2" x14ac:dyDescent="0.35">
      <c r="A425" s="229" t="s">
        <v>2362</v>
      </c>
      <c r="B425" s="229" t="s">
        <v>1652</v>
      </c>
    </row>
    <row r="426" spans="1:2" x14ac:dyDescent="0.35">
      <c r="A426" s="229" t="s">
        <v>2363</v>
      </c>
      <c r="B426" s="229" t="s">
        <v>1652</v>
      </c>
    </row>
    <row r="427" spans="1:2" x14ac:dyDescent="0.35">
      <c r="A427" s="229" t="s">
        <v>2364</v>
      </c>
      <c r="B427" s="229" t="s">
        <v>1652</v>
      </c>
    </row>
    <row r="428" spans="1:2" x14ac:dyDescent="0.35">
      <c r="A428" s="229" t="s">
        <v>2365</v>
      </c>
      <c r="B428" s="229" t="s">
        <v>1652</v>
      </c>
    </row>
    <row r="429" spans="1:2" x14ac:dyDescent="0.35">
      <c r="A429" s="229" t="s">
        <v>2366</v>
      </c>
      <c r="B429" s="229" t="s">
        <v>1652</v>
      </c>
    </row>
    <row r="430" spans="1:2" x14ac:dyDescent="0.35">
      <c r="A430" s="229" t="s">
        <v>2367</v>
      </c>
      <c r="B430" s="229" t="s">
        <v>1652</v>
      </c>
    </row>
    <row r="431" spans="1:2" x14ac:dyDescent="0.35">
      <c r="A431" s="229" t="s">
        <v>2368</v>
      </c>
      <c r="B431" s="229" t="s">
        <v>1652</v>
      </c>
    </row>
    <row r="432" spans="1:2" x14ac:dyDescent="0.35">
      <c r="A432" s="229" t="s">
        <v>2369</v>
      </c>
      <c r="B432" s="229" t="s">
        <v>1652</v>
      </c>
    </row>
    <row r="433" spans="1:5" x14ac:dyDescent="0.35">
      <c r="A433" s="229" t="s">
        <v>2370</v>
      </c>
      <c r="B433" s="229" t="s">
        <v>1652</v>
      </c>
    </row>
    <row r="434" spans="1:5" x14ac:dyDescent="0.35">
      <c r="A434" s="229" t="s">
        <v>2371</v>
      </c>
      <c r="B434" s="229" t="s">
        <v>1652</v>
      </c>
    </row>
    <row r="435" spans="1:5" x14ac:dyDescent="0.35">
      <c r="A435" s="229" t="s">
        <v>2372</v>
      </c>
      <c r="B435" s="229" t="s">
        <v>1652</v>
      </c>
    </row>
    <row r="436" spans="1:5" x14ac:dyDescent="0.35">
      <c r="A436" s="229" t="s">
        <v>2373</v>
      </c>
      <c r="B436" s="229" t="s">
        <v>1652</v>
      </c>
    </row>
    <row r="437" spans="1:5" x14ac:dyDescent="0.35">
      <c r="A437" s="229" t="s">
        <v>2374</v>
      </c>
      <c r="B437" s="229" t="s">
        <v>1652</v>
      </c>
    </row>
    <row r="438" spans="1:5" x14ac:dyDescent="0.35">
      <c r="A438" s="229" t="s">
        <v>2375</v>
      </c>
      <c r="B438" s="229" t="s">
        <v>1652</v>
      </c>
    </row>
    <row r="439" spans="1:5" x14ac:dyDescent="0.35">
      <c r="A439" s="229" t="s">
        <v>2376</v>
      </c>
      <c r="B439" s="229" t="s">
        <v>1652</v>
      </c>
    </row>
    <row r="440" spans="1:5" x14ac:dyDescent="0.35">
      <c r="A440" s="229" t="s">
        <v>2377</v>
      </c>
      <c r="B440" s="229" t="s">
        <v>1652</v>
      </c>
    </row>
    <row r="441" spans="1:5" x14ac:dyDescent="0.35">
      <c r="A441" s="229" t="s">
        <v>2378</v>
      </c>
      <c r="B441" s="229" t="s">
        <v>1652</v>
      </c>
    </row>
    <row r="442" spans="1:5" x14ac:dyDescent="0.35">
      <c r="A442" s="229" t="s">
        <v>2379</v>
      </c>
      <c r="B442" s="229" t="s">
        <v>1652</v>
      </c>
    </row>
    <row r="443" spans="1:5" x14ac:dyDescent="0.35">
      <c r="A443" s="229" t="s">
        <v>1652</v>
      </c>
      <c r="B443" s="229" t="s">
        <v>1652</v>
      </c>
      <c r="C443" s="231">
        <v>0</v>
      </c>
      <c r="D443" s="231">
        <v>0</v>
      </c>
      <c r="E443" s="231">
        <v>0</v>
      </c>
    </row>
    <row r="444" spans="1:5" x14ac:dyDescent="0.35">
      <c r="A444" s="229" t="s">
        <v>1652</v>
      </c>
      <c r="B444" s="229" t="s">
        <v>1652</v>
      </c>
      <c r="C444" s="231">
        <v>0</v>
      </c>
      <c r="D444" s="231">
        <v>0</v>
      </c>
      <c r="E444" s="231">
        <v>0</v>
      </c>
    </row>
    <row r="445" spans="1:5" x14ac:dyDescent="0.35">
      <c r="A445" s="229" t="s">
        <v>1939</v>
      </c>
      <c r="B445" s="229" t="s">
        <v>1652</v>
      </c>
    </row>
    <row r="446" spans="1:5" x14ac:dyDescent="0.35">
      <c r="A446" s="229" t="s">
        <v>1652</v>
      </c>
      <c r="B446" s="229" t="s">
        <v>1652</v>
      </c>
      <c r="C446" s="231">
        <v>0</v>
      </c>
      <c r="D446" s="231">
        <v>0</v>
      </c>
      <c r="E446" s="231">
        <v>0</v>
      </c>
    </row>
    <row r="447" spans="1:5" x14ac:dyDescent="0.35">
      <c r="A447" s="229" t="s">
        <v>1652</v>
      </c>
      <c r="B447" s="229" t="s">
        <v>1652</v>
      </c>
      <c r="C447" s="231">
        <v>0</v>
      </c>
      <c r="D447" s="231">
        <v>0</v>
      </c>
      <c r="E447" s="231">
        <v>0</v>
      </c>
    </row>
    <row r="448" spans="1:5" x14ac:dyDescent="0.35">
      <c r="A448" s="229" t="s">
        <v>1940</v>
      </c>
      <c r="B448" s="229" t="s">
        <v>1652</v>
      </c>
      <c r="C448" s="231">
        <v>135.37264936474074</v>
      </c>
      <c r="D448" s="231">
        <v>84</v>
      </c>
    </row>
    <row r="449" spans="1:4" x14ac:dyDescent="0.35">
      <c r="A449" s="229" t="s">
        <v>1941</v>
      </c>
      <c r="B449" s="229" t="s">
        <v>1652</v>
      </c>
      <c r="C449" s="231">
        <v>316.40033009246594</v>
      </c>
      <c r="D449" s="231">
        <v>87</v>
      </c>
    </row>
    <row r="450" spans="1:4" x14ac:dyDescent="0.35">
      <c r="A450" s="229" t="s">
        <v>1942</v>
      </c>
      <c r="B450" s="229" t="s">
        <v>1652</v>
      </c>
      <c r="C450" s="231">
        <v>1631.4211209064044</v>
      </c>
      <c r="D450" s="231">
        <v>139</v>
      </c>
    </row>
    <row r="451" spans="1:4" x14ac:dyDescent="0.35">
      <c r="A451" s="229" t="s">
        <v>1943</v>
      </c>
      <c r="B451" s="229" t="s">
        <v>1652</v>
      </c>
      <c r="C451" s="231">
        <v>1346.7368769469138</v>
      </c>
      <c r="D451" s="231">
        <v>41</v>
      </c>
    </row>
    <row r="452" spans="1:4" x14ac:dyDescent="0.35">
      <c r="A452" s="229" t="s">
        <v>1944</v>
      </c>
      <c r="B452" s="229" t="s">
        <v>1652</v>
      </c>
      <c r="C452" s="231">
        <v>1750.7233806156028</v>
      </c>
      <c r="D452" s="231">
        <v>24</v>
      </c>
    </row>
    <row r="453" spans="1:4" x14ac:dyDescent="0.35">
      <c r="A453" s="229" t="s">
        <v>1945</v>
      </c>
      <c r="B453" s="229" t="s">
        <v>1652</v>
      </c>
      <c r="C453" s="231">
        <v>4389.0058398682368</v>
      </c>
      <c r="D453" s="231">
        <v>17</v>
      </c>
    </row>
    <row r="454" spans="1:4" x14ac:dyDescent="0.35">
      <c r="A454" s="229" t="s">
        <v>1946</v>
      </c>
      <c r="B454" s="229" t="s">
        <v>1652</v>
      </c>
    </row>
    <row r="455" spans="1:4" x14ac:dyDescent="0.35">
      <c r="A455" s="229" t="s">
        <v>1947</v>
      </c>
      <c r="B455" s="229" t="s">
        <v>1652</v>
      </c>
    </row>
    <row r="456" spans="1:4" x14ac:dyDescent="0.35">
      <c r="A456" s="229" t="s">
        <v>1948</v>
      </c>
      <c r="B456" s="229" t="s">
        <v>1652</v>
      </c>
    </row>
    <row r="457" spans="1:4" x14ac:dyDescent="0.35">
      <c r="A457" s="229" t="s">
        <v>2380</v>
      </c>
      <c r="B457" s="229" t="s">
        <v>1652</v>
      </c>
    </row>
    <row r="458" spans="1:4" x14ac:dyDescent="0.35">
      <c r="A458" s="229" t="s">
        <v>2381</v>
      </c>
      <c r="B458" s="229" t="s">
        <v>1652</v>
      </c>
    </row>
    <row r="459" spans="1:4" x14ac:dyDescent="0.35">
      <c r="A459" s="229" t="s">
        <v>2382</v>
      </c>
      <c r="B459" s="229" t="s">
        <v>1652</v>
      </c>
    </row>
    <row r="460" spans="1:4" x14ac:dyDescent="0.35">
      <c r="A460" s="229" t="s">
        <v>2383</v>
      </c>
      <c r="B460" s="229" t="s">
        <v>1652</v>
      </c>
    </row>
    <row r="461" spans="1:4" x14ac:dyDescent="0.35">
      <c r="A461" s="229" t="s">
        <v>2384</v>
      </c>
      <c r="B461" s="229" t="s">
        <v>1652</v>
      </c>
    </row>
    <row r="462" spans="1:4" x14ac:dyDescent="0.35">
      <c r="A462" s="229" t="s">
        <v>2385</v>
      </c>
      <c r="B462" s="229" t="s">
        <v>1652</v>
      </c>
    </row>
    <row r="463" spans="1:4" x14ac:dyDescent="0.35">
      <c r="A463" s="229" t="s">
        <v>2386</v>
      </c>
      <c r="B463" s="229" t="s">
        <v>1652</v>
      </c>
    </row>
    <row r="464" spans="1:4" x14ac:dyDescent="0.35">
      <c r="A464" s="229" t="s">
        <v>2387</v>
      </c>
      <c r="B464" s="229" t="s">
        <v>1652</v>
      </c>
    </row>
    <row r="465" spans="1:10" x14ac:dyDescent="0.35">
      <c r="A465" s="229" t="s">
        <v>2388</v>
      </c>
      <c r="B465" s="229" t="s">
        <v>1652</v>
      </c>
    </row>
    <row r="466" spans="1:10" x14ac:dyDescent="0.35">
      <c r="A466" s="229" t="s">
        <v>2389</v>
      </c>
      <c r="B466" s="229" t="s">
        <v>1652</v>
      </c>
    </row>
    <row r="467" spans="1:10" x14ac:dyDescent="0.35">
      <c r="A467" s="229" t="s">
        <v>2390</v>
      </c>
      <c r="B467" s="229" t="s">
        <v>1652</v>
      </c>
    </row>
    <row r="468" spans="1:10" x14ac:dyDescent="0.35">
      <c r="A468" s="229" t="s">
        <v>2391</v>
      </c>
      <c r="B468" s="229" t="s">
        <v>1652</v>
      </c>
    </row>
    <row r="469" spans="1:10" x14ac:dyDescent="0.35">
      <c r="A469" s="229" t="s">
        <v>2392</v>
      </c>
      <c r="B469" s="229" t="s">
        <v>1652</v>
      </c>
    </row>
    <row r="470" spans="1:10" x14ac:dyDescent="0.35">
      <c r="A470" s="229" t="s">
        <v>2393</v>
      </c>
      <c r="B470" s="229" t="s">
        <v>1652</v>
      </c>
    </row>
    <row r="471" spans="1:10" x14ac:dyDescent="0.35">
      <c r="A471" s="229" t="s">
        <v>2394</v>
      </c>
      <c r="B471" s="229" t="s">
        <v>1652</v>
      </c>
    </row>
    <row r="472" spans="1:10" x14ac:dyDescent="0.35">
      <c r="A472" s="229" t="s">
        <v>2395</v>
      </c>
      <c r="B472" s="229" t="s">
        <v>1652</v>
      </c>
    </row>
    <row r="473" spans="1:10" x14ac:dyDescent="0.35">
      <c r="A473" s="229" t="s">
        <v>1652</v>
      </c>
      <c r="B473" s="229" t="s">
        <v>1652</v>
      </c>
      <c r="C473" s="231">
        <v>0</v>
      </c>
      <c r="D473" s="231">
        <v>0</v>
      </c>
      <c r="E473" s="231">
        <v>0</v>
      </c>
    </row>
    <row r="474" spans="1:10" x14ac:dyDescent="0.35">
      <c r="A474" s="229" t="s">
        <v>1950</v>
      </c>
      <c r="B474" s="229" t="s">
        <v>1652</v>
      </c>
    </row>
    <row r="475" spans="1:10" x14ac:dyDescent="0.35">
      <c r="A475" s="229" t="s">
        <v>1652</v>
      </c>
      <c r="B475" s="229" t="s">
        <v>1652</v>
      </c>
      <c r="C475" s="231">
        <v>0</v>
      </c>
      <c r="D475" s="231">
        <v>0</v>
      </c>
      <c r="E475" s="231">
        <v>0</v>
      </c>
    </row>
    <row r="476" spans="1:10" x14ac:dyDescent="0.35">
      <c r="A476" s="229" t="s">
        <v>1652</v>
      </c>
      <c r="B476" s="229" t="s">
        <v>1652</v>
      </c>
      <c r="C476" s="231">
        <v>0</v>
      </c>
      <c r="D476" s="231">
        <v>0</v>
      </c>
      <c r="E476" s="231">
        <v>0</v>
      </c>
    </row>
    <row r="477" spans="1:10" x14ac:dyDescent="0.35">
      <c r="A477" s="229" t="s">
        <v>1951</v>
      </c>
      <c r="B477" s="229" t="s">
        <v>1652</v>
      </c>
      <c r="J477" s="229" t="s">
        <v>3165</v>
      </c>
    </row>
    <row r="478" spans="1:10" x14ac:dyDescent="0.35">
      <c r="A478" s="229" t="s">
        <v>1952</v>
      </c>
      <c r="B478" s="229" t="s">
        <v>1652</v>
      </c>
      <c r="J478" s="229" t="s">
        <v>3165</v>
      </c>
    </row>
    <row r="479" spans="1:10" x14ac:dyDescent="0.35">
      <c r="A479" s="229" t="s">
        <v>1953</v>
      </c>
      <c r="B479" s="229" t="s">
        <v>1652</v>
      </c>
      <c r="J479" s="229" t="s">
        <v>3165</v>
      </c>
    </row>
    <row r="480" spans="1:10" x14ac:dyDescent="0.35">
      <c r="A480" s="229" t="s">
        <v>1954</v>
      </c>
      <c r="B480" s="229" t="s">
        <v>1652</v>
      </c>
      <c r="J480" s="229" t="s">
        <v>3165</v>
      </c>
    </row>
    <row r="481" spans="1:10" x14ac:dyDescent="0.35">
      <c r="A481" s="229" t="s">
        <v>1955</v>
      </c>
      <c r="B481" s="229" t="s">
        <v>1652</v>
      </c>
      <c r="J481" s="229" t="s">
        <v>3165</v>
      </c>
    </row>
    <row r="482" spans="1:10" x14ac:dyDescent="0.35">
      <c r="A482" s="229" t="s">
        <v>1956</v>
      </c>
      <c r="B482" s="229" t="s">
        <v>1652</v>
      </c>
      <c r="J482" s="229" t="s">
        <v>3165</v>
      </c>
    </row>
    <row r="483" spans="1:10" x14ac:dyDescent="0.35">
      <c r="A483" s="229" t="s">
        <v>1957</v>
      </c>
      <c r="B483" s="229" t="s">
        <v>1652</v>
      </c>
      <c r="J483" s="229" t="s">
        <v>3165</v>
      </c>
    </row>
    <row r="484" spans="1:10" x14ac:dyDescent="0.35">
      <c r="A484" s="229" t="s">
        <v>1958</v>
      </c>
      <c r="B484" s="229" t="s">
        <v>1652</v>
      </c>
      <c r="J484" s="229" t="s">
        <v>3165</v>
      </c>
    </row>
    <row r="485" spans="1:10" x14ac:dyDescent="0.35">
      <c r="A485" s="229" t="s">
        <v>1959</v>
      </c>
      <c r="B485" s="229" t="s">
        <v>1652</v>
      </c>
    </row>
    <row r="486" spans="1:10" x14ac:dyDescent="0.35">
      <c r="A486" s="229" t="s">
        <v>1960</v>
      </c>
      <c r="B486" s="229" t="s">
        <v>1652</v>
      </c>
    </row>
    <row r="487" spans="1:10" x14ac:dyDescent="0.35">
      <c r="A487" s="229" t="s">
        <v>1961</v>
      </c>
      <c r="B487" s="229" t="s">
        <v>1652</v>
      </c>
    </row>
    <row r="488" spans="1:10" x14ac:dyDescent="0.35">
      <c r="A488" s="229" t="s">
        <v>1962</v>
      </c>
      <c r="B488" s="229" t="s">
        <v>1652</v>
      </c>
    </row>
    <row r="489" spans="1:10" x14ac:dyDescent="0.35">
      <c r="A489" s="229" t="s">
        <v>2035</v>
      </c>
      <c r="B489" s="229" t="s">
        <v>1652</v>
      </c>
    </row>
    <row r="490" spans="1:10" x14ac:dyDescent="0.35">
      <c r="A490" s="229" t="s">
        <v>2036</v>
      </c>
      <c r="B490" s="229" t="s">
        <v>1652</v>
      </c>
    </row>
    <row r="491" spans="1:10" x14ac:dyDescent="0.35">
      <c r="A491" s="229" t="s">
        <v>2037</v>
      </c>
      <c r="B491" s="229" t="s">
        <v>1652</v>
      </c>
    </row>
    <row r="492" spans="1:10" x14ac:dyDescent="0.35">
      <c r="A492" s="229" t="s">
        <v>2038</v>
      </c>
      <c r="B492" s="229" t="s">
        <v>1652</v>
      </c>
    </row>
    <row r="493" spans="1:10" x14ac:dyDescent="0.35">
      <c r="A493" s="229" t="s">
        <v>2039</v>
      </c>
      <c r="B493" s="229" t="s">
        <v>1652</v>
      </c>
    </row>
    <row r="494" spans="1:10" x14ac:dyDescent="0.35">
      <c r="A494" s="229" t="s">
        <v>2040</v>
      </c>
      <c r="B494" s="229" t="s">
        <v>1652</v>
      </c>
    </row>
    <row r="495" spans="1:10" x14ac:dyDescent="0.35">
      <c r="A495" s="229" t="s">
        <v>1652</v>
      </c>
      <c r="B495" s="229" t="s">
        <v>1652</v>
      </c>
      <c r="C495" s="231">
        <v>0</v>
      </c>
      <c r="D495" s="231">
        <v>0</v>
      </c>
      <c r="E495" s="231">
        <v>0</v>
      </c>
    </row>
    <row r="496" spans="1:10" x14ac:dyDescent="0.35">
      <c r="A496" s="229" t="s">
        <v>1963</v>
      </c>
      <c r="B496" s="229" t="s">
        <v>1652</v>
      </c>
      <c r="C496" s="231">
        <v>0.4168486116357607</v>
      </c>
    </row>
    <row r="497" spans="1:5" x14ac:dyDescent="0.35">
      <c r="A497" s="229" t="s">
        <v>1652</v>
      </c>
      <c r="B497" s="229" t="s">
        <v>1652</v>
      </c>
      <c r="C497" s="231">
        <v>0</v>
      </c>
      <c r="D497" s="231">
        <v>0</v>
      </c>
      <c r="E497" s="231">
        <v>0</v>
      </c>
    </row>
    <row r="498" spans="1:5" x14ac:dyDescent="0.35">
      <c r="A498" s="229" t="s">
        <v>1652</v>
      </c>
      <c r="B498" s="229" t="s">
        <v>1652</v>
      </c>
      <c r="C498" s="231">
        <v>0</v>
      </c>
      <c r="D498" s="231">
        <v>0</v>
      </c>
      <c r="E498" s="231">
        <v>0</v>
      </c>
    </row>
    <row r="499" spans="1:5" x14ac:dyDescent="0.35">
      <c r="A499" s="229" t="s">
        <v>1964</v>
      </c>
      <c r="B499" s="229" t="s">
        <v>1652</v>
      </c>
      <c r="C499" s="231">
        <v>7422.6221422369763</v>
      </c>
    </row>
    <row r="500" spans="1:5" x14ac:dyDescent="0.35">
      <c r="A500" s="229" t="s">
        <v>1965</v>
      </c>
      <c r="B500" s="229" t="s">
        <v>1652</v>
      </c>
      <c r="C500" s="231">
        <v>1299.2873353239725</v>
      </c>
    </row>
    <row r="501" spans="1:5" x14ac:dyDescent="0.35">
      <c r="A501" s="229" t="s">
        <v>1966</v>
      </c>
      <c r="B501" s="229" t="s">
        <v>1652</v>
      </c>
      <c r="C501" s="231">
        <v>754.25483404718545</v>
      </c>
    </row>
    <row r="502" spans="1:5" x14ac:dyDescent="0.35">
      <c r="A502" s="229" t="s">
        <v>1967</v>
      </c>
      <c r="B502" s="229" t="s">
        <v>1652</v>
      </c>
      <c r="C502" s="231">
        <v>82.842223902257786</v>
      </c>
    </row>
    <row r="503" spans="1:5" x14ac:dyDescent="0.35">
      <c r="A503" s="229" t="s">
        <v>1968</v>
      </c>
      <c r="B503" s="229" t="s">
        <v>1652</v>
      </c>
      <c r="C503" s="231">
        <v>10.654211361384917</v>
      </c>
    </row>
    <row r="504" spans="1:5" x14ac:dyDescent="0.35">
      <c r="A504" s="229" t="s">
        <v>1969</v>
      </c>
      <c r="B504" s="229" t="s">
        <v>1652</v>
      </c>
      <c r="C504" s="231">
        <v>-5.490774126602504E-4</v>
      </c>
    </row>
    <row r="505" spans="1:5" x14ac:dyDescent="0.35">
      <c r="A505" s="229" t="s">
        <v>1970</v>
      </c>
      <c r="B505" s="229" t="s">
        <v>1652</v>
      </c>
    </row>
    <row r="506" spans="1:5" x14ac:dyDescent="0.35">
      <c r="A506" s="229" t="s">
        <v>1971</v>
      </c>
      <c r="B506" s="229" t="s">
        <v>1652</v>
      </c>
      <c r="C506" s="231">
        <v>0</v>
      </c>
    </row>
    <row r="507" spans="1:5" x14ac:dyDescent="0.35">
      <c r="A507" s="229" t="s">
        <v>1972</v>
      </c>
      <c r="B507" s="229" t="s">
        <v>1652</v>
      </c>
    </row>
    <row r="508" spans="1:5" x14ac:dyDescent="0.35">
      <c r="A508" s="229" t="s">
        <v>2041</v>
      </c>
      <c r="B508" s="229" t="s">
        <v>1652</v>
      </c>
    </row>
    <row r="509" spans="1:5" x14ac:dyDescent="0.35">
      <c r="A509" s="229" t="s">
        <v>2042</v>
      </c>
      <c r="B509" s="229" t="s">
        <v>1652</v>
      </c>
    </row>
    <row r="510" spans="1:5" x14ac:dyDescent="0.35">
      <c r="A510" s="229" t="s">
        <v>2043</v>
      </c>
      <c r="B510" s="229" t="s">
        <v>1652</v>
      </c>
    </row>
    <row r="511" spans="1:5" x14ac:dyDescent="0.35">
      <c r="A511" s="229" t="s">
        <v>2218</v>
      </c>
      <c r="B511" s="229" t="s">
        <v>1652</v>
      </c>
    </row>
    <row r="512" spans="1:5" x14ac:dyDescent="0.35">
      <c r="A512" s="229" t="s">
        <v>2219</v>
      </c>
      <c r="B512" s="229" t="s">
        <v>1652</v>
      </c>
    </row>
    <row r="513" spans="1:5" x14ac:dyDescent="0.35">
      <c r="A513" s="229" t="s">
        <v>2220</v>
      </c>
      <c r="B513" s="229" t="s">
        <v>1652</v>
      </c>
    </row>
    <row r="514" spans="1:5" x14ac:dyDescent="0.35">
      <c r="A514" s="229" t="s">
        <v>2221</v>
      </c>
      <c r="B514" s="229" t="s">
        <v>1652</v>
      </c>
    </row>
    <row r="515" spans="1:5" x14ac:dyDescent="0.35">
      <c r="A515" s="229" t="s">
        <v>2222</v>
      </c>
      <c r="B515" s="229" t="s">
        <v>1652</v>
      </c>
    </row>
    <row r="516" spans="1:5" x14ac:dyDescent="0.35">
      <c r="A516" s="229" t="s">
        <v>2223</v>
      </c>
      <c r="B516" s="229" t="s">
        <v>1652</v>
      </c>
    </row>
    <row r="517" spans="1:5" x14ac:dyDescent="0.35">
      <c r="A517" s="229" t="s">
        <v>1652</v>
      </c>
      <c r="B517" s="229" t="s">
        <v>1652</v>
      </c>
      <c r="C517" s="231">
        <v>0</v>
      </c>
      <c r="D517" s="231">
        <v>0</v>
      </c>
      <c r="E517" s="231">
        <v>0</v>
      </c>
    </row>
    <row r="518" spans="1:5" x14ac:dyDescent="0.35">
      <c r="A518" s="229" t="s">
        <v>2044</v>
      </c>
      <c r="B518" s="229" t="s">
        <v>1652</v>
      </c>
    </row>
    <row r="519" spans="1:5" x14ac:dyDescent="0.35">
      <c r="A519" s="229" t="s">
        <v>2045</v>
      </c>
      <c r="B519" s="229" t="s">
        <v>1652</v>
      </c>
      <c r="C519" s="231">
        <v>0.60939697581766683</v>
      </c>
    </row>
    <row r="520" spans="1:5" x14ac:dyDescent="0.35">
      <c r="A520" s="229" t="s">
        <v>2046</v>
      </c>
      <c r="B520" s="229" t="s">
        <v>1652</v>
      </c>
      <c r="C520" s="231">
        <v>0.36583134352159669</v>
      </c>
    </row>
    <row r="521" spans="1:5" x14ac:dyDescent="0.35">
      <c r="A521" s="229" t="s">
        <v>2047</v>
      </c>
      <c r="B521" s="229" t="s">
        <v>1652</v>
      </c>
      <c r="C521" s="231">
        <v>2.4771680661191234E-2</v>
      </c>
    </row>
    <row r="522" spans="1:5" x14ac:dyDescent="0.35">
      <c r="A522" s="229" t="s">
        <v>2048</v>
      </c>
      <c r="B522" s="229" t="s">
        <v>1652</v>
      </c>
    </row>
    <row r="523" spans="1:5" x14ac:dyDescent="0.35">
      <c r="A523" s="229" t="s">
        <v>2049</v>
      </c>
      <c r="B523" s="229" t="s">
        <v>1652</v>
      </c>
    </row>
    <row r="524" spans="1:5" x14ac:dyDescent="0.35">
      <c r="A524" s="229" t="s">
        <v>2050</v>
      </c>
      <c r="B524" s="229" t="s">
        <v>1652</v>
      </c>
    </row>
    <row r="525" spans="1:5" x14ac:dyDescent="0.35">
      <c r="A525" s="229" t="s">
        <v>2051</v>
      </c>
      <c r="B525" s="229" t="s">
        <v>1652</v>
      </c>
    </row>
    <row r="526" spans="1:5" x14ac:dyDescent="0.35">
      <c r="A526" s="229" t="s">
        <v>2052</v>
      </c>
      <c r="B526" s="229" t="s">
        <v>1652</v>
      </c>
    </row>
    <row r="527" spans="1:5" x14ac:dyDescent="0.35">
      <c r="A527" s="229" t="s">
        <v>2053</v>
      </c>
      <c r="B527" s="229" t="s">
        <v>1652</v>
      </c>
    </row>
    <row r="528" spans="1:5" x14ac:dyDescent="0.35">
      <c r="A528" s="229" t="s">
        <v>2111</v>
      </c>
      <c r="B528" s="229" t="s">
        <v>1652</v>
      </c>
    </row>
    <row r="529" spans="1:2" x14ac:dyDescent="0.35">
      <c r="A529" s="229" t="s">
        <v>2224</v>
      </c>
      <c r="B529" s="229" t="s">
        <v>1652</v>
      </c>
    </row>
    <row r="530" spans="1:2" x14ac:dyDescent="0.35">
      <c r="A530" s="229" t="s">
        <v>2225</v>
      </c>
      <c r="B530" s="229" t="s">
        <v>1652</v>
      </c>
    </row>
    <row r="531" spans="1:2" x14ac:dyDescent="0.35">
      <c r="A531" s="229" t="s">
        <v>2226</v>
      </c>
      <c r="B531" s="229" t="s">
        <v>1652</v>
      </c>
    </row>
    <row r="532" spans="1:2" x14ac:dyDescent="0.35">
      <c r="A532" s="229" t="s">
        <v>2227</v>
      </c>
      <c r="B532" s="229" t="s">
        <v>1652</v>
      </c>
    </row>
    <row r="533" spans="1:2" x14ac:dyDescent="0.35">
      <c r="A533" s="229" t="s">
        <v>2228</v>
      </c>
      <c r="B533" s="229" t="s">
        <v>1652</v>
      </c>
    </row>
    <row r="534" spans="1:2" x14ac:dyDescent="0.35">
      <c r="A534" s="229" t="s">
        <v>2398</v>
      </c>
      <c r="B534" s="229" t="s">
        <v>1652</v>
      </c>
    </row>
    <row r="535" spans="1:2" x14ac:dyDescent="0.35">
      <c r="A535" s="229" t="s">
        <v>2399</v>
      </c>
      <c r="B535" s="229" t="s">
        <v>1652</v>
      </c>
    </row>
    <row r="536" spans="1:2" x14ac:dyDescent="0.35">
      <c r="A536" s="229" t="s">
        <v>2400</v>
      </c>
      <c r="B536" s="229" t="s">
        <v>1652</v>
      </c>
    </row>
    <row r="537" spans="1:2" x14ac:dyDescent="0.35">
      <c r="A537" s="229" t="s">
        <v>2401</v>
      </c>
      <c r="B537" s="229" t="s">
        <v>1652</v>
      </c>
    </row>
    <row r="538" spans="1:2" x14ac:dyDescent="0.35">
      <c r="A538" s="229" t="s">
        <v>2402</v>
      </c>
      <c r="B538" s="229" t="s">
        <v>1652</v>
      </c>
    </row>
    <row r="539" spans="1:2" x14ac:dyDescent="0.35">
      <c r="A539" s="229" t="s">
        <v>2403</v>
      </c>
      <c r="B539" s="229" t="s">
        <v>1652</v>
      </c>
    </row>
    <row r="540" spans="1:2" x14ac:dyDescent="0.35">
      <c r="A540" s="229" t="s">
        <v>2404</v>
      </c>
      <c r="B540" s="229" t="s">
        <v>1652</v>
      </c>
    </row>
    <row r="541" spans="1:2" x14ac:dyDescent="0.35">
      <c r="A541" s="229" t="s">
        <v>2405</v>
      </c>
      <c r="B541" s="229" t="s">
        <v>1652</v>
      </c>
    </row>
    <row r="542" spans="1:2" x14ac:dyDescent="0.35">
      <c r="A542" s="229" t="s">
        <v>2406</v>
      </c>
      <c r="B542" s="229" t="s">
        <v>1652</v>
      </c>
    </row>
    <row r="543" spans="1:2" x14ac:dyDescent="0.35">
      <c r="A543" s="229" t="s">
        <v>2407</v>
      </c>
      <c r="B543" s="229" t="s">
        <v>1652</v>
      </c>
    </row>
    <row r="544" spans="1:2" x14ac:dyDescent="0.35">
      <c r="A544" s="229" t="s">
        <v>2408</v>
      </c>
      <c r="B544" s="229" t="s">
        <v>1652</v>
      </c>
    </row>
    <row r="545" spans="1:5" x14ac:dyDescent="0.35">
      <c r="A545" s="229" t="s">
        <v>1652</v>
      </c>
      <c r="B545" s="229" t="s">
        <v>1652</v>
      </c>
      <c r="C545" s="231">
        <v>0</v>
      </c>
      <c r="D545" s="231">
        <v>0</v>
      </c>
      <c r="E545" s="231">
        <v>0</v>
      </c>
    </row>
    <row r="546" spans="1:5" x14ac:dyDescent="0.35">
      <c r="A546" s="229" t="s">
        <v>2112</v>
      </c>
      <c r="B546" s="229" t="s">
        <v>1652</v>
      </c>
      <c r="C546" s="231">
        <v>7631.9105133423564</v>
      </c>
      <c r="D546" s="231">
        <v>218</v>
      </c>
    </row>
    <row r="547" spans="1:5" x14ac:dyDescent="0.35">
      <c r="A547" s="229" t="s">
        <v>2113</v>
      </c>
      <c r="B547" s="229" t="s">
        <v>1652</v>
      </c>
      <c r="C547" s="231">
        <v>1937.7496844520033</v>
      </c>
      <c r="D547" s="231">
        <v>140</v>
      </c>
    </row>
    <row r="548" spans="1:5" x14ac:dyDescent="0.35">
      <c r="A548" s="229" t="s">
        <v>2114</v>
      </c>
      <c r="B548" s="229" t="s">
        <v>1652</v>
      </c>
      <c r="C548" s="231">
        <v>0</v>
      </c>
      <c r="D548" s="231">
        <v>0</v>
      </c>
    </row>
    <row r="549" spans="1:5" x14ac:dyDescent="0.35">
      <c r="A549" s="229" t="s">
        <v>2115</v>
      </c>
      <c r="B549" s="229" t="s">
        <v>1652</v>
      </c>
      <c r="C549" s="231">
        <v>0</v>
      </c>
      <c r="D549" s="231">
        <v>0</v>
      </c>
    </row>
    <row r="550" spans="1:5" x14ac:dyDescent="0.35">
      <c r="A550" s="229" t="s">
        <v>2116</v>
      </c>
      <c r="B550" s="229" t="s">
        <v>1652</v>
      </c>
      <c r="C550" s="231">
        <v>0</v>
      </c>
      <c r="D550" s="231">
        <v>0</v>
      </c>
    </row>
    <row r="551" spans="1:5" x14ac:dyDescent="0.35">
      <c r="A551" s="229" t="s">
        <v>2229</v>
      </c>
      <c r="B551" s="229" t="s">
        <v>1652</v>
      </c>
      <c r="C551" s="231">
        <v>0</v>
      </c>
      <c r="D551" s="231">
        <v>0</v>
      </c>
    </row>
    <row r="552" spans="1:5" x14ac:dyDescent="0.35">
      <c r="A552" s="229" t="s">
        <v>2230</v>
      </c>
      <c r="B552" s="229" t="s">
        <v>1652</v>
      </c>
      <c r="C552" s="231">
        <v>0</v>
      </c>
      <c r="D552" s="231">
        <v>0</v>
      </c>
    </row>
    <row r="553" spans="1:5" x14ac:dyDescent="0.35">
      <c r="A553" s="229" t="s">
        <v>2231</v>
      </c>
      <c r="B553" s="229" t="s">
        <v>1652</v>
      </c>
      <c r="C553" s="231">
        <v>0</v>
      </c>
      <c r="D553" s="231">
        <v>0</v>
      </c>
    </row>
    <row r="554" spans="1:5" x14ac:dyDescent="0.35">
      <c r="A554" s="229" t="s">
        <v>2232</v>
      </c>
      <c r="B554" s="229" t="s">
        <v>1652</v>
      </c>
      <c r="C554" s="231">
        <v>0</v>
      </c>
      <c r="D554" s="231">
        <v>0</v>
      </c>
    </row>
    <row r="555" spans="1:5" x14ac:dyDescent="0.35">
      <c r="A555" s="229" t="s">
        <v>2233</v>
      </c>
      <c r="B555" s="229" t="s">
        <v>1652</v>
      </c>
      <c r="C555" s="231">
        <v>0</v>
      </c>
      <c r="D555" s="231">
        <v>0</v>
      </c>
    </row>
    <row r="556" spans="1:5" x14ac:dyDescent="0.35">
      <c r="A556" s="229" t="s">
        <v>2234</v>
      </c>
      <c r="B556" s="229" t="s">
        <v>1652</v>
      </c>
      <c r="C556" s="231">
        <v>0</v>
      </c>
      <c r="D556" s="231">
        <v>0</v>
      </c>
    </row>
    <row r="557" spans="1:5" x14ac:dyDescent="0.35">
      <c r="A557" s="229" t="s">
        <v>2235</v>
      </c>
      <c r="B557" s="229" t="s">
        <v>1652</v>
      </c>
      <c r="C557" s="231">
        <v>0</v>
      </c>
      <c r="D557" s="231">
        <v>0</v>
      </c>
    </row>
    <row r="558" spans="1:5" x14ac:dyDescent="0.35">
      <c r="A558" s="229" t="s">
        <v>2236</v>
      </c>
      <c r="B558" s="229" t="s">
        <v>1652</v>
      </c>
      <c r="C558" s="231">
        <v>0</v>
      </c>
      <c r="D558" s="231">
        <v>0</v>
      </c>
    </row>
    <row r="559" spans="1:5" x14ac:dyDescent="0.35">
      <c r="A559" s="229" t="s">
        <v>2237</v>
      </c>
      <c r="B559" s="229" t="s">
        <v>1652</v>
      </c>
      <c r="C559" s="231">
        <v>0</v>
      </c>
      <c r="D559" s="231">
        <v>0</v>
      </c>
    </row>
    <row r="560" spans="1:5" x14ac:dyDescent="0.35">
      <c r="A560" s="229" t="s">
        <v>2238</v>
      </c>
      <c r="B560" s="229" t="s">
        <v>1652</v>
      </c>
    </row>
    <row r="561" spans="1:5" x14ac:dyDescent="0.35">
      <c r="A561" s="229" t="s">
        <v>2239</v>
      </c>
      <c r="B561" s="229" t="s">
        <v>1652</v>
      </c>
    </row>
    <row r="562" spans="1:5" x14ac:dyDescent="0.35">
      <c r="A562" s="229" t="s">
        <v>2240</v>
      </c>
      <c r="B562" s="229" t="s">
        <v>1652</v>
      </c>
    </row>
    <row r="563" spans="1:5" x14ac:dyDescent="0.35">
      <c r="A563" s="229" t="s">
        <v>2241</v>
      </c>
      <c r="B563" s="229" t="s">
        <v>1652</v>
      </c>
      <c r="C563" s="231">
        <v>0</v>
      </c>
      <c r="D563" s="231">
        <v>0</v>
      </c>
    </row>
    <row r="564" spans="1:5" x14ac:dyDescent="0.35">
      <c r="A564" s="229" t="s">
        <v>2242</v>
      </c>
      <c r="B564" s="229" t="s">
        <v>1652</v>
      </c>
    </row>
    <row r="565" spans="1:5" x14ac:dyDescent="0.35">
      <c r="A565" s="229" t="s">
        <v>2410</v>
      </c>
      <c r="B565" s="229" t="s">
        <v>1652</v>
      </c>
    </row>
    <row r="566" spans="1:5" x14ac:dyDescent="0.35">
      <c r="A566" s="229" t="s">
        <v>2411</v>
      </c>
      <c r="B566" s="229" t="s">
        <v>1652</v>
      </c>
    </row>
    <row r="567" spans="1:5" x14ac:dyDescent="0.35">
      <c r="A567" s="229" t="s">
        <v>2412</v>
      </c>
      <c r="B567" s="229" t="s">
        <v>1652</v>
      </c>
    </row>
    <row r="568" spans="1:5" x14ac:dyDescent="0.35">
      <c r="A568" s="229" t="s">
        <v>1652</v>
      </c>
      <c r="B568" s="229" t="s">
        <v>1652</v>
      </c>
      <c r="C568" s="231">
        <v>0</v>
      </c>
      <c r="D568" s="231">
        <v>0</v>
      </c>
      <c r="E568" s="231">
        <v>0</v>
      </c>
    </row>
    <row r="569" spans="1:5" x14ac:dyDescent="0.35">
      <c r="A569" s="229" t="s">
        <v>2243</v>
      </c>
      <c r="B569" s="229" t="s">
        <v>1652</v>
      </c>
      <c r="C569" s="231">
        <v>7631.9105133423564</v>
      </c>
      <c r="D569" s="231">
        <v>218</v>
      </c>
    </row>
    <row r="570" spans="1:5" x14ac:dyDescent="0.35">
      <c r="A570" s="229" t="s">
        <v>2244</v>
      </c>
      <c r="B570" s="229" t="s">
        <v>1652</v>
      </c>
      <c r="C570" s="231">
        <v>1937.7496844520033</v>
      </c>
      <c r="D570" s="231">
        <v>140</v>
      </c>
    </row>
    <row r="571" spans="1:5" x14ac:dyDescent="0.35">
      <c r="A571" s="229" t="s">
        <v>2245</v>
      </c>
      <c r="B571" s="229" t="s">
        <v>1652</v>
      </c>
      <c r="C571" s="231">
        <v>0</v>
      </c>
      <c r="D571" s="231">
        <v>0</v>
      </c>
    </row>
    <row r="572" spans="1:5" x14ac:dyDescent="0.35">
      <c r="A572" s="229" t="s">
        <v>2246</v>
      </c>
      <c r="B572" s="229" t="s">
        <v>1652</v>
      </c>
      <c r="C572" s="231">
        <v>0</v>
      </c>
      <c r="D572" s="231">
        <v>0</v>
      </c>
    </row>
    <row r="573" spans="1:5" x14ac:dyDescent="0.35">
      <c r="A573" s="229" t="s">
        <v>2247</v>
      </c>
      <c r="B573" s="229" t="s">
        <v>1652</v>
      </c>
      <c r="C573" s="231">
        <v>0</v>
      </c>
      <c r="D573" s="231">
        <v>0</v>
      </c>
    </row>
    <row r="574" spans="1:5" x14ac:dyDescent="0.35">
      <c r="A574" s="229" t="s">
        <v>2248</v>
      </c>
      <c r="B574" s="229" t="s">
        <v>1652</v>
      </c>
      <c r="C574" s="231">
        <v>0</v>
      </c>
      <c r="D574" s="231">
        <v>0</v>
      </c>
    </row>
    <row r="575" spans="1:5" x14ac:dyDescent="0.35">
      <c r="A575" s="229" t="s">
        <v>2249</v>
      </c>
      <c r="B575" s="229" t="s">
        <v>1652</v>
      </c>
      <c r="C575" s="231">
        <v>0</v>
      </c>
      <c r="D575" s="231">
        <v>0</v>
      </c>
    </row>
    <row r="576" spans="1:5" x14ac:dyDescent="0.35">
      <c r="A576" s="229" t="s">
        <v>2250</v>
      </c>
      <c r="B576" s="229" t="s">
        <v>1652</v>
      </c>
      <c r="C576" s="231">
        <v>0</v>
      </c>
      <c r="D576" s="231">
        <v>0</v>
      </c>
    </row>
    <row r="577" spans="1:5" x14ac:dyDescent="0.35">
      <c r="A577" s="229" t="s">
        <v>2251</v>
      </c>
      <c r="B577" s="229" t="s">
        <v>1652</v>
      </c>
      <c r="C577" s="231">
        <v>0</v>
      </c>
      <c r="D577" s="231">
        <v>0</v>
      </c>
    </row>
    <row r="578" spans="1:5" x14ac:dyDescent="0.35">
      <c r="A578" s="229" t="s">
        <v>2252</v>
      </c>
      <c r="B578" s="229" t="s">
        <v>1652</v>
      </c>
      <c r="C578" s="231">
        <v>0</v>
      </c>
      <c r="D578" s="231">
        <v>0</v>
      </c>
    </row>
    <row r="579" spans="1:5" x14ac:dyDescent="0.35">
      <c r="A579" s="229" t="s">
        <v>2253</v>
      </c>
      <c r="B579" s="229" t="s">
        <v>1652</v>
      </c>
      <c r="C579" s="231">
        <v>0</v>
      </c>
      <c r="D579" s="231">
        <v>0</v>
      </c>
    </row>
    <row r="580" spans="1:5" x14ac:dyDescent="0.35">
      <c r="A580" s="229" t="s">
        <v>2414</v>
      </c>
      <c r="B580" s="229" t="s">
        <v>1652</v>
      </c>
      <c r="C580" s="231">
        <v>0</v>
      </c>
      <c r="D580" s="231">
        <v>0</v>
      </c>
    </row>
    <row r="581" spans="1:5" x14ac:dyDescent="0.35">
      <c r="A581" s="229" t="s">
        <v>2415</v>
      </c>
      <c r="B581" s="229" t="s">
        <v>1652</v>
      </c>
      <c r="C581" s="231">
        <v>0</v>
      </c>
      <c r="D581" s="231">
        <v>0</v>
      </c>
    </row>
    <row r="582" spans="1:5" x14ac:dyDescent="0.35">
      <c r="A582" s="229" t="s">
        <v>2416</v>
      </c>
      <c r="B582" s="229" t="s">
        <v>1652</v>
      </c>
      <c r="C582" s="231">
        <v>0</v>
      </c>
      <c r="D582" s="231">
        <v>0</v>
      </c>
    </row>
    <row r="583" spans="1:5" x14ac:dyDescent="0.35">
      <c r="A583" s="229" t="s">
        <v>2417</v>
      </c>
      <c r="B583" s="229" t="s">
        <v>1652</v>
      </c>
    </row>
    <row r="584" spans="1:5" x14ac:dyDescent="0.35">
      <c r="A584" s="229" t="s">
        <v>2418</v>
      </c>
      <c r="B584" s="229" t="s">
        <v>1652</v>
      </c>
    </row>
    <row r="585" spans="1:5" x14ac:dyDescent="0.35">
      <c r="A585" s="229" t="s">
        <v>2419</v>
      </c>
      <c r="B585" s="229" t="s">
        <v>1652</v>
      </c>
    </row>
    <row r="586" spans="1:5" x14ac:dyDescent="0.35">
      <c r="A586" s="229" t="s">
        <v>2420</v>
      </c>
      <c r="B586" s="229" t="s">
        <v>1652</v>
      </c>
      <c r="C586" s="231">
        <v>0</v>
      </c>
      <c r="D586" s="231">
        <v>0</v>
      </c>
    </row>
    <row r="587" spans="1:5" x14ac:dyDescent="0.35">
      <c r="A587" s="229" t="s">
        <v>2421</v>
      </c>
      <c r="B587" s="229" t="s">
        <v>1652</v>
      </c>
    </row>
    <row r="588" spans="1:5" x14ac:dyDescent="0.35">
      <c r="A588" s="229" t="s">
        <v>1652</v>
      </c>
      <c r="B588" s="229" t="s">
        <v>1652</v>
      </c>
      <c r="C588" s="231">
        <v>0</v>
      </c>
      <c r="D588" s="231">
        <v>0</v>
      </c>
      <c r="E588" s="231">
        <v>0</v>
      </c>
    </row>
    <row r="589" spans="1:5" x14ac:dyDescent="0.35">
      <c r="A589" s="229" t="s">
        <v>2254</v>
      </c>
      <c r="B589" s="229" t="s">
        <v>1652</v>
      </c>
      <c r="C589" s="231">
        <v>239.8291467631806</v>
      </c>
      <c r="D589" s="231">
        <v>32</v>
      </c>
    </row>
    <row r="590" spans="1:5" x14ac:dyDescent="0.35">
      <c r="A590" s="229" t="s">
        <v>2255</v>
      </c>
      <c r="B590" s="229" t="s">
        <v>1652</v>
      </c>
      <c r="C590" s="231">
        <v>236.00739432614679</v>
      </c>
      <c r="D590" s="231">
        <v>21</v>
      </c>
    </row>
    <row r="591" spans="1:5" x14ac:dyDescent="0.35">
      <c r="A591" s="229" t="s">
        <v>2256</v>
      </c>
      <c r="B591" s="229" t="s">
        <v>1652</v>
      </c>
      <c r="C591" s="231">
        <v>398.24231533858915</v>
      </c>
      <c r="D591" s="231">
        <v>12</v>
      </c>
    </row>
    <row r="592" spans="1:5" x14ac:dyDescent="0.35">
      <c r="A592" s="229" t="s">
        <v>2257</v>
      </c>
      <c r="B592" s="229" t="s">
        <v>1652</v>
      </c>
      <c r="C592" s="231">
        <v>117.5194630434936</v>
      </c>
      <c r="D592" s="231">
        <v>8</v>
      </c>
    </row>
    <row r="593" spans="1:4" x14ac:dyDescent="0.35">
      <c r="A593" s="229" t="s">
        <v>2258</v>
      </c>
      <c r="B593" s="229" t="s">
        <v>1652</v>
      </c>
      <c r="C593" s="231">
        <v>230.70491522052245</v>
      </c>
      <c r="D593" s="231">
        <v>21</v>
      </c>
    </row>
    <row r="594" spans="1:4" x14ac:dyDescent="0.35">
      <c r="A594" s="229" t="s">
        <v>2422</v>
      </c>
      <c r="B594" s="229" t="s">
        <v>1652</v>
      </c>
      <c r="C594" s="231">
        <v>298.22548121601784</v>
      </c>
      <c r="D594" s="231">
        <v>21</v>
      </c>
    </row>
    <row r="595" spans="1:4" x14ac:dyDescent="0.35">
      <c r="A595" s="229" t="s">
        <v>2423</v>
      </c>
      <c r="B595" s="229" t="s">
        <v>1652</v>
      </c>
      <c r="C595" s="231">
        <v>1108.5867614639626</v>
      </c>
      <c r="D595" s="231">
        <v>19</v>
      </c>
    </row>
    <row r="596" spans="1:4" x14ac:dyDescent="0.35">
      <c r="A596" s="229" t="s">
        <v>2424</v>
      </c>
      <c r="B596" s="229" t="s">
        <v>1652</v>
      </c>
      <c r="C596" s="231">
        <v>442.18727831399809</v>
      </c>
      <c r="D596" s="231">
        <v>24</v>
      </c>
    </row>
    <row r="597" spans="1:4" x14ac:dyDescent="0.35">
      <c r="A597" s="229" t="s">
        <v>2425</v>
      </c>
      <c r="B597" s="229" t="s">
        <v>1652</v>
      </c>
      <c r="C597" s="231">
        <v>862.46504467570276</v>
      </c>
      <c r="D597" s="231">
        <v>37</v>
      </c>
    </row>
    <row r="598" spans="1:4" x14ac:dyDescent="0.35">
      <c r="A598" s="229" t="s">
        <v>2426</v>
      </c>
      <c r="B598" s="229" t="s">
        <v>1652</v>
      </c>
      <c r="C598" s="231">
        <v>1225.6036569235207</v>
      </c>
      <c r="D598" s="231">
        <v>41</v>
      </c>
    </row>
    <row r="599" spans="1:4" x14ac:dyDescent="0.35">
      <c r="A599" s="229" t="s">
        <v>2427</v>
      </c>
      <c r="B599" s="229" t="s">
        <v>1652</v>
      </c>
      <c r="C599" s="231">
        <v>1893.2861753841137</v>
      </c>
      <c r="D599" s="231">
        <v>55</v>
      </c>
    </row>
    <row r="600" spans="1:4" x14ac:dyDescent="0.35">
      <c r="A600" s="229" t="s">
        <v>2720</v>
      </c>
      <c r="B600" s="229" t="s">
        <v>1652</v>
      </c>
      <c r="C600" s="231">
        <v>2517.0025651251153</v>
      </c>
      <c r="D600" s="231">
        <v>67</v>
      </c>
    </row>
    <row r="601" spans="1:4" x14ac:dyDescent="0.35">
      <c r="A601" s="229" t="s">
        <v>2721</v>
      </c>
      <c r="B601" s="229" t="s">
        <v>1652</v>
      </c>
    </row>
    <row r="602" spans="1:4" x14ac:dyDescent="0.35">
      <c r="A602" s="229" t="s">
        <v>2722</v>
      </c>
      <c r="B602" s="229" t="s">
        <v>1652</v>
      </c>
    </row>
    <row r="603" spans="1:4" x14ac:dyDescent="0.35">
      <c r="A603" s="229" t="s">
        <v>2723</v>
      </c>
      <c r="B603" s="229" t="s">
        <v>1652</v>
      </c>
    </row>
    <row r="604" spans="1:4" x14ac:dyDescent="0.35">
      <c r="A604" s="229" t="s">
        <v>2724</v>
      </c>
      <c r="B604" s="229" t="s">
        <v>1652</v>
      </c>
    </row>
    <row r="605" spans="1:4" x14ac:dyDescent="0.35">
      <c r="A605" s="229" t="s">
        <v>2725</v>
      </c>
      <c r="B605" s="229" t="s">
        <v>1652</v>
      </c>
    </row>
    <row r="606" spans="1:4" x14ac:dyDescent="0.35">
      <c r="A606" s="229" t="s">
        <v>2726</v>
      </c>
      <c r="B606" s="229" t="s">
        <v>1652</v>
      </c>
    </row>
    <row r="607" spans="1:4" x14ac:dyDescent="0.35">
      <c r="A607" s="229" t="s">
        <v>2727</v>
      </c>
      <c r="B607" s="229" t="s">
        <v>1652</v>
      </c>
    </row>
    <row r="608" spans="1:4" x14ac:dyDescent="0.35">
      <c r="A608" s="229" t="s">
        <v>2728</v>
      </c>
      <c r="B608" s="229" t="s">
        <v>1652</v>
      </c>
    </row>
    <row r="609" spans="1:7" x14ac:dyDescent="0.35">
      <c r="A609" s="229" t="s">
        <v>2729</v>
      </c>
      <c r="B609" s="229" t="s">
        <v>1652</v>
      </c>
    </row>
    <row r="610" spans="1:7" x14ac:dyDescent="0.35">
      <c r="A610" s="229" t="s">
        <v>2730</v>
      </c>
      <c r="B610" s="229" t="s">
        <v>1652</v>
      </c>
    </row>
    <row r="611" spans="1:7" x14ac:dyDescent="0.35">
      <c r="A611" s="229" t="s">
        <v>2731</v>
      </c>
      <c r="B611" s="229" t="s">
        <v>1652</v>
      </c>
    </row>
    <row r="612" spans="1:7" x14ac:dyDescent="0.35">
      <c r="A612" s="229" t="s">
        <v>2732</v>
      </c>
      <c r="B612" s="229" t="s">
        <v>1652</v>
      </c>
    </row>
    <row r="613" spans="1:7" x14ac:dyDescent="0.35">
      <c r="A613" s="229" t="s">
        <v>1652</v>
      </c>
      <c r="B613" s="229" t="s">
        <v>1652</v>
      </c>
      <c r="C613" s="231">
        <v>0</v>
      </c>
      <c r="D613" s="231">
        <v>0</v>
      </c>
      <c r="E613" s="231">
        <v>0</v>
      </c>
    </row>
    <row r="614" spans="1:7" x14ac:dyDescent="0.35">
      <c r="A614" s="229" t="s">
        <v>2428</v>
      </c>
      <c r="B614" s="229" t="s">
        <v>1652</v>
      </c>
      <c r="C614" s="231">
        <v>4410.2887405092279</v>
      </c>
      <c r="D614" s="231">
        <v>122</v>
      </c>
    </row>
    <row r="615" spans="1:7" x14ac:dyDescent="0.35">
      <c r="A615" s="229" t="s">
        <v>2429</v>
      </c>
      <c r="B615" s="229" t="s">
        <v>1652</v>
      </c>
      <c r="C615" s="231">
        <v>5159.371457285135</v>
      </c>
      <c r="D615" s="231">
        <v>236</v>
      </c>
    </row>
    <row r="616" spans="1:7" x14ac:dyDescent="0.35">
      <c r="A616" s="229" t="s">
        <v>2430</v>
      </c>
      <c r="B616" s="229" t="s">
        <v>1652</v>
      </c>
    </row>
    <row r="617" spans="1:7" x14ac:dyDescent="0.35">
      <c r="A617" s="229" t="s">
        <v>2431</v>
      </c>
      <c r="B617" s="229" t="s">
        <v>1652</v>
      </c>
    </row>
    <row r="618" spans="1:7" x14ac:dyDescent="0.35">
      <c r="A618" s="229" t="s">
        <v>2432</v>
      </c>
      <c r="B618" s="229" t="s">
        <v>1652</v>
      </c>
    </row>
    <row r="619" spans="1:7" x14ac:dyDescent="0.35">
      <c r="A619" s="229" t="s">
        <v>1652</v>
      </c>
      <c r="B619" s="229" t="s">
        <v>1652</v>
      </c>
      <c r="C619" s="231">
        <v>0</v>
      </c>
      <c r="D619" s="231">
        <v>0</v>
      </c>
      <c r="E619" s="231">
        <v>0</v>
      </c>
    </row>
    <row r="620" spans="1:7" x14ac:dyDescent="0.35">
      <c r="A620" s="229" t="s">
        <v>1652</v>
      </c>
      <c r="B620" s="229" t="s">
        <v>1652</v>
      </c>
      <c r="C620" s="231">
        <v>0</v>
      </c>
      <c r="D620" s="231">
        <v>0</v>
      </c>
      <c r="E620" s="231">
        <v>0</v>
      </c>
    </row>
    <row r="621" spans="1:7" x14ac:dyDescent="0.35">
      <c r="A621" s="229" t="s">
        <v>2435</v>
      </c>
      <c r="B621" s="229" t="s">
        <v>1652</v>
      </c>
    </row>
    <row r="622" spans="1:7" x14ac:dyDescent="0.35">
      <c r="A622" s="229" t="s">
        <v>2436</v>
      </c>
      <c r="B622" s="229" t="s">
        <v>1652</v>
      </c>
      <c r="C622" s="231">
        <v>5289.9773895179569</v>
      </c>
      <c r="D622" s="231">
        <v>2343.3745906535755</v>
      </c>
      <c r="F622" s="231">
        <v>6.8032956765037804</v>
      </c>
      <c r="G622" s="229">
        <v>4.7058823529411766</v>
      </c>
    </row>
    <row r="623" spans="1:7" x14ac:dyDescent="0.35">
      <c r="A623" s="229" t="s">
        <v>2437</v>
      </c>
      <c r="B623" s="229" t="s">
        <v>1652</v>
      </c>
      <c r="C623" s="231">
        <v>404.89021339009292</v>
      </c>
      <c r="D623" s="231">
        <v>202.3039495294436</v>
      </c>
      <c r="F623" s="231">
        <v>4.3422655976802051</v>
      </c>
      <c r="G623" s="229">
        <v>13.333333333333334</v>
      </c>
    </row>
    <row r="624" spans="1:7" x14ac:dyDescent="0.35">
      <c r="A624" s="229" t="s">
        <v>2438</v>
      </c>
      <c r="B624" s="229" t="s">
        <v>1652</v>
      </c>
      <c r="C624" s="231">
        <v>170.85011794117645</v>
      </c>
      <c r="D624" s="231">
        <v>93.71056885496165</v>
      </c>
      <c r="F624" s="231">
        <v>5.5185929113077448</v>
      </c>
    </row>
    <row r="625" spans="1:6" x14ac:dyDescent="0.35">
      <c r="A625" s="229" t="s">
        <v>2439</v>
      </c>
      <c r="B625" s="229" t="s">
        <v>1652</v>
      </c>
    </row>
    <row r="626" spans="1:6" x14ac:dyDescent="0.35">
      <c r="A626" s="229" t="s">
        <v>2440</v>
      </c>
      <c r="B626" s="229" t="s">
        <v>1652</v>
      </c>
    </row>
    <row r="627" spans="1:6" x14ac:dyDescent="0.35">
      <c r="A627" s="229" t="s">
        <v>2441</v>
      </c>
      <c r="B627" s="229" t="s">
        <v>1652</v>
      </c>
    </row>
    <row r="628" spans="1:6" x14ac:dyDescent="0.35">
      <c r="A628" s="229" t="s">
        <v>2442</v>
      </c>
      <c r="B628" s="229" t="s">
        <v>1652</v>
      </c>
    </row>
    <row r="629" spans="1:6" x14ac:dyDescent="0.35">
      <c r="A629" s="229" t="s">
        <v>2443</v>
      </c>
      <c r="B629" s="229" t="s">
        <v>1652</v>
      </c>
    </row>
    <row r="630" spans="1:6" x14ac:dyDescent="0.35">
      <c r="A630" s="229" t="s">
        <v>2444</v>
      </c>
      <c r="B630" s="229" t="s">
        <v>1652</v>
      </c>
    </row>
    <row r="631" spans="1:6" x14ac:dyDescent="0.35">
      <c r="A631" s="229" t="s">
        <v>2445</v>
      </c>
      <c r="B631" s="229" t="s">
        <v>1652</v>
      </c>
    </row>
    <row r="632" spans="1:6" x14ac:dyDescent="0.35">
      <c r="A632" s="229" t="s">
        <v>2446</v>
      </c>
      <c r="B632" s="229" t="s">
        <v>1652</v>
      </c>
    </row>
    <row r="633" spans="1:6" x14ac:dyDescent="0.35">
      <c r="A633" s="229" t="s">
        <v>2447</v>
      </c>
      <c r="B633" s="229" t="s">
        <v>1652</v>
      </c>
    </row>
    <row r="634" spans="1:6" x14ac:dyDescent="0.35">
      <c r="A634" s="229" t="s">
        <v>2448</v>
      </c>
      <c r="B634" s="229" t="s">
        <v>1652</v>
      </c>
    </row>
    <row r="635" spans="1:6" x14ac:dyDescent="0.35">
      <c r="A635" s="229" t="s">
        <v>2449</v>
      </c>
      <c r="B635" s="229" t="s">
        <v>1652</v>
      </c>
    </row>
    <row r="636" spans="1:6" x14ac:dyDescent="0.35">
      <c r="A636" s="229" t="s">
        <v>2450</v>
      </c>
      <c r="B636" s="229" t="s">
        <v>1652</v>
      </c>
      <c r="F636" s="231">
        <v>5.2380058109572474</v>
      </c>
    </row>
    <row r="637" spans="1:6" x14ac:dyDescent="0.35">
      <c r="A637" s="229" t="s">
        <v>2451</v>
      </c>
      <c r="B637" s="229" t="s">
        <v>1652</v>
      </c>
    </row>
    <row r="638" spans="1:6" x14ac:dyDescent="0.35">
      <c r="A638" s="229" t="s">
        <v>2452</v>
      </c>
      <c r="B638" s="229" t="s">
        <v>1652</v>
      </c>
    </row>
    <row r="639" spans="1:6" x14ac:dyDescent="0.35">
      <c r="A639" s="229" t="s">
        <v>2453</v>
      </c>
      <c r="B639" s="229" t="s">
        <v>1652</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37624-A423-4CB0-B3BA-0012A2C6D262}">
  <sheetPr codeName="Sheet16">
    <pageSetUpPr fitToPage="1"/>
  </sheetPr>
  <dimension ref="B1:D37"/>
  <sheetViews>
    <sheetView zoomScale="55" zoomScaleNormal="55" zoomScaleSheetLayoutView="90" workbookViewId="0"/>
  </sheetViews>
  <sheetFormatPr defaultColWidth="15.81640625" defaultRowHeight="14.5" x14ac:dyDescent="0.35"/>
  <cols>
    <col min="1" max="1" width="3.453125" style="19" customWidth="1"/>
    <col min="2" max="2" width="18.7265625" style="19" customWidth="1"/>
    <col min="3" max="3" width="95.54296875" style="19" customWidth="1"/>
    <col min="4" max="4" width="15.1796875" style="19" customWidth="1"/>
    <col min="5" max="5" width="2.81640625" style="19" customWidth="1"/>
    <col min="6" max="6" width="1.81640625" style="19" customWidth="1"/>
    <col min="7" max="256" width="15.81640625" style="19"/>
    <col min="257" max="257" width="3.453125" style="19" customWidth="1"/>
    <col min="258" max="258" width="18.7265625" style="19" customWidth="1"/>
    <col min="259" max="259" width="95.54296875" style="19" customWidth="1"/>
    <col min="260" max="260" width="15.1796875" style="19" customWidth="1"/>
    <col min="261" max="261" width="2.81640625" style="19" customWidth="1"/>
    <col min="262" max="262" width="1.81640625" style="19" customWidth="1"/>
    <col min="263" max="512" width="15.81640625" style="19"/>
    <col min="513" max="513" width="3.453125" style="19" customWidth="1"/>
    <col min="514" max="514" width="18.7265625" style="19" customWidth="1"/>
    <col min="515" max="515" width="95.54296875" style="19" customWidth="1"/>
    <col min="516" max="516" width="15.1796875" style="19" customWidth="1"/>
    <col min="517" max="517" width="2.81640625" style="19" customWidth="1"/>
    <col min="518" max="518" width="1.81640625" style="19" customWidth="1"/>
    <col min="519" max="768" width="15.81640625" style="19"/>
    <col min="769" max="769" width="3.453125" style="19" customWidth="1"/>
    <col min="770" max="770" width="18.7265625" style="19" customWidth="1"/>
    <col min="771" max="771" width="95.54296875" style="19" customWidth="1"/>
    <col min="772" max="772" width="15.1796875" style="19" customWidth="1"/>
    <col min="773" max="773" width="2.81640625" style="19" customWidth="1"/>
    <col min="774" max="774" width="1.81640625" style="19" customWidth="1"/>
    <col min="775" max="1024" width="15.81640625" style="19"/>
    <col min="1025" max="1025" width="3.453125" style="19" customWidth="1"/>
    <col min="1026" max="1026" width="18.7265625" style="19" customWidth="1"/>
    <col min="1027" max="1027" width="95.54296875" style="19" customWidth="1"/>
    <col min="1028" max="1028" width="15.1796875" style="19" customWidth="1"/>
    <col min="1029" max="1029" width="2.81640625" style="19" customWidth="1"/>
    <col min="1030" max="1030" width="1.81640625" style="19" customWidth="1"/>
    <col min="1031" max="1280" width="15.81640625" style="19"/>
    <col min="1281" max="1281" width="3.453125" style="19" customWidth="1"/>
    <col min="1282" max="1282" width="18.7265625" style="19" customWidth="1"/>
    <col min="1283" max="1283" width="95.54296875" style="19" customWidth="1"/>
    <col min="1284" max="1284" width="15.1796875" style="19" customWidth="1"/>
    <col min="1285" max="1285" width="2.81640625" style="19" customWidth="1"/>
    <col min="1286" max="1286" width="1.81640625" style="19" customWidth="1"/>
    <col min="1287" max="1536" width="15.81640625" style="19"/>
    <col min="1537" max="1537" width="3.453125" style="19" customWidth="1"/>
    <col min="1538" max="1538" width="18.7265625" style="19" customWidth="1"/>
    <col min="1539" max="1539" width="95.54296875" style="19" customWidth="1"/>
    <col min="1540" max="1540" width="15.1796875" style="19" customWidth="1"/>
    <col min="1541" max="1541" width="2.81640625" style="19" customWidth="1"/>
    <col min="1542" max="1542" width="1.81640625" style="19" customWidth="1"/>
    <col min="1543" max="1792" width="15.81640625" style="19"/>
    <col min="1793" max="1793" width="3.453125" style="19" customWidth="1"/>
    <col min="1794" max="1794" width="18.7265625" style="19" customWidth="1"/>
    <col min="1795" max="1795" width="95.54296875" style="19" customWidth="1"/>
    <col min="1796" max="1796" width="15.1796875" style="19" customWidth="1"/>
    <col min="1797" max="1797" width="2.81640625" style="19" customWidth="1"/>
    <col min="1798" max="1798" width="1.81640625" style="19" customWidth="1"/>
    <col min="1799" max="2048" width="15.81640625" style="19"/>
    <col min="2049" max="2049" width="3.453125" style="19" customWidth="1"/>
    <col min="2050" max="2050" width="18.7265625" style="19" customWidth="1"/>
    <col min="2051" max="2051" width="95.54296875" style="19" customWidth="1"/>
    <col min="2052" max="2052" width="15.1796875" style="19" customWidth="1"/>
    <col min="2053" max="2053" width="2.81640625" style="19" customWidth="1"/>
    <col min="2054" max="2054" width="1.81640625" style="19" customWidth="1"/>
    <col min="2055" max="2304" width="15.81640625" style="19"/>
    <col min="2305" max="2305" width="3.453125" style="19" customWidth="1"/>
    <col min="2306" max="2306" width="18.7265625" style="19" customWidth="1"/>
    <col min="2307" max="2307" width="95.54296875" style="19" customWidth="1"/>
    <col min="2308" max="2308" width="15.1796875" style="19" customWidth="1"/>
    <col min="2309" max="2309" width="2.81640625" style="19" customWidth="1"/>
    <col min="2310" max="2310" width="1.81640625" style="19" customWidth="1"/>
    <col min="2311" max="2560" width="15.81640625" style="19"/>
    <col min="2561" max="2561" width="3.453125" style="19" customWidth="1"/>
    <col min="2562" max="2562" width="18.7265625" style="19" customWidth="1"/>
    <col min="2563" max="2563" width="95.54296875" style="19" customWidth="1"/>
    <col min="2564" max="2564" width="15.1796875" style="19" customWidth="1"/>
    <col min="2565" max="2565" width="2.81640625" style="19" customWidth="1"/>
    <col min="2566" max="2566" width="1.81640625" style="19" customWidth="1"/>
    <col min="2567" max="2816" width="15.81640625" style="19"/>
    <col min="2817" max="2817" width="3.453125" style="19" customWidth="1"/>
    <col min="2818" max="2818" width="18.7265625" style="19" customWidth="1"/>
    <col min="2819" max="2819" width="95.54296875" style="19" customWidth="1"/>
    <col min="2820" max="2820" width="15.1796875" style="19" customWidth="1"/>
    <col min="2821" max="2821" width="2.81640625" style="19" customWidth="1"/>
    <col min="2822" max="2822" width="1.81640625" style="19" customWidth="1"/>
    <col min="2823" max="3072" width="15.81640625" style="19"/>
    <col min="3073" max="3073" width="3.453125" style="19" customWidth="1"/>
    <col min="3074" max="3074" width="18.7265625" style="19" customWidth="1"/>
    <col min="3075" max="3075" width="95.54296875" style="19" customWidth="1"/>
    <col min="3076" max="3076" width="15.1796875" style="19" customWidth="1"/>
    <col min="3077" max="3077" width="2.81640625" style="19" customWidth="1"/>
    <col min="3078" max="3078" width="1.81640625" style="19" customWidth="1"/>
    <col min="3079" max="3328" width="15.81640625" style="19"/>
    <col min="3329" max="3329" width="3.453125" style="19" customWidth="1"/>
    <col min="3330" max="3330" width="18.7265625" style="19" customWidth="1"/>
    <col min="3331" max="3331" width="95.54296875" style="19" customWidth="1"/>
    <col min="3332" max="3332" width="15.1796875" style="19" customWidth="1"/>
    <col min="3333" max="3333" width="2.81640625" style="19" customWidth="1"/>
    <col min="3334" max="3334" width="1.81640625" style="19" customWidth="1"/>
    <col min="3335" max="3584" width="15.81640625" style="19"/>
    <col min="3585" max="3585" width="3.453125" style="19" customWidth="1"/>
    <col min="3586" max="3586" width="18.7265625" style="19" customWidth="1"/>
    <col min="3587" max="3587" width="95.54296875" style="19" customWidth="1"/>
    <col min="3588" max="3588" width="15.1796875" style="19" customWidth="1"/>
    <col min="3589" max="3589" width="2.81640625" style="19" customWidth="1"/>
    <col min="3590" max="3590" width="1.81640625" style="19" customWidth="1"/>
    <col min="3591" max="3840" width="15.81640625" style="19"/>
    <col min="3841" max="3841" width="3.453125" style="19" customWidth="1"/>
    <col min="3842" max="3842" width="18.7265625" style="19" customWidth="1"/>
    <col min="3843" max="3843" width="95.54296875" style="19" customWidth="1"/>
    <col min="3844" max="3844" width="15.1796875" style="19" customWidth="1"/>
    <col min="3845" max="3845" width="2.81640625" style="19" customWidth="1"/>
    <col min="3846" max="3846" width="1.81640625" style="19" customWidth="1"/>
    <col min="3847" max="4096" width="15.81640625" style="19"/>
    <col min="4097" max="4097" width="3.453125" style="19" customWidth="1"/>
    <col min="4098" max="4098" width="18.7265625" style="19" customWidth="1"/>
    <col min="4099" max="4099" width="95.54296875" style="19" customWidth="1"/>
    <col min="4100" max="4100" width="15.1796875" style="19" customWidth="1"/>
    <col min="4101" max="4101" width="2.81640625" style="19" customWidth="1"/>
    <col min="4102" max="4102" width="1.81640625" style="19" customWidth="1"/>
    <col min="4103" max="4352" width="15.81640625" style="19"/>
    <col min="4353" max="4353" width="3.453125" style="19" customWidth="1"/>
    <col min="4354" max="4354" width="18.7265625" style="19" customWidth="1"/>
    <col min="4355" max="4355" width="95.54296875" style="19" customWidth="1"/>
    <col min="4356" max="4356" width="15.1796875" style="19" customWidth="1"/>
    <col min="4357" max="4357" width="2.81640625" style="19" customWidth="1"/>
    <col min="4358" max="4358" width="1.81640625" style="19" customWidth="1"/>
    <col min="4359" max="4608" width="15.81640625" style="19"/>
    <col min="4609" max="4609" width="3.453125" style="19" customWidth="1"/>
    <col min="4610" max="4610" width="18.7265625" style="19" customWidth="1"/>
    <col min="4611" max="4611" width="95.54296875" style="19" customWidth="1"/>
    <col min="4612" max="4612" width="15.1796875" style="19" customWidth="1"/>
    <col min="4613" max="4613" width="2.81640625" style="19" customWidth="1"/>
    <col min="4614" max="4614" width="1.81640625" style="19" customWidth="1"/>
    <col min="4615" max="4864" width="15.81640625" style="19"/>
    <col min="4865" max="4865" width="3.453125" style="19" customWidth="1"/>
    <col min="4866" max="4866" width="18.7265625" style="19" customWidth="1"/>
    <col min="4867" max="4867" width="95.54296875" style="19" customWidth="1"/>
    <col min="4868" max="4868" width="15.1796875" style="19" customWidth="1"/>
    <col min="4869" max="4869" width="2.81640625" style="19" customWidth="1"/>
    <col min="4870" max="4870" width="1.81640625" style="19" customWidth="1"/>
    <col min="4871" max="5120" width="15.81640625" style="19"/>
    <col min="5121" max="5121" width="3.453125" style="19" customWidth="1"/>
    <col min="5122" max="5122" width="18.7265625" style="19" customWidth="1"/>
    <col min="5123" max="5123" width="95.54296875" style="19" customWidth="1"/>
    <col min="5124" max="5124" width="15.1796875" style="19" customWidth="1"/>
    <col min="5125" max="5125" width="2.81640625" style="19" customWidth="1"/>
    <col min="5126" max="5126" width="1.81640625" style="19" customWidth="1"/>
    <col min="5127" max="5376" width="15.81640625" style="19"/>
    <col min="5377" max="5377" width="3.453125" style="19" customWidth="1"/>
    <col min="5378" max="5378" width="18.7265625" style="19" customWidth="1"/>
    <col min="5379" max="5379" width="95.54296875" style="19" customWidth="1"/>
    <col min="5380" max="5380" width="15.1796875" style="19" customWidth="1"/>
    <col min="5381" max="5381" width="2.81640625" style="19" customWidth="1"/>
    <col min="5382" max="5382" width="1.81640625" style="19" customWidth="1"/>
    <col min="5383" max="5632" width="15.81640625" style="19"/>
    <col min="5633" max="5633" width="3.453125" style="19" customWidth="1"/>
    <col min="5634" max="5634" width="18.7265625" style="19" customWidth="1"/>
    <col min="5635" max="5635" width="95.54296875" style="19" customWidth="1"/>
    <col min="5636" max="5636" width="15.1796875" style="19" customWidth="1"/>
    <col min="5637" max="5637" width="2.81640625" style="19" customWidth="1"/>
    <col min="5638" max="5638" width="1.81640625" style="19" customWidth="1"/>
    <col min="5639" max="5888" width="15.81640625" style="19"/>
    <col min="5889" max="5889" width="3.453125" style="19" customWidth="1"/>
    <col min="5890" max="5890" width="18.7265625" style="19" customWidth="1"/>
    <col min="5891" max="5891" width="95.54296875" style="19" customWidth="1"/>
    <col min="5892" max="5892" width="15.1796875" style="19" customWidth="1"/>
    <col min="5893" max="5893" width="2.81640625" style="19" customWidth="1"/>
    <col min="5894" max="5894" width="1.81640625" style="19" customWidth="1"/>
    <col min="5895" max="6144" width="15.81640625" style="19"/>
    <col min="6145" max="6145" width="3.453125" style="19" customWidth="1"/>
    <col min="6146" max="6146" width="18.7265625" style="19" customWidth="1"/>
    <col min="6147" max="6147" width="95.54296875" style="19" customWidth="1"/>
    <col min="6148" max="6148" width="15.1796875" style="19" customWidth="1"/>
    <col min="6149" max="6149" width="2.81640625" style="19" customWidth="1"/>
    <col min="6150" max="6150" width="1.81640625" style="19" customWidth="1"/>
    <col min="6151" max="6400" width="15.81640625" style="19"/>
    <col min="6401" max="6401" width="3.453125" style="19" customWidth="1"/>
    <col min="6402" max="6402" width="18.7265625" style="19" customWidth="1"/>
    <col min="6403" max="6403" width="95.54296875" style="19" customWidth="1"/>
    <col min="6404" max="6404" width="15.1796875" style="19" customWidth="1"/>
    <col min="6405" max="6405" width="2.81640625" style="19" customWidth="1"/>
    <col min="6406" max="6406" width="1.81640625" style="19" customWidth="1"/>
    <col min="6407" max="6656" width="15.81640625" style="19"/>
    <col min="6657" max="6657" width="3.453125" style="19" customWidth="1"/>
    <col min="6658" max="6658" width="18.7265625" style="19" customWidth="1"/>
    <col min="6659" max="6659" width="95.54296875" style="19" customWidth="1"/>
    <col min="6660" max="6660" width="15.1796875" style="19" customWidth="1"/>
    <col min="6661" max="6661" width="2.81640625" style="19" customWidth="1"/>
    <col min="6662" max="6662" width="1.81640625" style="19" customWidth="1"/>
    <col min="6663" max="6912" width="15.81640625" style="19"/>
    <col min="6913" max="6913" width="3.453125" style="19" customWidth="1"/>
    <col min="6914" max="6914" width="18.7265625" style="19" customWidth="1"/>
    <col min="6915" max="6915" width="95.54296875" style="19" customWidth="1"/>
    <col min="6916" max="6916" width="15.1796875" style="19" customWidth="1"/>
    <col min="6917" max="6917" width="2.81640625" style="19" customWidth="1"/>
    <col min="6918" max="6918" width="1.81640625" style="19" customWidth="1"/>
    <col min="6919" max="7168" width="15.81640625" style="19"/>
    <col min="7169" max="7169" width="3.453125" style="19" customWidth="1"/>
    <col min="7170" max="7170" width="18.7265625" style="19" customWidth="1"/>
    <col min="7171" max="7171" width="95.54296875" style="19" customWidth="1"/>
    <col min="7172" max="7172" width="15.1796875" style="19" customWidth="1"/>
    <col min="7173" max="7173" width="2.81640625" style="19" customWidth="1"/>
    <col min="7174" max="7174" width="1.81640625" style="19" customWidth="1"/>
    <col min="7175" max="7424" width="15.81640625" style="19"/>
    <col min="7425" max="7425" width="3.453125" style="19" customWidth="1"/>
    <col min="7426" max="7426" width="18.7265625" style="19" customWidth="1"/>
    <col min="7427" max="7427" width="95.54296875" style="19" customWidth="1"/>
    <col min="7428" max="7428" width="15.1796875" style="19" customWidth="1"/>
    <col min="7429" max="7429" width="2.81640625" style="19" customWidth="1"/>
    <col min="7430" max="7430" width="1.81640625" style="19" customWidth="1"/>
    <col min="7431" max="7680" width="15.81640625" style="19"/>
    <col min="7681" max="7681" width="3.453125" style="19" customWidth="1"/>
    <col min="7682" max="7682" width="18.7265625" style="19" customWidth="1"/>
    <col min="7683" max="7683" width="95.54296875" style="19" customWidth="1"/>
    <col min="7684" max="7684" width="15.1796875" style="19" customWidth="1"/>
    <col min="7685" max="7685" width="2.81640625" style="19" customWidth="1"/>
    <col min="7686" max="7686" width="1.81640625" style="19" customWidth="1"/>
    <col min="7687" max="7936" width="15.81640625" style="19"/>
    <col min="7937" max="7937" width="3.453125" style="19" customWidth="1"/>
    <col min="7938" max="7938" width="18.7265625" style="19" customWidth="1"/>
    <col min="7939" max="7939" width="95.54296875" style="19" customWidth="1"/>
    <col min="7940" max="7940" width="15.1796875" style="19" customWidth="1"/>
    <col min="7941" max="7941" width="2.81640625" style="19" customWidth="1"/>
    <col min="7942" max="7942" width="1.81640625" style="19" customWidth="1"/>
    <col min="7943" max="8192" width="15.81640625" style="19"/>
    <col min="8193" max="8193" width="3.453125" style="19" customWidth="1"/>
    <col min="8194" max="8194" width="18.7265625" style="19" customWidth="1"/>
    <col min="8195" max="8195" width="95.54296875" style="19" customWidth="1"/>
    <col min="8196" max="8196" width="15.1796875" style="19" customWidth="1"/>
    <col min="8197" max="8197" width="2.81640625" style="19" customWidth="1"/>
    <col min="8198" max="8198" width="1.81640625" style="19" customWidth="1"/>
    <col min="8199" max="8448" width="15.81640625" style="19"/>
    <col min="8449" max="8449" width="3.453125" style="19" customWidth="1"/>
    <col min="8450" max="8450" width="18.7265625" style="19" customWidth="1"/>
    <col min="8451" max="8451" width="95.54296875" style="19" customWidth="1"/>
    <col min="8452" max="8452" width="15.1796875" style="19" customWidth="1"/>
    <col min="8453" max="8453" width="2.81640625" style="19" customWidth="1"/>
    <col min="8454" max="8454" width="1.81640625" style="19" customWidth="1"/>
    <col min="8455" max="8704" width="15.81640625" style="19"/>
    <col min="8705" max="8705" width="3.453125" style="19" customWidth="1"/>
    <col min="8706" max="8706" width="18.7265625" style="19" customWidth="1"/>
    <col min="8707" max="8707" width="95.54296875" style="19" customWidth="1"/>
    <col min="8708" max="8708" width="15.1796875" style="19" customWidth="1"/>
    <col min="8709" max="8709" width="2.81640625" style="19" customWidth="1"/>
    <col min="8710" max="8710" width="1.81640625" style="19" customWidth="1"/>
    <col min="8711" max="8960" width="15.81640625" style="19"/>
    <col min="8961" max="8961" width="3.453125" style="19" customWidth="1"/>
    <col min="8962" max="8962" width="18.7265625" style="19" customWidth="1"/>
    <col min="8963" max="8963" width="95.54296875" style="19" customWidth="1"/>
    <col min="8964" max="8964" width="15.1796875" style="19" customWidth="1"/>
    <col min="8965" max="8965" width="2.81640625" style="19" customWidth="1"/>
    <col min="8966" max="8966" width="1.81640625" style="19" customWidth="1"/>
    <col min="8967" max="9216" width="15.81640625" style="19"/>
    <col min="9217" max="9217" width="3.453125" style="19" customWidth="1"/>
    <col min="9218" max="9218" width="18.7265625" style="19" customWidth="1"/>
    <col min="9219" max="9219" width="95.54296875" style="19" customWidth="1"/>
    <col min="9220" max="9220" width="15.1796875" style="19" customWidth="1"/>
    <col min="9221" max="9221" width="2.81640625" style="19" customWidth="1"/>
    <col min="9222" max="9222" width="1.81640625" style="19" customWidth="1"/>
    <col min="9223" max="9472" width="15.81640625" style="19"/>
    <col min="9473" max="9473" width="3.453125" style="19" customWidth="1"/>
    <col min="9474" max="9474" width="18.7265625" style="19" customWidth="1"/>
    <col min="9475" max="9475" width="95.54296875" style="19" customWidth="1"/>
    <col min="9476" max="9476" width="15.1796875" style="19" customWidth="1"/>
    <col min="9477" max="9477" width="2.81640625" style="19" customWidth="1"/>
    <col min="9478" max="9478" width="1.81640625" style="19" customWidth="1"/>
    <col min="9479" max="9728" width="15.81640625" style="19"/>
    <col min="9729" max="9729" width="3.453125" style="19" customWidth="1"/>
    <col min="9730" max="9730" width="18.7265625" style="19" customWidth="1"/>
    <col min="9731" max="9731" width="95.54296875" style="19" customWidth="1"/>
    <col min="9732" max="9732" width="15.1796875" style="19" customWidth="1"/>
    <col min="9733" max="9733" width="2.81640625" style="19" customWidth="1"/>
    <col min="9734" max="9734" width="1.81640625" style="19" customWidth="1"/>
    <col min="9735" max="9984" width="15.81640625" style="19"/>
    <col min="9985" max="9985" width="3.453125" style="19" customWidth="1"/>
    <col min="9986" max="9986" width="18.7265625" style="19" customWidth="1"/>
    <col min="9987" max="9987" width="95.54296875" style="19" customWidth="1"/>
    <col min="9988" max="9988" width="15.1796875" style="19" customWidth="1"/>
    <col min="9989" max="9989" width="2.81640625" style="19" customWidth="1"/>
    <col min="9990" max="9990" width="1.81640625" style="19" customWidth="1"/>
    <col min="9991" max="10240" width="15.81640625" style="19"/>
    <col min="10241" max="10241" width="3.453125" style="19" customWidth="1"/>
    <col min="10242" max="10242" width="18.7265625" style="19" customWidth="1"/>
    <col min="10243" max="10243" width="95.54296875" style="19" customWidth="1"/>
    <col min="10244" max="10244" width="15.1796875" style="19" customWidth="1"/>
    <col min="10245" max="10245" width="2.81640625" style="19" customWidth="1"/>
    <col min="10246" max="10246" width="1.81640625" style="19" customWidth="1"/>
    <col min="10247" max="10496" width="15.81640625" style="19"/>
    <col min="10497" max="10497" width="3.453125" style="19" customWidth="1"/>
    <col min="10498" max="10498" width="18.7265625" style="19" customWidth="1"/>
    <col min="10499" max="10499" width="95.54296875" style="19" customWidth="1"/>
    <col min="10500" max="10500" width="15.1796875" style="19" customWidth="1"/>
    <col min="10501" max="10501" width="2.81640625" style="19" customWidth="1"/>
    <col min="10502" max="10502" width="1.81640625" style="19" customWidth="1"/>
    <col min="10503" max="10752" width="15.81640625" style="19"/>
    <col min="10753" max="10753" width="3.453125" style="19" customWidth="1"/>
    <col min="10754" max="10754" width="18.7265625" style="19" customWidth="1"/>
    <col min="10755" max="10755" width="95.54296875" style="19" customWidth="1"/>
    <col min="10756" max="10756" width="15.1796875" style="19" customWidth="1"/>
    <col min="10757" max="10757" width="2.81640625" style="19" customWidth="1"/>
    <col min="10758" max="10758" width="1.81640625" style="19" customWidth="1"/>
    <col min="10759" max="11008" width="15.81640625" style="19"/>
    <col min="11009" max="11009" width="3.453125" style="19" customWidth="1"/>
    <col min="11010" max="11010" width="18.7265625" style="19" customWidth="1"/>
    <col min="11011" max="11011" width="95.54296875" style="19" customWidth="1"/>
    <col min="11012" max="11012" width="15.1796875" style="19" customWidth="1"/>
    <col min="11013" max="11013" width="2.81640625" style="19" customWidth="1"/>
    <col min="11014" max="11014" width="1.81640625" style="19" customWidth="1"/>
    <col min="11015" max="11264" width="15.81640625" style="19"/>
    <col min="11265" max="11265" width="3.453125" style="19" customWidth="1"/>
    <col min="11266" max="11266" width="18.7265625" style="19" customWidth="1"/>
    <col min="11267" max="11267" width="95.54296875" style="19" customWidth="1"/>
    <col min="11268" max="11268" width="15.1796875" style="19" customWidth="1"/>
    <col min="11269" max="11269" width="2.81640625" style="19" customWidth="1"/>
    <col min="11270" max="11270" width="1.81640625" style="19" customWidth="1"/>
    <col min="11271" max="11520" width="15.81640625" style="19"/>
    <col min="11521" max="11521" width="3.453125" style="19" customWidth="1"/>
    <col min="11522" max="11522" width="18.7265625" style="19" customWidth="1"/>
    <col min="11523" max="11523" width="95.54296875" style="19" customWidth="1"/>
    <col min="11524" max="11524" width="15.1796875" style="19" customWidth="1"/>
    <col min="11525" max="11525" width="2.81640625" style="19" customWidth="1"/>
    <col min="11526" max="11526" width="1.81640625" style="19" customWidth="1"/>
    <col min="11527" max="11776" width="15.81640625" style="19"/>
    <col min="11777" max="11777" width="3.453125" style="19" customWidth="1"/>
    <col min="11778" max="11778" width="18.7265625" style="19" customWidth="1"/>
    <col min="11779" max="11779" width="95.54296875" style="19" customWidth="1"/>
    <col min="11780" max="11780" width="15.1796875" style="19" customWidth="1"/>
    <col min="11781" max="11781" width="2.81640625" style="19" customWidth="1"/>
    <col min="11782" max="11782" width="1.81640625" style="19" customWidth="1"/>
    <col min="11783" max="12032" width="15.81640625" style="19"/>
    <col min="12033" max="12033" width="3.453125" style="19" customWidth="1"/>
    <col min="12034" max="12034" width="18.7265625" style="19" customWidth="1"/>
    <col min="12035" max="12035" width="95.54296875" style="19" customWidth="1"/>
    <col min="12036" max="12036" width="15.1796875" style="19" customWidth="1"/>
    <col min="12037" max="12037" width="2.81640625" style="19" customWidth="1"/>
    <col min="12038" max="12038" width="1.81640625" style="19" customWidth="1"/>
    <col min="12039" max="12288" width="15.81640625" style="19"/>
    <col min="12289" max="12289" width="3.453125" style="19" customWidth="1"/>
    <col min="12290" max="12290" width="18.7265625" style="19" customWidth="1"/>
    <col min="12291" max="12291" width="95.54296875" style="19" customWidth="1"/>
    <col min="12292" max="12292" width="15.1796875" style="19" customWidth="1"/>
    <col min="12293" max="12293" width="2.81640625" style="19" customWidth="1"/>
    <col min="12294" max="12294" width="1.81640625" style="19" customWidth="1"/>
    <col min="12295" max="12544" width="15.81640625" style="19"/>
    <col min="12545" max="12545" width="3.453125" style="19" customWidth="1"/>
    <col min="12546" max="12546" width="18.7265625" style="19" customWidth="1"/>
    <col min="12547" max="12547" width="95.54296875" style="19" customWidth="1"/>
    <col min="12548" max="12548" width="15.1796875" style="19" customWidth="1"/>
    <col min="12549" max="12549" width="2.81640625" style="19" customWidth="1"/>
    <col min="12550" max="12550" width="1.81640625" style="19" customWidth="1"/>
    <col min="12551" max="12800" width="15.81640625" style="19"/>
    <col min="12801" max="12801" width="3.453125" style="19" customWidth="1"/>
    <col min="12802" max="12802" width="18.7265625" style="19" customWidth="1"/>
    <col min="12803" max="12803" width="95.54296875" style="19" customWidth="1"/>
    <col min="12804" max="12804" width="15.1796875" style="19" customWidth="1"/>
    <col min="12805" max="12805" width="2.81640625" style="19" customWidth="1"/>
    <col min="12806" max="12806" width="1.81640625" style="19" customWidth="1"/>
    <col min="12807" max="13056" width="15.81640625" style="19"/>
    <col min="13057" max="13057" width="3.453125" style="19" customWidth="1"/>
    <col min="13058" max="13058" width="18.7265625" style="19" customWidth="1"/>
    <col min="13059" max="13059" width="95.54296875" style="19" customWidth="1"/>
    <col min="13060" max="13060" width="15.1796875" style="19" customWidth="1"/>
    <col min="13061" max="13061" width="2.81640625" style="19" customWidth="1"/>
    <col min="13062" max="13062" width="1.81640625" style="19" customWidth="1"/>
    <col min="13063" max="13312" width="15.81640625" style="19"/>
    <col min="13313" max="13313" width="3.453125" style="19" customWidth="1"/>
    <col min="13314" max="13314" width="18.7265625" style="19" customWidth="1"/>
    <col min="13315" max="13315" width="95.54296875" style="19" customWidth="1"/>
    <col min="13316" max="13316" width="15.1796875" style="19" customWidth="1"/>
    <col min="13317" max="13317" width="2.81640625" style="19" customWidth="1"/>
    <col min="13318" max="13318" width="1.81640625" style="19" customWidth="1"/>
    <col min="13319" max="13568" width="15.81640625" style="19"/>
    <col min="13569" max="13569" width="3.453125" style="19" customWidth="1"/>
    <col min="13570" max="13570" width="18.7265625" style="19" customWidth="1"/>
    <col min="13571" max="13571" width="95.54296875" style="19" customWidth="1"/>
    <col min="13572" max="13572" width="15.1796875" style="19" customWidth="1"/>
    <col min="13573" max="13573" width="2.81640625" style="19" customWidth="1"/>
    <col min="13574" max="13574" width="1.81640625" style="19" customWidth="1"/>
    <col min="13575" max="13824" width="15.81640625" style="19"/>
    <col min="13825" max="13825" width="3.453125" style="19" customWidth="1"/>
    <col min="13826" max="13826" width="18.7265625" style="19" customWidth="1"/>
    <col min="13827" max="13827" width="95.54296875" style="19" customWidth="1"/>
    <col min="13828" max="13828" width="15.1796875" style="19" customWidth="1"/>
    <col min="13829" max="13829" width="2.81640625" style="19" customWidth="1"/>
    <col min="13830" max="13830" width="1.81640625" style="19" customWidth="1"/>
    <col min="13831" max="14080" width="15.81640625" style="19"/>
    <col min="14081" max="14081" width="3.453125" style="19" customWidth="1"/>
    <col min="14082" max="14082" width="18.7265625" style="19" customWidth="1"/>
    <col min="14083" max="14083" width="95.54296875" style="19" customWidth="1"/>
    <col min="14084" max="14084" width="15.1796875" style="19" customWidth="1"/>
    <col min="14085" max="14085" width="2.81640625" style="19" customWidth="1"/>
    <col min="14086" max="14086" width="1.81640625" style="19" customWidth="1"/>
    <col min="14087" max="14336" width="15.81640625" style="19"/>
    <col min="14337" max="14337" width="3.453125" style="19" customWidth="1"/>
    <col min="14338" max="14338" width="18.7265625" style="19" customWidth="1"/>
    <col min="14339" max="14339" width="95.54296875" style="19" customWidth="1"/>
    <col min="14340" max="14340" width="15.1796875" style="19" customWidth="1"/>
    <col min="14341" max="14341" width="2.81640625" style="19" customWidth="1"/>
    <col min="14342" max="14342" width="1.81640625" style="19" customWidth="1"/>
    <col min="14343" max="14592" width="15.81640625" style="19"/>
    <col min="14593" max="14593" width="3.453125" style="19" customWidth="1"/>
    <col min="14594" max="14594" width="18.7265625" style="19" customWidth="1"/>
    <col min="14595" max="14595" width="95.54296875" style="19" customWidth="1"/>
    <col min="14596" max="14596" width="15.1796875" style="19" customWidth="1"/>
    <col min="14597" max="14597" width="2.81640625" style="19" customWidth="1"/>
    <col min="14598" max="14598" width="1.81640625" style="19" customWidth="1"/>
    <col min="14599" max="14848" width="15.81640625" style="19"/>
    <col min="14849" max="14849" width="3.453125" style="19" customWidth="1"/>
    <col min="14850" max="14850" width="18.7265625" style="19" customWidth="1"/>
    <col min="14851" max="14851" width="95.54296875" style="19" customWidth="1"/>
    <col min="14852" max="14852" width="15.1796875" style="19" customWidth="1"/>
    <col min="14853" max="14853" width="2.81640625" style="19" customWidth="1"/>
    <col min="14854" max="14854" width="1.81640625" style="19" customWidth="1"/>
    <col min="14855" max="15104" width="15.81640625" style="19"/>
    <col min="15105" max="15105" width="3.453125" style="19" customWidth="1"/>
    <col min="15106" max="15106" width="18.7265625" style="19" customWidth="1"/>
    <col min="15107" max="15107" width="95.54296875" style="19" customWidth="1"/>
    <col min="15108" max="15108" width="15.1796875" style="19" customWidth="1"/>
    <col min="15109" max="15109" width="2.81640625" style="19" customWidth="1"/>
    <col min="15110" max="15110" width="1.81640625" style="19" customWidth="1"/>
    <col min="15111" max="15360" width="15.81640625" style="19"/>
    <col min="15361" max="15361" width="3.453125" style="19" customWidth="1"/>
    <col min="15362" max="15362" width="18.7265625" style="19" customWidth="1"/>
    <col min="15363" max="15363" width="95.54296875" style="19" customWidth="1"/>
    <col min="15364" max="15364" width="15.1796875" style="19" customWidth="1"/>
    <col min="15365" max="15365" width="2.81640625" style="19" customWidth="1"/>
    <col min="15366" max="15366" width="1.81640625" style="19" customWidth="1"/>
    <col min="15367" max="15616" width="15.81640625" style="19"/>
    <col min="15617" max="15617" width="3.453125" style="19" customWidth="1"/>
    <col min="15618" max="15618" width="18.7265625" style="19" customWidth="1"/>
    <col min="15619" max="15619" width="95.54296875" style="19" customWidth="1"/>
    <col min="15620" max="15620" width="15.1796875" style="19" customWidth="1"/>
    <col min="15621" max="15621" width="2.81640625" style="19" customWidth="1"/>
    <col min="15622" max="15622" width="1.81640625" style="19" customWidth="1"/>
    <col min="15623" max="15872" width="15.81640625" style="19"/>
    <col min="15873" max="15873" width="3.453125" style="19" customWidth="1"/>
    <col min="15874" max="15874" width="18.7265625" style="19" customWidth="1"/>
    <col min="15875" max="15875" width="95.54296875" style="19" customWidth="1"/>
    <col min="15876" max="15876" width="15.1796875" style="19" customWidth="1"/>
    <col min="15877" max="15877" width="2.81640625" style="19" customWidth="1"/>
    <col min="15878" max="15878" width="1.81640625" style="19" customWidth="1"/>
    <col min="15879" max="16128" width="15.81640625" style="19"/>
    <col min="16129" max="16129" width="3.453125" style="19" customWidth="1"/>
    <col min="16130" max="16130" width="18.7265625" style="19" customWidth="1"/>
    <col min="16131" max="16131" width="95.54296875" style="19" customWidth="1"/>
    <col min="16132" max="16132" width="15.1796875" style="19" customWidth="1"/>
    <col min="16133" max="16133" width="2.81640625" style="19" customWidth="1"/>
    <col min="16134" max="16134" width="1.81640625" style="19" customWidth="1"/>
    <col min="16135" max="16384" width="15.81640625" style="19"/>
  </cols>
  <sheetData>
    <row r="1" spans="2:4" ht="12" customHeight="1" x14ac:dyDescent="0.35"/>
    <row r="2" spans="2:4" ht="12" customHeight="1" x14ac:dyDescent="0.35"/>
    <row r="3" spans="2:4" ht="12" customHeight="1" x14ac:dyDescent="0.35"/>
    <row r="4" spans="2:4" ht="15.75" customHeight="1" x14ac:dyDescent="0.35">
      <c r="B4" s="239"/>
      <c r="C4" s="240"/>
    </row>
    <row r="5" spans="2:4" ht="191.25" customHeight="1" x14ac:dyDescent="0.35">
      <c r="B5" s="241"/>
      <c r="C5" s="525"/>
      <c r="D5" s="525"/>
    </row>
    <row r="6" spans="2:4" ht="191.25" customHeight="1" x14ac:dyDescent="0.35">
      <c r="B6" s="241"/>
      <c r="C6" s="242"/>
      <c r="D6" s="242"/>
    </row>
    <row r="7" spans="2:4" ht="124.5" customHeight="1" x14ac:dyDescent="0.35">
      <c r="C7" s="243"/>
    </row>
    <row r="8" spans="2:4" ht="27.75" customHeight="1" x14ac:dyDescent="0.35">
      <c r="B8" s="244"/>
      <c r="C8" s="245"/>
    </row>
    <row r="9" spans="2:4" ht="27.75" customHeight="1" x14ac:dyDescent="0.35">
      <c r="C9" s="245"/>
    </row>
    <row r="37" ht="2.25" customHeight="1" x14ac:dyDescent="0.35"/>
  </sheetData>
  <mergeCells count="1">
    <mergeCell ref="C5:D5"/>
  </mergeCells>
  <pageMargins left="0.19685039370078741" right="0" top="0.78740157480314965" bottom="0.19685039370078741" header="0" footer="0"/>
  <pageSetup paperSize="9" scale="73" orientation="portrait" r:id="rId1"/>
  <headerFooter>
    <oddFooter>&amp;C&amp;1#&amp;"Calibri"&amp;10&amp;K000000Confidential</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CFAE1-640C-45C5-86E7-E837AF53481C}">
  <sheetPr codeName="Sheet17">
    <pageSetUpPr fitToPage="1"/>
  </sheetPr>
  <dimension ref="A1:E46"/>
  <sheetViews>
    <sheetView zoomScale="85" zoomScaleNormal="85" zoomScaleSheetLayoutView="85" workbookViewId="0"/>
  </sheetViews>
  <sheetFormatPr defaultColWidth="15.81640625" defaultRowHeight="15.5" x14ac:dyDescent="0.35"/>
  <cols>
    <col min="1" max="1" width="3.453125" style="19" customWidth="1"/>
    <col min="2" max="2" width="33.7265625" style="250" bestFit="1" customWidth="1"/>
    <col min="3" max="3" width="1.54296875" style="251" customWidth="1"/>
    <col min="4" max="4" width="71" style="250" customWidth="1"/>
    <col min="5" max="6" width="23.54296875" style="250" customWidth="1"/>
    <col min="7" max="7" width="1.81640625" style="250" customWidth="1"/>
    <col min="8" max="8" width="15.81640625" style="250"/>
    <col min="9" max="9" width="6.1796875" style="250" customWidth="1"/>
    <col min="10" max="16384" width="15.81640625" style="250"/>
  </cols>
  <sheetData>
    <row r="1" spans="2:4" s="19" customFormat="1" ht="12" customHeight="1" x14ac:dyDescent="0.35">
      <c r="C1" s="246"/>
    </row>
    <row r="2" spans="2:4" s="19" customFormat="1" ht="12" customHeight="1" x14ac:dyDescent="0.35">
      <c r="C2" s="246"/>
    </row>
    <row r="3" spans="2:4" s="19" customFormat="1" ht="12" customHeight="1" x14ac:dyDescent="0.35">
      <c r="C3" s="246"/>
    </row>
    <row r="4" spans="2:4" s="19" customFormat="1" ht="15.75" customHeight="1" x14ac:dyDescent="0.35">
      <c r="C4" s="246"/>
    </row>
    <row r="5" spans="2:4" s="19" customFormat="1" ht="24" customHeight="1" x14ac:dyDescent="0.5">
      <c r="B5" s="526" t="s">
        <v>3166</v>
      </c>
      <c r="C5" s="526"/>
      <c r="D5" s="526"/>
    </row>
    <row r="6" spans="2:4" s="19" customFormat="1" ht="6" customHeight="1" x14ac:dyDescent="0.35">
      <c r="C6" s="246"/>
    </row>
    <row r="7" spans="2:4" s="19" customFormat="1" ht="15.75" customHeight="1" x14ac:dyDescent="0.35">
      <c r="B7" s="247" t="s">
        <v>3167</v>
      </c>
      <c r="C7" s="248"/>
      <c r="D7" s="249" t="s">
        <v>3574</v>
      </c>
    </row>
    <row r="8" spans="2:4" ht="11.25" customHeight="1" x14ac:dyDescent="0.35"/>
    <row r="10" spans="2:4" x14ac:dyDescent="0.35">
      <c r="B10" s="252" t="s">
        <v>3168</v>
      </c>
    </row>
    <row r="11" spans="2:4" x14ac:dyDescent="0.35">
      <c r="B11" s="251" t="s">
        <v>3169</v>
      </c>
      <c r="D11" s="251"/>
    </row>
    <row r="12" spans="2:4" x14ac:dyDescent="0.35">
      <c r="B12" s="253" t="s">
        <v>3113</v>
      </c>
      <c r="D12" s="254" t="s">
        <v>3169</v>
      </c>
    </row>
    <row r="13" spans="2:4" x14ac:dyDescent="0.35">
      <c r="B13" s="253"/>
    </row>
    <row r="14" spans="2:4" x14ac:dyDescent="0.35">
      <c r="B14" s="251" t="s">
        <v>3170</v>
      </c>
    </row>
    <row r="15" spans="2:4" x14ac:dyDescent="0.35">
      <c r="B15" s="253" t="s">
        <v>3171</v>
      </c>
      <c r="D15" s="254" t="s">
        <v>3172</v>
      </c>
    </row>
    <row r="16" spans="2:4" x14ac:dyDescent="0.35">
      <c r="B16" s="253" t="s">
        <v>3173</v>
      </c>
      <c r="D16" s="254" t="s">
        <v>3174</v>
      </c>
    </row>
    <row r="17" spans="2:4" x14ac:dyDescent="0.35">
      <c r="B17" s="253" t="s">
        <v>3175</v>
      </c>
      <c r="D17" s="254" t="s">
        <v>3176</v>
      </c>
    </row>
    <row r="18" spans="2:4" x14ac:dyDescent="0.35">
      <c r="B18" s="253" t="s">
        <v>3177</v>
      </c>
      <c r="D18" s="254" t="s">
        <v>3178</v>
      </c>
    </row>
    <row r="19" spans="2:4" x14ac:dyDescent="0.35">
      <c r="B19" s="253" t="s">
        <v>3179</v>
      </c>
      <c r="D19" s="254" t="s">
        <v>3180</v>
      </c>
    </row>
    <row r="20" spans="2:4" x14ac:dyDescent="0.35">
      <c r="B20" s="253" t="s">
        <v>3181</v>
      </c>
      <c r="D20" s="254" t="s">
        <v>3182</v>
      </c>
    </row>
    <row r="21" spans="2:4" x14ac:dyDescent="0.35">
      <c r="B21" s="253"/>
    </row>
    <row r="22" spans="2:4" x14ac:dyDescent="0.35">
      <c r="B22" s="253" t="s">
        <v>3183</v>
      </c>
      <c r="D22" s="254" t="s">
        <v>3184</v>
      </c>
    </row>
    <row r="23" spans="2:4" x14ac:dyDescent="0.35">
      <c r="B23" s="253" t="s">
        <v>3185</v>
      </c>
      <c r="D23" s="254" t="s">
        <v>3186</v>
      </c>
    </row>
    <row r="24" spans="2:4" x14ac:dyDescent="0.35">
      <c r="B24" s="253" t="s">
        <v>3187</v>
      </c>
      <c r="D24" s="254" t="s">
        <v>3188</v>
      </c>
    </row>
    <row r="25" spans="2:4" x14ac:dyDescent="0.35">
      <c r="B25" s="253" t="s">
        <v>3189</v>
      </c>
      <c r="D25" s="254" t="s">
        <v>3190</v>
      </c>
    </row>
    <row r="26" spans="2:4" x14ac:dyDescent="0.35">
      <c r="B26" s="253" t="s">
        <v>3191</v>
      </c>
      <c r="D26" s="254" t="s">
        <v>3192</v>
      </c>
    </row>
    <row r="27" spans="2:4" x14ac:dyDescent="0.35">
      <c r="B27" s="253" t="s">
        <v>3193</v>
      </c>
      <c r="D27" s="254" t="s">
        <v>3194</v>
      </c>
    </row>
    <row r="28" spans="2:4" x14ac:dyDescent="0.35">
      <c r="B28" s="253" t="s">
        <v>3195</v>
      </c>
      <c r="D28" s="254" t="s">
        <v>3196</v>
      </c>
    </row>
    <row r="29" spans="2:4" x14ac:dyDescent="0.35">
      <c r="B29" s="253" t="s">
        <v>3197</v>
      </c>
      <c r="D29" s="254" t="s">
        <v>3198</v>
      </c>
    </row>
    <row r="30" spans="2:4" x14ac:dyDescent="0.35">
      <c r="B30" s="253" t="s">
        <v>3199</v>
      </c>
      <c r="D30" s="254" t="s">
        <v>3200</v>
      </c>
    </row>
    <row r="31" spans="2:4" x14ac:dyDescent="0.35">
      <c r="B31" s="253" t="s">
        <v>3201</v>
      </c>
      <c r="D31" s="254" t="s">
        <v>3202</v>
      </c>
    </row>
    <row r="32" spans="2:4" x14ac:dyDescent="0.35">
      <c r="B32" s="253" t="s">
        <v>3203</v>
      </c>
      <c r="D32" s="254" t="s">
        <v>3204</v>
      </c>
    </row>
    <row r="33" spans="2:5" x14ac:dyDescent="0.35">
      <c r="B33" s="253" t="s">
        <v>3205</v>
      </c>
      <c r="D33" s="254" t="s">
        <v>3206</v>
      </c>
    </row>
    <row r="34" spans="2:5" x14ac:dyDescent="0.35">
      <c r="B34" s="253" t="s">
        <v>3207</v>
      </c>
      <c r="D34" s="254" t="s">
        <v>3208</v>
      </c>
    </row>
    <row r="35" spans="2:5" x14ac:dyDescent="0.35">
      <c r="B35" s="253" t="s">
        <v>3209</v>
      </c>
      <c r="D35" s="254" t="s">
        <v>3210</v>
      </c>
    </row>
    <row r="36" spans="2:5" x14ac:dyDescent="0.35">
      <c r="B36" s="253" t="s">
        <v>3211</v>
      </c>
      <c r="D36" s="254" t="s">
        <v>3212</v>
      </c>
    </row>
    <row r="37" spans="2:5" x14ac:dyDescent="0.35">
      <c r="B37" s="253" t="s">
        <v>3213</v>
      </c>
      <c r="D37" s="254" t="s">
        <v>3214</v>
      </c>
    </row>
    <row r="38" spans="2:5" x14ac:dyDescent="0.35">
      <c r="B38" s="253" t="s">
        <v>3215</v>
      </c>
      <c r="D38" s="254" t="s">
        <v>3216</v>
      </c>
    </row>
    <row r="39" spans="2:5" x14ac:dyDescent="0.35">
      <c r="B39" s="253" t="s">
        <v>3217</v>
      </c>
      <c r="D39" s="254" t="s">
        <v>3218</v>
      </c>
    </row>
    <row r="40" spans="2:5" x14ac:dyDescent="0.35">
      <c r="B40" s="253"/>
      <c r="D40" s="254"/>
    </row>
    <row r="41" spans="2:5" x14ac:dyDescent="0.35">
      <c r="B41" s="253"/>
      <c r="D41" s="255"/>
    </row>
    <row r="42" spans="2:5" x14ac:dyDescent="0.35">
      <c r="E42" s="251"/>
    </row>
    <row r="43" spans="2:5" x14ac:dyDescent="0.35">
      <c r="B43" s="252" t="s">
        <v>3219</v>
      </c>
      <c r="E43" s="251"/>
    </row>
    <row r="44" spans="2:5" x14ac:dyDescent="0.35">
      <c r="B44" s="253" t="s">
        <v>3220</v>
      </c>
      <c r="D44" s="254" t="s">
        <v>3221</v>
      </c>
      <c r="E44" s="251"/>
    </row>
    <row r="45" spans="2:5" x14ac:dyDescent="0.35">
      <c r="B45" s="253" t="s">
        <v>3222</v>
      </c>
      <c r="D45" s="254" t="s">
        <v>3221</v>
      </c>
      <c r="E45" s="251"/>
    </row>
    <row r="46" spans="2:5" x14ac:dyDescent="0.35">
      <c r="B46" s="253" t="s">
        <v>3223</v>
      </c>
      <c r="D46" s="254" t="s">
        <v>3224</v>
      </c>
    </row>
  </sheetData>
  <mergeCells count="1">
    <mergeCell ref="B5:D5"/>
  </mergeCells>
  <hyperlinks>
    <hyperlink ref="D12" location="'Tabel A - General Issuer Detail'!A1" display="General Issuer Detail" xr:uid="{E79D30EA-F749-43CF-9386-DD3549FA3204}"/>
    <hyperlink ref="D15" location="'G1-G4 - Cover pool inform.'!A1" display="General cover pool information " xr:uid="{B6EA595F-4C8C-486B-A5F7-BBE9CA4A38FF}"/>
    <hyperlink ref="D16" location="'G1-G4 - Cover pool inform.'!B25" display="Outstanding CBs" xr:uid="{050BACD6-E661-4323-8C2C-CC04186A6535}"/>
    <hyperlink ref="D19" location="'G1-G4 - Cover pool inform.'!B61" display="Legal ALM (balance principle) adherence" xr:uid="{8F6CA651-DC54-4C4D-8EA2-555900BF2411}"/>
    <hyperlink ref="D20" location="'G1-G4 - Cover pool inform.'!B70" display="Additional characteristics of ALM business model for issued CBs" xr:uid="{421707D4-80F0-46CE-A980-269FE501E6A6}"/>
    <hyperlink ref="D22" location="'Table 1-3 - Lending'!B7" display="Number of loans by property category" xr:uid="{EAB68CFD-7134-412B-BF54-9A9432D61109}"/>
    <hyperlink ref="D23" location="'Table 1-3 - Lending'!B16" display="Lending by property category, DKKbn" xr:uid="{AF5232DC-DB5A-4F03-8639-58F9C25B33D2}"/>
    <hyperlink ref="D24" location="'Table 1-3 - Lending'!B23" display="Lending, by loan size, DKKbn" xr:uid="{92C5827F-C864-4E59-A2C5-3DB59D9FCB76}"/>
    <hyperlink ref="D25" location="'Table 4 - LTV'!B7" display="Lending, by-loan to-value (LTV), current property value, DKKbn" xr:uid="{654AEBD1-AD71-4926-9C9B-4DC62CB4348C}"/>
    <hyperlink ref="D26" location="'Table 4 - LTV'!B29" display="Lending, by-loan to-value (LTV), current property value, Per cent" xr:uid="{A65F4A80-ADCB-4036-AF0B-DF19508B97BC}"/>
    <hyperlink ref="D27" location="'Table 4 - LTV'!B51" display="Lending, by-loan to-value (LTV), current property value, DKKbn (&quot;Sidste krone&quot;)" xr:uid="{075021CB-9F1E-4BAA-826D-91E0147011AF}"/>
    <hyperlink ref="D28" location="'Table 4 - LTV'!B73" display="Lending, by-loan to-value (LTV), current property value, Per cent (&quot;Sidste krone&quot;)" xr:uid="{06B720BF-75ED-4568-B637-7BD0318C8528}"/>
    <hyperlink ref="D29" location="'Table 5 - Lending by region'!B7" display="Lending by region, DKKbn" xr:uid="{04D9A3C6-97EF-4277-81CB-D0FB8FB0B50F}"/>
    <hyperlink ref="D30" location="'Table 6-8 - Lending by loantype'!B6" display="Lending by loan type - IO Loans, DKKbn" xr:uid="{FB7FAD62-6EC7-43A5-BAC7-F06D43A433E3}"/>
    <hyperlink ref="D31" location="'Table 6-8 - Lending by loantype'!B23" display="Lending by loan type - Repayment Loans / Amortizing Loans, DKKbn" xr:uid="{64982A8B-6A4F-4BC4-B1CF-7A7FC0A7C1F6}"/>
    <hyperlink ref="D32" location="'Table 6-8 - Lending by loantype'!B40" display="Lending by loan type - All loans, DKKbn" xr:uid="{E4471B15-C7CB-4EEC-9B9E-E7364D620FF0}"/>
    <hyperlink ref="D34" location="'Table 9-12 - Lending'!B20" display="Lending by remaining maturity, DKKbn" xr:uid="{2206A964-F628-4887-A763-97F42B8153F5}"/>
    <hyperlink ref="D35" location="'Table 9-12 - Lending'!B35" display="90 day Non-performing loans by property type, as percentage of instalments payments, %" xr:uid="{845AED8F-3AD6-4596-816E-6E127EC0E16C}"/>
    <hyperlink ref="D36" location="'Table 9-12 - Lending'!B45" display="90 day Non-performing loans by property type, as percentage of lending, %" xr:uid="{50C1B622-7AF8-4B58-BDC5-B130C30D81ED}"/>
    <hyperlink ref="D37" location="'Table 9-12 - Lending'!B55" display="90 day Non-performing loans by property type, as percentage of lending, by continous LTV bracket, %" xr:uid="{24120077-18E5-497B-AC47-D5F583B5A671}"/>
    <hyperlink ref="D38" location="'Table 9-12 - Lending'!B69" display="Realised losses (DKKm)" xr:uid="{0127A1F7-3223-4909-A3B4-570A9F0E8811}"/>
    <hyperlink ref="D39" location="'Table 9-12 - Lending'!B78" display="Realised losses (%)" xr:uid="{79F3831C-3B1A-41E2-91F0-43E342185860}"/>
    <hyperlink ref="D44" location="'X1 Key Concepts'!B8" display="Key Concepts Explanation" xr:uid="{330F7C25-D147-41AB-8EC7-F71722FFD7ED}"/>
    <hyperlink ref="D46" location="'X3 - General explanation'!B7" display="General explanation" xr:uid="{D179378B-26BF-4818-84DA-2294EFAF2C99}"/>
    <hyperlink ref="D17" location="'G1-G4 - Cover pool inform.'!A1" display="Cover assets and maturity structure" xr:uid="{5D067D5B-6DD0-4284-8D28-4EBDEE36A7CA}"/>
    <hyperlink ref="D45" location="'X2 Key Concepts'!A1" display="Key Concepts Explanation" xr:uid="{7CDE43FB-4A97-4EE9-A010-1B8DAF909199}"/>
    <hyperlink ref="D18" location="'G1-G4 - Cover pool inform.'!A1" display="Interest and currency risk" xr:uid="{29BFB21E-AF7D-4E61-9AE2-9D6BEA68AB6C}"/>
    <hyperlink ref="D33" location="'Table 9-12 - Lending'!B6" display="Lending by Seasoning, DKKbn (Seasoning defined by duration of customer relationship)" xr:uid="{955ACD0B-B9C9-4FAC-9716-33BD57F17235}"/>
  </hyperlinks>
  <pageMargins left="0.78740157480314965" right="0.59055118110236227" top="0.78740157480314965" bottom="0.78740157480314965" header="0" footer="0"/>
  <pageSetup paperSize="9" scale="56" orientation="portrait" r:id="rId1"/>
  <headerFooter>
    <oddFooter>&amp;C&amp;1#&amp;"Calibri"&amp;10&amp;K000000Confidential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CF781-03E8-44BA-8FE6-336DDAF1D3DC}">
  <sheetPr codeName="Sheet18">
    <pageSetUpPr fitToPage="1"/>
  </sheetPr>
  <dimension ref="B1:F46"/>
  <sheetViews>
    <sheetView zoomScale="85" zoomScaleNormal="85" workbookViewId="0"/>
  </sheetViews>
  <sheetFormatPr defaultColWidth="15.81640625" defaultRowHeight="14.5" x14ac:dyDescent="0.35"/>
  <cols>
    <col min="1" max="1" width="3.453125" style="19" customWidth="1"/>
    <col min="2" max="2" width="68.453125" style="19" bestFit="1" customWidth="1"/>
    <col min="3" max="6" width="15.7265625" style="19" bestFit="1" customWidth="1"/>
    <col min="7" max="7" width="5.1796875" style="19" customWidth="1"/>
    <col min="8" max="16384" width="15.81640625" style="19"/>
  </cols>
  <sheetData>
    <row r="1" spans="2:6" ht="12" customHeight="1" x14ac:dyDescent="0.35"/>
    <row r="2" spans="2:6" ht="12" customHeight="1" x14ac:dyDescent="0.35"/>
    <row r="3" spans="2:6" ht="12" customHeight="1" x14ac:dyDescent="0.35"/>
    <row r="4" spans="2:6" ht="36" customHeight="1" x14ac:dyDescent="0.35">
      <c r="B4" s="256" t="s">
        <v>3225</v>
      </c>
      <c r="C4" s="527"/>
      <c r="D4" s="527"/>
    </row>
    <row r="5" spans="2:6" ht="15.5" x14ac:dyDescent="0.35">
      <c r="B5" s="257" t="s">
        <v>3226</v>
      </c>
      <c r="C5" s="258"/>
      <c r="D5" s="258"/>
      <c r="E5" s="258"/>
      <c r="F5" s="258"/>
    </row>
    <row r="6" spans="2:6" ht="3.75" customHeight="1" x14ac:dyDescent="0.35">
      <c r="B6" s="259"/>
      <c r="C6" s="260"/>
      <c r="D6" s="260"/>
      <c r="E6" s="260"/>
      <c r="F6" s="260"/>
    </row>
    <row r="7" spans="2:6" ht="3" customHeight="1" x14ac:dyDescent="0.35">
      <c r="B7" s="259"/>
    </row>
    <row r="8" spans="2:6" ht="3.75" customHeight="1" x14ac:dyDescent="0.35"/>
    <row r="9" spans="2:6" x14ac:dyDescent="0.35">
      <c r="B9" s="261" t="s">
        <v>3227</v>
      </c>
      <c r="C9" s="262" t="s">
        <v>3570</v>
      </c>
      <c r="D9" s="262" t="s">
        <v>3571</v>
      </c>
      <c r="E9" s="262" t="s">
        <v>3572</v>
      </c>
      <c r="F9" s="262" t="s">
        <v>3573</v>
      </c>
    </row>
    <row r="10" spans="2:6" x14ac:dyDescent="0.35">
      <c r="B10" s="263" t="s">
        <v>3228</v>
      </c>
      <c r="C10" s="264">
        <v>437.6</v>
      </c>
      <c r="D10" s="264">
        <v>436.9</v>
      </c>
      <c r="E10" s="264">
        <v>437.1</v>
      </c>
      <c r="F10" s="264">
        <v>422.2</v>
      </c>
    </row>
    <row r="11" spans="2:6" x14ac:dyDescent="0.35">
      <c r="B11" s="263" t="s">
        <v>3229</v>
      </c>
      <c r="C11" s="264">
        <v>388.86914223280712</v>
      </c>
      <c r="D11" s="264">
        <v>391.36001884967385</v>
      </c>
      <c r="E11" s="264">
        <v>389.63464295728784</v>
      </c>
      <c r="F11" s="264">
        <v>384.71473957018901</v>
      </c>
    </row>
    <row r="12" spans="2:6" x14ac:dyDescent="0.35">
      <c r="B12" s="265" t="s">
        <v>3230</v>
      </c>
      <c r="C12" s="266">
        <v>388.86914223280712</v>
      </c>
      <c r="D12" s="266">
        <v>391.36001884967385</v>
      </c>
      <c r="E12" s="266">
        <v>389.63464295728784</v>
      </c>
      <c r="F12" s="266">
        <v>384.71473957018901</v>
      </c>
    </row>
    <row r="13" spans="2:6" x14ac:dyDescent="0.35">
      <c r="B13" s="267" t="s">
        <v>3231</v>
      </c>
      <c r="C13" s="268">
        <v>0.20200000000000001</v>
      </c>
      <c r="D13" s="268">
        <v>0.20100000000000001</v>
      </c>
      <c r="E13" s="268">
        <v>0.19600000000000001</v>
      </c>
      <c r="F13" s="268">
        <v>0.28799999999999998</v>
      </c>
    </row>
    <row r="14" spans="2:6" x14ac:dyDescent="0.35">
      <c r="B14" s="263" t="s">
        <v>3232</v>
      </c>
      <c r="C14" s="496">
        <v>0.217</v>
      </c>
      <c r="D14" s="496">
        <v>0.216</v>
      </c>
      <c r="E14" s="269">
        <v>0.21099999999999999</v>
      </c>
      <c r="F14" s="269">
        <v>0.31</v>
      </c>
    </row>
    <row r="15" spans="2:6" x14ac:dyDescent="0.35">
      <c r="B15" s="263" t="s">
        <v>3233</v>
      </c>
      <c r="C15" s="264">
        <v>414.18377523576294</v>
      </c>
      <c r="D15" s="264">
        <v>406.36010142081403</v>
      </c>
      <c r="E15" s="264">
        <v>415.45259490229625</v>
      </c>
      <c r="F15" s="264">
        <v>416.6660547360508</v>
      </c>
    </row>
    <row r="16" spans="2:6" x14ac:dyDescent="0.35">
      <c r="B16" s="263" t="s">
        <v>3234</v>
      </c>
      <c r="C16" s="264">
        <v>6.8</v>
      </c>
      <c r="D16" s="264">
        <v>6.8</v>
      </c>
      <c r="E16" s="264">
        <v>6.8</v>
      </c>
      <c r="F16" s="264">
        <v>4</v>
      </c>
    </row>
    <row r="17" spans="2:6" x14ac:dyDescent="0.35">
      <c r="B17" s="270" t="s">
        <v>3235</v>
      </c>
      <c r="C17" s="264"/>
      <c r="D17" s="264"/>
      <c r="E17" s="264"/>
      <c r="F17" s="264"/>
    </row>
    <row r="18" spans="2:6" x14ac:dyDescent="0.35">
      <c r="B18" s="271" t="s">
        <v>3236</v>
      </c>
      <c r="C18" s="272">
        <v>121.06399999999999</v>
      </c>
      <c r="D18" s="272">
        <v>122.17599999999999</v>
      </c>
      <c r="E18" s="272">
        <v>119.43199999999999</v>
      </c>
      <c r="F18" s="272">
        <v>120.50299999999999</v>
      </c>
    </row>
    <row r="19" spans="2:6" x14ac:dyDescent="0.35">
      <c r="B19" s="273" t="s">
        <v>3237</v>
      </c>
      <c r="C19" s="272">
        <v>0</v>
      </c>
      <c r="D19" s="272">
        <v>0.1</v>
      </c>
      <c r="E19" s="272">
        <v>0.1</v>
      </c>
      <c r="F19" s="272">
        <v>0.1</v>
      </c>
    </row>
    <row r="20" spans="2:6" x14ac:dyDescent="0.35">
      <c r="B20" s="263" t="s">
        <v>3238</v>
      </c>
      <c r="C20" s="264">
        <v>0</v>
      </c>
      <c r="D20" s="264">
        <v>0</v>
      </c>
      <c r="E20" s="264">
        <v>0</v>
      </c>
      <c r="F20" s="264">
        <v>0</v>
      </c>
    </row>
    <row r="21" spans="2:6" ht="9.75" customHeight="1" x14ac:dyDescent="0.35">
      <c r="B21" s="259"/>
      <c r="C21" s="260"/>
      <c r="D21" s="260"/>
      <c r="E21" s="260"/>
      <c r="F21" s="260"/>
    </row>
    <row r="22" spans="2:6" ht="15.5" x14ac:dyDescent="0.35">
      <c r="B22" s="274"/>
      <c r="C22" s="260"/>
      <c r="D22" s="260"/>
      <c r="E22" s="260"/>
      <c r="F22" s="260"/>
    </row>
    <row r="23" spans="2:6" x14ac:dyDescent="0.35">
      <c r="B23" s="275" t="s">
        <v>3239</v>
      </c>
      <c r="C23" s="276"/>
      <c r="D23" s="276"/>
      <c r="E23" s="276"/>
      <c r="F23" s="276"/>
    </row>
    <row r="24" spans="2:6" x14ac:dyDescent="0.35">
      <c r="B24" s="277" t="s">
        <v>3240</v>
      </c>
      <c r="C24" s="278">
        <v>388.86914223280712</v>
      </c>
      <c r="D24" s="278">
        <v>391.36001884967385</v>
      </c>
      <c r="E24" s="278">
        <v>389.63464295728784</v>
      </c>
      <c r="F24" s="278">
        <v>384.71473957018901</v>
      </c>
    </row>
    <row r="25" spans="2:6" x14ac:dyDescent="0.35">
      <c r="B25" s="275" t="s">
        <v>3241</v>
      </c>
      <c r="C25" s="276"/>
      <c r="D25" s="276"/>
      <c r="E25" s="276"/>
      <c r="F25" s="276"/>
    </row>
    <row r="26" spans="2:6" ht="3" customHeight="1" x14ac:dyDescent="0.35">
      <c r="B26" s="279"/>
      <c r="C26" s="276"/>
      <c r="D26" s="276"/>
      <c r="E26" s="276"/>
      <c r="F26" s="276"/>
    </row>
    <row r="27" spans="2:6" x14ac:dyDescent="0.35">
      <c r="B27" s="265" t="s">
        <v>3242</v>
      </c>
      <c r="C27" s="270"/>
      <c r="D27" s="270"/>
      <c r="E27" s="270"/>
      <c r="F27" s="270"/>
    </row>
    <row r="28" spans="2:6" x14ac:dyDescent="0.35">
      <c r="B28" s="280" t="s">
        <v>3243</v>
      </c>
      <c r="C28" s="281">
        <v>1.9809999999999999</v>
      </c>
      <c r="D28" s="282">
        <v>0.156</v>
      </c>
      <c r="E28" s="282">
        <v>0.37973551501844915</v>
      </c>
      <c r="F28" s="281">
        <v>0.51120435564469857</v>
      </c>
    </row>
    <row r="29" spans="2:6" x14ac:dyDescent="0.35">
      <c r="B29" s="280" t="s">
        <v>3244</v>
      </c>
      <c r="C29" s="281">
        <v>5.46</v>
      </c>
      <c r="D29" s="281">
        <v>6.2979999999999992</v>
      </c>
      <c r="E29" s="281">
        <v>6.3128107845649319</v>
      </c>
      <c r="F29" s="281">
        <v>6.4564327349401163</v>
      </c>
    </row>
    <row r="30" spans="2:6" x14ac:dyDescent="0.35">
      <c r="B30" s="280" t="s">
        <v>3245</v>
      </c>
      <c r="C30" s="281">
        <v>381.428</v>
      </c>
      <c r="D30" s="281">
        <v>384.90599999999995</v>
      </c>
      <c r="E30" s="281">
        <v>382.94209665769938</v>
      </c>
      <c r="F30" s="281">
        <v>377.74710247959928</v>
      </c>
    </row>
    <row r="31" spans="2:6" x14ac:dyDescent="0.35">
      <c r="B31" s="265" t="s">
        <v>3246</v>
      </c>
      <c r="C31" s="283"/>
      <c r="D31" s="283"/>
      <c r="E31" s="283"/>
      <c r="F31" s="283"/>
    </row>
    <row r="32" spans="2:6" x14ac:dyDescent="0.35">
      <c r="B32" s="280" t="s">
        <v>3247</v>
      </c>
      <c r="C32" s="281">
        <v>387.67499999999995</v>
      </c>
      <c r="D32" s="281">
        <v>390.06899999999996</v>
      </c>
      <c r="E32" s="281">
        <v>387.46038216961324</v>
      </c>
      <c r="F32" s="281">
        <v>382.4288676043069</v>
      </c>
    </row>
    <row r="33" spans="2:6" x14ac:dyDescent="0.35">
      <c r="B33" s="280" t="s">
        <v>3248</v>
      </c>
      <c r="C33" s="281">
        <v>1.194</v>
      </c>
      <c r="D33" s="281">
        <v>1.2909999999999999</v>
      </c>
      <c r="E33" s="281">
        <v>2.1742607876704212</v>
      </c>
      <c r="F33" s="281">
        <v>2.285871965876948</v>
      </c>
    </row>
    <row r="34" spans="2:6" x14ac:dyDescent="0.35">
      <c r="B34" s="280" t="s">
        <v>3249</v>
      </c>
      <c r="C34" s="284"/>
      <c r="D34" s="284"/>
      <c r="E34" s="284"/>
      <c r="F34" s="284"/>
    </row>
    <row r="35" spans="2:6" x14ac:dyDescent="0.35">
      <c r="B35" s="280" t="s">
        <v>3250</v>
      </c>
      <c r="C35" s="284"/>
      <c r="D35" s="284"/>
      <c r="E35" s="284"/>
      <c r="F35" s="284"/>
    </row>
    <row r="36" spans="2:6" x14ac:dyDescent="0.35">
      <c r="B36" s="265" t="s">
        <v>3251</v>
      </c>
      <c r="C36" s="283"/>
      <c r="D36" s="283"/>
      <c r="E36" s="283"/>
      <c r="F36" s="283"/>
    </row>
    <row r="37" spans="2:6" ht="29" x14ac:dyDescent="0.35">
      <c r="B37" s="280" t="s">
        <v>3252</v>
      </c>
      <c r="C37" s="281">
        <v>315.61899999999997</v>
      </c>
      <c r="D37" s="281">
        <v>318.18099999999998</v>
      </c>
      <c r="E37" s="281">
        <v>316.58272661766841</v>
      </c>
      <c r="F37" s="281">
        <v>311.63242844489918</v>
      </c>
    </row>
    <row r="38" spans="2:6" ht="29" x14ac:dyDescent="0.35">
      <c r="B38" s="280" t="s">
        <v>3253</v>
      </c>
      <c r="C38" s="281">
        <v>73.155999999999992</v>
      </c>
      <c r="D38" s="281">
        <v>73.081999999999994</v>
      </c>
      <c r="E38" s="281">
        <v>72.952664145517502</v>
      </c>
      <c r="F38" s="281">
        <v>72.984889677866377</v>
      </c>
    </row>
    <row r="39" spans="2:6" x14ac:dyDescent="0.35">
      <c r="B39" s="280" t="s">
        <v>3254</v>
      </c>
      <c r="C39" s="281">
        <v>9.3999999999999986E-2</v>
      </c>
      <c r="D39" s="281">
        <v>9.6999999999999989E-2</v>
      </c>
      <c r="E39" s="281">
        <v>9.9252194099873681E-2</v>
      </c>
      <c r="F39" s="281">
        <v>9.7421447424352908E-2</v>
      </c>
    </row>
    <row r="40" spans="2:6" x14ac:dyDescent="0.35">
      <c r="B40" s="265" t="s">
        <v>3255</v>
      </c>
      <c r="C40" s="285"/>
      <c r="D40" s="285"/>
      <c r="E40" s="285"/>
      <c r="F40" s="285"/>
    </row>
    <row r="41" spans="2:6" x14ac:dyDescent="0.35">
      <c r="B41" s="263" t="s">
        <v>3256</v>
      </c>
      <c r="C41" s="286">
        <v>0.15</v>
      </c>
      <c r="D41" s="286">
        <v>0.15999999999999998</v>
      </c>
      <c r="E41" s="286">
        <v>0.15999999999999998</v>
      </c>
      <c r="F41" s="287">
        <v>0.15</v>
      </c>
    </row>
    <row r="42" spans="2:6" ht="29" x14ac:dyDescent="0.35">
      <c r="B42" s="270" t="s">
        <v>3257</v>
      </c>
      <c r="C42" s="288">
        <v>0.59</v>
      </c>
      <c r="D42" s="288">
        <v>0.57999999999999996</v>
      </c>
      <c r="E42" s="288">
        <v>0.57999999999999996</v>
      </c>
      <c r="F42" s="288">
        <v>0.59</v>
      </c>
    </row>
    <row r="46" spans="2:6" x14ac:dyDescent="0.35">
      <c r="F46" s="289" t="s">
        <v>3258</v>
      </c>
    </row>
  </sheetData>
  <mergeCells count="1">
    <mergeCell ref="C4:D4"/>
  </mergeCells>
  <hyperlinks>
    <hyperlink ref="F46" location="Contents!A1" display="To Contents" xr:uid="{AF08BB26-5A66-4DDE-8928-C40B74B0EE9F}"/>
  </hyperlinks>
  <pageMargins left="0.70866141732283472" right="0.70866141732283472" top="0.74803149606299213" bottom="0.74803149606299213" header="0.31496062992125984" footer="0.31496062992125984"/>
  <pageSetup paperSize="9" scale="62" orientation="portrait" r:id="rId1"/>
  <headerFooter>
    <oddFooter>&amp;C&amp;1#&amp;"Calibri"&amp;10&amp;K000000Confidential</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6EA7C-E924-43CA-82F7-DE073A9E2E40}">
  <sheetPr codeName="Sheet19">
    <pageSetUpPr fitToPage="1"/>
  </sheetPr>
  <dimension ref="A3:K131"/>
  <sheetViews>
    <sheetView zoomScale="85" zoomScaleNormal="85" workbookViewId="0"/>
  </sheetViews>
  <sheetFormatPr defaultColWidth="9.1796875" defaultRowHeight="14.5" x14ac:dyDescent="0.35"/>
  <cols>
    <col min="1" max="1" width="3.26953125" style="19" customWidth="1"/>
    <col min="2" max="2" width="60.81640625" style="19" customWidth="1"/>
    <col min="3" max="3" width="21.54296875" style="19" customWidth="1"/>
    <col min="4" max="4" width="19.453125" style="19" customWidth="1"/>
    <col min="5" max="5" width="17.7265625" style="19" customWidth="1"/>
    <col min="6" max="8" width="10.7265625" style="19" customWidth="1"/>
    <col min="9" max="9" width="10.81640625" style="19" customWidth="1"/>
    <col min="10" max="10" width="4.26953125" style="19" bestFit="1" customWidth="1"/>
    <col min="11" max="11" width="9.1796875" style="19"/>
    <col min="12" max="12" width="8.81640625" style="19" customWidth="1"/>
    <col min="13" max="16384" width="9.1796875" style="19"/>
  </cols>
  <sheetData>
    <row r="3" spans="2:9" ht="12" customHeight="1" x14ac:dyDescent="0.35"/>
    <row r="4" spans="2:9" ht="18" x14ac:dyDescent="0.35">
      <c r="B4" s="256" t="s">
        <v>3259</v>
      </c>
      <c r="C4" s="256"/>
      <c r="D4" s="256"/>
      <c r="E4" s="256"/>
      <c r="F4" s="256"/>
      <c r="G4" s="256"/>
      <c r="H4" s="256"/>
      <c r="I4" s="256"/>
    </row>
    <row r="5" spans="2:9" ht="4.5" customHeight="1" x14ac:dyDescent="0.35">
      <c r="B5" s="533"/>
      <c r="C5" s="533"/>
      <c r="D5" s="533"/>
      <c r="E5" s="533"/>
      <c r="F5" s="533"/>
      <c r="G5" s="533"/>
      <c r="H5" s="533"/>
      <c r="I5" s="533"/>
    </row>
    <row r="6" spans="2:9" ht="5.25" customHeight="1" x14ac:dyDescent="0.35">
      <c r="B6" s="290"/>
      <c r="C6" s="290"/>
      <c r="D6" s="290"/>
      <c r="E6" s="290"/>
      <c r="F6" s="290"/>
      <c r="G6" s="290"/>
      <c r="H6" s="290"/>
      <c r="I6" s="290"/>
    </row>
    <row r="7" spans="2:9" x14ac:dyDescent="0.35">
      <c r="B7" s="291" t="s">
        <v>3260</v>
      </c>
      <c r="C7" s="292"/>
      <c r="D7" s="292"/>
      <c r="E7" s="292"/>
      <c r="F7" s="292" t="s">
        <v>3570</v>
      </c>
      <c r="G7" s="292" t="s">
        <v>3571</v>
      </c>
      <c r="H7" s="292" t="s">
        <v>3572</v>
      </c>
      <c r="I7" s="292" t="s">
        <v>3573</v>
      </c>
    </row>
    <row r="8" spans="2:9" x14ac:dyDescent="0.35">
      <c r="B8" s="293" t="s">
        <v>3261</v>
      </c>
      <c r="F8" s="294">
        <v>455.99301494401726</v>
      </c>
      <c r="G8" s="264">
        <v>451.41840680254921</v>
      </c>
      <c r="H8" s="264">
        <v>450.1631405938017</v>
      </c>
      <c r="I8" s="294">
        <v>445.77431926351613</v>
      </c>
    </row>
    <row r="9" spans="2:9" x14ac:dyDescent="0.35">
      <c r="B9" s="293" t="s">
        <v>3262</v>
      </c>
      <c r="F9" s="294">
        <v>20.2</v>
      </c>
      <c r="G9" s="294">
        <v>10.4</v>
      </c>
      <c r="H9" s="294">
        <v>21.1</v>
      </c>
      <c r="I9" s="294">
        <v>28.1</v>
      </c>
    </row>
    <row r="10" spans="2:9" x14ac:dyDescent="0.35">
      <c r="B10" s="293" t="s">
        <v>3263</v>
      </c>
      <c r="F10" s="294">
        <v>32.684845078937428</v>
      </c>
      <c r="G10" s="295">
        <v>29.411113777119226</v>
      </c>
      <c r="H10" s="295">
        <v>30.943402153121724</v>
      </c>
      <c r="I10" s="296">
        <v>26.969845516046405</v>
      </c>
    </row>
    <row r="11" spans="2:9" x14ac:dyDescent="0.35">
      <c r="B11" s="293" t="s">
        <v>3264</v>
      </c>
      <c r="C11" s="293" t="s">
        <v>138</v>
      </c>
      <c r="D11" s="293"/>
      <c r="E11" s="293"/>
      <c r="F11" s="296">
        <v>7.7212885093512371</v>
      </c>
      <c r="G11" s="296">
        <v>6.9693377965737966</v>
      </c>
      <c r="H11" s="296">
        <v>7.3811892226778459</v>
      </c>
      <c r="I11" s="296">
        <v>6.4397224018931221</v>
      </c>
    </row>
    <row r="12" spans="2:9" x14ac:dyDescent="0.35">
      <c r="B12" s="297"/>
      <c r="C12" s="298" t="s">
        <v>3265</v>
      </c>
      <c r="D12" s="298"/>
      <c r="E12" s="298"/>
      <c r="F12" s="299">
        <v>0.08</v>
      </c>
      <c r="G12" s="300">
        <v>0.08</v>
      </c>
      <c r="H12" s="300">
        <v>0.08</v>
      </c>
      <c r="I12" s="299">
        <v>0.08</v>
      </c>
    </row>
    <row r="13" spans="2:9" x14ac:dyDescent="0.35">
      <c r="B13" s="293" t="s">
        <v>3266</v>
      </c>
      <c r="F13" s="294">
        <v>423.30816986507983</v>
      </c>
      <c r="G13" s="294">
        <v>422.00729302542999</v>
      </c>
      <c r="H13" s="294">
        <v>419.21973844067998</v>
      </c>
      <c r="I13" s="294">
        <v>418.80447374746973</v>
      </c>
    </row>
    <row r="14" spans="2:9" x14ac:dyDescent="0.35">
      <c r="C14" s="293" t="s">
        <v>3267</v>
      </c>
      <c r="D14" s="293"/>
      <c r="E14" s="293"/>
      <c r="F14" s="301">
        <v>15.163343989399984</v>
      </c>
      <c r="G14" s="294">
        <v>4.6477333099099996</v>
      </c>
      <c r="H14" s="294">
        <v>18.380824537379997</v>
      </c>
      <c r="I14" s="294">
        <v>25.99788133022</v>
      </c>
    </row>
    <row r="15" spans="2:9" x14ac:dyDescent="0.35">
      <c r="B15" s="293" t="s">
        <v>3268</v>
      </c>
      <c r="F15" s="294"/>
      <c r="G15" s="294"/>
      <c r="H15" s="294"/>
      <c r="I15" s="294"/>
    </row>
    <row r="16" spans="2:9" x14ac:dyDescent="0.35">
      <c r="B16" s="293" t="s">
        <v>3269</v>
      </c>
      <c r="F16" s="497">
        <v>6.8</v>
      </c>
      <c r="G16" s="497">
        <v>6.8</v>
      </c>
      <c r="H16" s="497">
        <v>6.8</v>
      </c>
      <c r="I16" s="497">
        <v>3.8</v>
      </c>
    </row>
    <row r="17" spans="1:9" x14ac:dyDescent="0.35">
      <c r="A17" s="302"/>
      <c r="B17" s="303" t="s">
        <v>3270</v>
      </c>
      <c r="C17" s="302"/>
      <c r="F17" s="497">
        <v>1.6</v>
      </c>
      <c r="G17" s="497">
        <v>1.6</v>
      </c>
      <c r="H17" s="497">
        <v>1.6</v>
      </c>
      <c r="I17" s="497">
        <v>1.55</v>
      </c>
    </row>
    <row r="18" spans="1:9" x14ac:dyDescent="0.35">
      <c r="A18" s="302"/>
      <c r="B18" s="303" t="s">
        <v>3271</v>
      </c>
      <c r="C18" s="302"/>
      <c r="D18" s="304"/>
      <c r="E18" s="304"/>
      <c r="F18" s="305"/>
      <c r="G18" s="305"/>
      <c r="H18" s="305"/>
      <c r="I18" s="305"/>
    </row>
    <row r="19" spans="1:9" x14ac:dyDescent="0.35">
      <c r="A19" s="302"/>
      <c r="B19" s="303" t="s">
        <v>3272</v>
      </c>
      <c r="C19" s="302"/>
      <c r="D19" s="304"/>
      <c r="E19" s="304"/>
      <c r="F19" s="497">
        <v>18.8</v>
      </c>
      <c r="G19" s="497">
        <v>18.899999999999999</v>
      </c>
      <c r="H19" s="497">
        <v>18.600000000000001</v>
      </c>
      <c r="I19" s="497">
        <v>19.3</v>
      </c>
    </row>
    <row r="20" spans="1:9" x14ac:dyDescent="0.35">
      <c r="A20" s="302"/>
      <c r="B20" s="303" t="s">
        <v>3273</v>
      </c>
      <c r="C20" s="302"/>
      <c r="D20" s="304"/>
      <c r="E20" s="304"/>
      <c r="F20" s="497">
        <v>20.399999999999999</v>
      </c>
      <c r="G20" s="497">
        <v>20.5</v>
      </c>
      <c r="H20" s="497">
        <v>20.2</v>
      </c>
      <c r="I20" s="497">
        <v>20.9</v>
      </c>
    </row>
    <row r="21" spans="1:9" x14ac:dyDescent="0.35">
      <c r="A21" s="302"/>
      <c r="B21" s="306"/>
      <c r="C21" s="302"/>
      <c r="D21" s="304"/>
      <c r="E21" s="304"/>
      <c r="F21" s="305"/>
      <c r="G21" s="305"/>
      <c r="H21" s="305"/>
      <c r="I21" s="305"/>
    </row>
    <row r="22" spans="1:9" x14ac:dyDescent="0.35">
      <c r="A22" s="302"/>
      <c r="B22" s="307" t="s">
        <v>3274</v>
      </c>
      <c r="C22" s="308"/>
      <c r="D22" s="309"/>
      <c r="E22" s="309"/>
      <c r="F22" s="310"/>
      <c r="G22" s="310"/>
      <c r="H22" s="310"/>
      <c r="I22" s="310"/>
    </row>
    <row r="23" spans="1:9" ht="7.5" customHeight="1" x14ac:dyDescent="0.35"/>
    <row r="24" spans="1:9" ht="18" x14ac:dyDescent="0.35">
      <c r="B24" s="256" t="s">
        <v>3275</v>
      </c>
      <c r="C24" s="256"/>
      <c r="D24" s="256"/>
      <c r="E24" s="256"/>
      <c r="F24" s="256"/>
      <c r="G24" s="256"/>
      <c r="H24" s="256"/>
      <c r="I24" s="256"/>
    </row>
    <row r="25" spans="1:9" ht="5.25" customHeight="1" x14ac:dyDescent="0.35">
      <c r="B25" s="290"/>
      <c r="C25" s="290"/>
      <c r="D25" s="290"/>
      <c r="E25" s="290"/>
      <c r="F25" s="290"/>
      <c r="G25" s="290"/>
      <c r="H25" s="290"/>
      <c r="I25" s="290"/>
    </row>
    <row r="26" spans="1:9" x14ac:dyDescent="0.35">
      <c r="B26" s="291" t="s">
        <v>3260</v>
      </c>
      <c r="C26" s="292"/>
      <c r="D26" s="292"/>
      <c r="E26" s="292"/>
      <c r="F26" s="292" t="str">
        <f>+F7</f>
        <v>Q1 2025</v>
      </c>
      <c r="G26" s="292" t="str">
        <f t="shared" ref="G26:I26" si="0">+G7</f>
        <v>Q4 2024</v>
      </c>
      <c r="H26" s="292" t="str">
        <f t="shared" si="0"/>
        <v>Q3 2024</v>
      </c>
      <c r="I26" s="292" t="str">
        <f t="shared" si="0"/>
        <v>Q2 2024</v>
      </c>
    </row>
    <row r="27" spans="1:9" x14ac:dyDescent="0.35">
      <c r="B27" s="293" t="s">
        <v>3266</v>
      </c>
      <c r="F27" s="294">
        <v>423.30816986507983</v>
      </c>
      <c r="G27" s="264">
        <v>422.00729302542999</v>
      </c>
      <c r="H27" s="264">
        <v>419.21973844067998</v>
      </c>
      <c r="I27" s="294">
        <v>418.80447374746973</v>
      </c>
    </row>
    <row r="28" spans="1:9" x14ac:dyDescent="0.35">
      <c r="B28" s="293" t="s">
        <v>3276</v>
      </c>
      <c r="F28" s="294">
        <v>413.52776247500293</v>
      </c>
      <c r="G28" s="264">
        <v>405.740459813104</v>
      </c>
      <c r="H28" s="264">
        <v>414.44565938196655</v>
      </c>
      <c r="I28" s="294">
        <v>415.38483427977076</v>
      </c>
    </row>
    <row r="29" spans="1:9" x14ac:dyDescent="0.35">
      <c r="B29" s="303" t="s">
        <v>3277</v>
      </c>
      <c r="C29" s="303" t="s">
        <v>3278</v>
      </c>
      <c r="D29" s="303"/>
      <c r="E29" s="303"/>
      <c r="F29" s="311">
        <v>15.163343989399984</v>
      </c>
      <c r="G29" s="311">
        <v>4.6477333099099996</v>
      </c>
      <c r="H29" s="311">
        <v>18.380824537379997</v>
      </c>
      <c r="I29" s="312">
        <v>25.99788133022</v>
      </c>
    </row>
    <row r="30" spans="1:9" x14ac:dyDescent="0.35">
      <c r="B30" s="302"/>
      <c r="C30" s="303" t="s">
        <v>3279</v>
      </c>
      <c r="D30" s="303"/>
      <c r="E30" s="303"/>
      <c r="F30" s="313">
        <v>64.449480277078735</v>
      </c>
      <c r="G30" s="313">
        <v>60.068917815728149</v>
      </c>
      <c r="H30" s="313">
        <v>46.624207775677618</v>
      </c>
      <c r="I30" s="313">
        <v>38.523223698568081</v>
      </c>
    </row>
    <row r="31" spans="1:9" x14ac:dyDescent="0.35">
      <c r="B31" s="302"/>
      <c r="C31" s="303" t="s">
        <v>3280</v>
      </c>
      <c r="D31" s="303"/>
      <c r="E31" s="303"/>
      <c r="F31" s="314">
        <v>17.501980757589997</v>
      </c>
      <c r="G31" s="314">
        <v>19.066803382733003</v>
      </c>
      <c r="H31" s="314">
        <v>16.268723737209999</v>
      </c>
      <c r="I31" s="314">
        <v>26.973254494060104</v>
      </c>
    </row>
    <row r="32" spans="1:9" x14ac:dyDescent="0.35">
      <c r="B32" s="302"/>
      <c r="C32" s="303" t="s">
        <v>3281</v>
      </c>
      <c r="D32" s="303"/>
      <c r="E32" s="303"/>
      <c r="F32" s="314">
        <v>90.148371023948997</v>
      </c>
      <c r="G32" s="314">
        <v>86.281800269764105</v>
      </c>
      <c r="H32" s="314">
        <v>71.400956756170288</v>
      </c>
      <c r="I32" s="314">
        <v>63.814963970010481</v>
      </c>
    </row>
    <row r="33" spans="2:9" x14ac:dyDescent="0.35">
      <c r="B33" s="302"/>
      <c r="C33" s="303" t="s">
        <v>3282</v>
      </c>
      <c r="D33" s="303"/>
      <c r="E33" s="303"/>
      <c r="F33" s="314">
        <v>40.412200449764171</v>
      </c>
      <c r="G33" s="314">
        <v>53.577183369241638</v>
      </c>
      <c r="H33" s="314">
        <v>60.196225589720704</v>
      </c>
      <c r="I33" s="314">
        <v>67.766212376400674</v>
      </c>
    </row>
    <row r="34" spans="2:9" x14ac:dyDescent="0.35">
      <c r="B34" s="302"/>
      <c r="C34" s="303" t="s">
        <v>3283</v>
      </c>
      <c r="D34" s="303"/>
      <c r="E34" s="303"/>
      <c r="F34" s="314">
        <v>10.834544824349976</v>
      </c>
      <c r="G34" s="314">
        <v>9.0504593742559418</v>
      </c>
      <c r="H34" s="314">
        <v>26.603010584700332</v>
      </c>
      <c r="I34" s="314">
        <v>12.310289468690012</v>
      </c>
    </row>
    <row r="35" spans="2:9" x14ac:dyDescent="0.35">
      <c r="B35" s="302"/>
      <c r="C35" s="303" t="s">
        <v>3284</v>
      </c>
      <c r="D35" s="303"/>
      <c r="E35" s="303"/>
      <c r="F35" s="314">
        <v>12.359081420009909</v>
      </c>
      <c r="G35" s="314">
        <v>14.595212984854859</v>
      </c>
      <c r="H35" s="314">
        <v>6.1798384202500101</v>
      </c>
      <c r="I35" s="314">
        <v>9.5870160515000205</v>
      </c>
    </row>
    <row r="36" spans="2:9" x14ac:dyDescent="0.35">
      <c r="B36" s="302"/>
      <c r="C36" s="303" t="s">
        <v>3285</v>
      </c>
      <c r="D36" s="303"/>
      <c r="E36" s="303"/>
      <c r="F36" s="313">
        <v>2.1818962103398789</v>
      </c>
      <c r="G36" s="313">
        <v>2.3213350234025918</v>
      </c>
      <c r="H36" s="313">
        <v>2.469567813490019</v>
      </c>
      <c r="I36" s="313">
        <v>2.3260020068500067</v>
      </c>
    </row>
    <row r="37" spans="2:9" x14ac:dyDescent="0.35">
      <c r="B37" s="302"/>
      <c r="C37" s="303" t="s">
        <v>3286</v>
      </c>
      <c r="D37" s="303"/>
      <c r="E37" s="303"/>
      <c r="F37" s="313">
        <v>22.432508256189823</v>
      </c>
      <c r="G37" s="313">
        <v>23.139073595224286</v>
      </c>
      <c r="H37" s="313">
        <v>23.857151735170085</v>
      </c>
      <c r="I37" s="313">
        <v>24.134490455710111</v>
      </c>
    </row>
    <row r="38" spans="2:9" x14ac:dyDescent="0.35">
      <c r="B38" s="302"/>
      <c r="C38" s="303" t="s">
        <v>3287</v>
      </c>
      <c r="D38" s="303"/>
      <c r="E38" s="303"/>
      <c r="F38" s="313">
        <v>147.82476265640855</v>
      </c>
      <c r="G38" s="313">
        <v>149.25877390031539</v>
      </c>
      <c r="H38" s="313">
        <v>147.2392314909109</v>
      </c>
      <c r="I38" s="313">
        <v>147.37113989546043</v>
      </c>
    </row>
    <row r="39" spans="2:9" x14ac:dyDescent="0.35">
      <c r="B39" s="303" t="s">
        <v>3288</v>
      </c>
      <c r="C39" s="303" t="s">
        <v>3289</v>
      </c>
      <c r="D39" s="303"/>
      <c r="E39" s="303"/>
      <c r="F39" s="315">
        <v>0.34360450876102494</v>
      </c>
      <c r="G39" s="315">
        <v>0.33536518200895299</v>
      </c>
      <c r="H39" s="315">
        <v>0.33558423049790265</v>
      </c>
      <c r="I39" s="315">
        <v>0.33243741539816124</v>
      </c>
    </row>
    <row r="40" spans="2:9" x14ac:dyDescent="0.35">
      <c r="B40" s="302"/>
      <c r="C40" s="303" t="s">
        <v>3290</v>
      </c>
      <c r="D40" s="303"/>
      <c r="E40" s="303"/>
      <c r="F40" s="315">
        <v>0.65639549123897512</v>
      </c>
      <c r="G40" s="315">
        <v>0.66463481799104707</v>
      </c>
      <c r="H40" s="315">
        <v>0.66441576950209735</v>
      </c>
      <c r="I40" s="315">
        <v>0.6675625846018387</v>
      </c>
    </row>
    <row r="41" spans="2:9" x14ac:dyDescent="0.35">
      <c r="B41" s="302"/>
      <c r="C41" s="303" t="s">
        <v>3291</v>
      </c>
      <c r="D41" s="303"/>
      <c r="E41" s="303"/>
      <c r="F41" s="316">
        <v>0</v>
      </c>
      <c r="G41" s="316">
        <v>0</v>
      </c>
      <c r="H41" s="316">
        <v>0</v>
      </c>
      <c r="I41" s="316">
        <v>0</v>
      </c>
    </row>
    <row r="42" spans="2:9" x14ac:dyDescent="0.35">
      <c r="B42" s="303" t="s">
        <v>3292</v>
      </c>
      <c r="C42" s="303" t="s">
        <v>3293</v>
      </c>
      <c r="D42" s="303"/>
      <c r="E42" s="303"/>
      <c r="F42" s="315">
        <v>0.75071461840980769</v>
      </c>
      <c r="G42" s="315">
        <v>0.7491689048712431</v>
      </c>
      <c r="H42" s="315">
        <v>0.7494269965627457</v>
      </c>
      <c r="I42" s="315">
        <v>0.74738500225134596</v>
      </c>
    </row>
    <row r="43" spans="2:9" x14ac:dyDescent="0.35">
      <c r="B43" s="302"/>
      <c r="C43" s="303" t="s">
        <v>3294</v>
      </c>
      <c r="D43" s="303"/>
      <c r="E43" s="303"/>
      <c r="F43" s="315">
        <v>0.2492853815901924</v>
      </c>
      <c r="G43" s="315">
        <v>0.25083109512875684</v>
      </c>
      <c r="H43" s="315">
        <v>0.2505730034372543</v>
      </c>
      <c r="I43" s="315">
        <v>0.25261499774865398</v>
      </c>
    </row>
    <row r="44" spans="2:9" x14ac:dyDescent="0.35">
      <c r="B44" s="302"/>
      <c r="C44" s="303" t="s">
        <v>3295</v>
      </c>
      <c r="D44" s="303"/>
      <c r="E44" s="303"/>
      <c r="F44" s="317">
        <v>0</v>
      </c>
      <c r="G44" s="317">
        <v>0</v>
      </c>
      <c r="H44" s="317">
        <v>0</v>
      </c>
      <c r="I44" s="317">
        <v>0</v>
      </c>
    </row>
    <row r="45" spans="2:9" x14ac:dyDescent="0.35">
      <c r="B45" s="303" t="s">
        <v>3296</v>
      </c>
      <c r="C45" s="303" t="s">
        <v>216</v>
      </c>
      <c r="D45" s="303"/>
      <c r="E45" s="303"/>
      <c r="F45" s="318">
        <v>422.05502838267523</v>
      </c>
      <c r="G45" s="318">
        <v>419.83064001084034</v>
      </c>
      <c r="H45" s="318">
        <v>416.96469197641261</v>
      </c>
      <c r="I45" s="318">
        <v>416.46636970721192</v>
      </c>
    </row>
    <row r="46" spans="2:9" x14ac:dyDescent="0.35">
      <c r="B46" s="302"/>
      <c r="C46" s="303" t="s">
        <v>203</v>
      </c>
      <c r="D46" s="303"/>
      <c r="E46" s="303"/>
      <c r="F46" s="318">
        <v>1.2531414824046703</v>
      </c>
      <c r="G46" s="318">
        <v>2.1766530145899003</v>
      </c>
      <c r="H46" s="318">
        <v>2.2550464642673997</v>
      </c>
      <c r="I46" s="318">
        <v>2.3381040402580622</v>
      </c>
    </row>
    <row r="47" spans="2:9" x14ac:dyDescent="0.35">
      <c r="B47" s="302"/>
      <c r="C47" s="303" t="s">
        <v>222</v>
      </c>
      <c r="D47" s="303"/>
      <c r="E47" s="303"/>
      <c r="F47" s="319">
        <v>0</v>
      </c>
      <c r="G47" s="319">
        <v>0</v>
      </c>
      <c r="H47" s="319">
        <v>0</v>
      </c>
      <c r="I47" s="319">
        <v>0</v>
      </c>
    </row>
    <row r="48" spans="2:9" x14ac:dyDescent="0.35">
      <c r="B48" s="302"/>
      <c r="C48" s="303" t="s">
        <v>1550</v>
      </c>
      <c r="D48" s="303"/>
      <c r="E48" s="303"/>
      <c r="F48" s="319">
        <v>0</v>
      </c>
      <c r="G48" s="319">
        <v>0</v>
      </c>
      <c r="H48" s="319">
        <v>0</v>
      </c>
      <c r="I48" s="319">
        <v>0</v>
      </c>
    </row>
    <row r="49" spans="2:11" x14ac:dyDescent="0.35">
      <c r="B49" s="302"/>
      <c r="C49" s="303" t="s">
        <v>207</v>
      </c>
      <c r="D49" s="303"/>
      <c r="E49" s="303"/>
      <c r="F49" s="319">
        <v>0</v>
      </c>
      <c r="G49" s="319">
        <v>0</v>
      </c>
      <c r="H49" s="319">
        <v>0</v>
      </c>
      <c r="I49" s="319">
        <v>0</v>
      </c>
    </row>
    <row r="50" spans="2:11" x14ac:dyDescent="0.35">
      <c r="B50" s="302"/>
      <c r="C50" s="303" t="s">
        <v>1552</v>
      </c>
      <c r="D50" s="303"/>
      <c r="E50" s="303"/>
      <c r="F50" s="319">
        <v>0</v>
      </c>
      <c r="G50" s="319">
        <v>0</v>
      </c>
      <c r="H50" s="319">
        <v>0</v>
      </c>
      <c r="I50" s="319">
        <v>0</v>
      </c>
    </row>
    <row r="51" spans="2:11" x14ac:dyDescent="0.35">
      <c r="B51" s="302"/>
      <c r="C51" s="303" t="s">
        <v>136</v>
      </c>
      <c r="D51" s="303"/>
      <c r="E51" s="303"/>
      <c r="F51" s="319">
        <v>0</v>
      </c>
      <c r="G51" s="319">
        <v>0</v>
      </c>
      <c r="H51" s="319">
        <v>0</v>
      </c>
      <c r="I51" s="319">
        <v>0</v>
      </c>
    </row>
    <row r="52" spans="2:11" x14ac:dyDescent="0.35">
      <c r="B52" s="303" t="s">
        <v>3297</v>
      </c>
      <c r="C52" s="302"/>
      <c r="D52" s="302"/>
      <c r="E52" s="302"/>
      <c r="F52" s="320" t="s">
        <v>3148</v>
      </c>
      <c r="G52" s="320" t="s">
        <v>3148</v>
      </c>
      <c r="H52" s="320" t="s">
        <v>3148</v>
      </c>
      <c r="I52" s="320" t="s">
        <v>3148</v>
      </c>
    </row>
    <row r="53" spans="2:11" x14ac:dyDescent="0.35">
      <c r="B53" s="303" t="s">
        <v>3298</v>
      </c>
      <c r="C53" s="302"/>
      <c r="D53" s="302"/>
      <c r="E53" s="302"/>
      <c r="F53" s="320" t="s">
        <v>3148</v>
      </c>
      <c r="G53" s="320" t="s">
        <v>3148</v>
      </c>
      <c r="H53" s="320" t="s">
        <v>3148</v>
      </c>
      <c r="I53" s="320" t="s">
        <v>3148</v>
      </c>
    </row>
    <row r="54" spans="2:11" x14ac:dyDescent="0.35">
      <c r="B54" s="303" t="s">
        <v>3299</v>
      </c>
      <c r="C54" s="302"/>
      <c r="D54" s="302"/>
      <c r="E54" s="302"/>
      <c r="F54" s="320" t="s">
        <v>3148</v>
      </c>
      <c r="G54" s="320" t="s">
        <v>3148</v>
      </c>
      <c r="H54" s="320" t="s">
        <v>3148</v>
      </c>
      <c r="I54" s="320" t="s">
        <v>3148</v>
      </c>
    </row>
    <row r="55" spans="2:11" x14ac:dyDescent="0.35">
      <c r="B55" s="303" t="s">
        <v>3300</v>
      </c>
      <c r="C55" s="303" t="s">
        <v>3301</v>
      </c>
      <c r="D55" s="303"/>
      <c r="E55" s="303"/>
      <c r="F55" s="321"/>
      <c r="G55" s="321"/>
      <c r="H55" s="321"/>
      <c r="I55" s="321"/>
    </row>
    <row r="56" spans="2:11" x14ac:dyDescent="0.35">
      <c r="B56" s="302"/>
      <c r="C56" s="303" t="s">
        <v>3302</v>
      </c>
      <c r="D56" s="303"/>
      <c r="E56" s="303"/>
      <c r="F56" s="321" t="s">
        <v>3303</v>
      </c>
      <c r="G56" s="321" t="s">
        <v>3303</v>
      </c>
      <c r="H56" s="321" t="s">
        <v>3303</v>
      </c>
      <c r="I56" s="321" t="s">
        <v>3303</v>
      </c>
    </row>
    <row r="57" spans="2:11" x14ac:dyDescent="0.35">
      <c r="C57" s="293" t="s">
        <v>3304</v>
      </c>
      <c r="D57" s="293"/>
      <c r="E57" s="293"/>
      <c r="F57" s="321"/>
      <c r="G57" s="322"/>
      <c r="H57" s="322"/>
      <c r="I57" s="321"/>
    </row>
    <row r="58" spans="2:11" x14ac:dyDescent="0.35">
      <c r="C58" s="293"/>
      <c r="D58" s="293"/>
      <c r="E58" s="293"/>
      <c r="F58" s="321"/>
      <c r="G58" s="322"/>
      <c r="H58" s="322"/>
      <c r="I58" s="321"/>
    </row>
    <row r="59" spans="2:11" ht="27" customHeight="1" x14ac:dyDescent="0.35">
      <c r="B59" s="534" t="s">
        <v>3305</v>
      </c>
      <c r="C59" s="534"/>
      <c r="D59" s="534"/>
      <c r="E59" s="293"/>
      <c r="F59" s="321"/>
      <c r="G59" s="322"/>
      <c r="H59" s="322"/>
      <c r="I59" s="321"/>
      <c r="J59" s="229"/>
    </row>
    <row r="60" spans="2:11" ht="17.25" customHeight="1" x14ac:dyDescent="0.35">
      <c r="B60" s="323"/>
      <c r="C60" s="323"/>
      <c r="D60" s="323"/>
      <c r="E60" s="323"/>
      <c r="F60" s="323"/>
      <c r="G60" s="323"/>
      <c r="H60" s="323"/>
      <c r="I60" s="323"/>
      <c r="J60" s="323"/>
      <c r="K60" s="323"/>
    </row>
    <row r="61" spans="2:11" x14ac:dyDescent="0.35">
      <c r="B61" s="246" t="s">
        <v>3306</v>
      </c>
      <c r="K61" s="229"/>
    </row>
    <row r="62" spans="2:11" x14ac:dyDescent="0.35">
      <c r="B62" s="324" t="s">
        <v>3307</v>
      </c>
      <c r="C62" s="325" t="s">
        <v>3303</v>
      </c>
      <c r="D62" s="325" t="s">
        <v>3308</v>
      </c>
      <c r="E62" s="325" t="s">
        <v>3309</v>
      </c>
      <c r="F62" s="325" t="s">
        <v>3310</v>
      </c>
      <c r="G62" s="325" t="s">
        <v>3311</v>
      </c>
      <c r="H62" s="325" t="s">
        <v>3312</v>
      </c>
      <c r="I62" s="325" t="s">
        <v>3313</v>
      </c>
      <c r="J62" s="325" t="s">
        <v>3314</v>
      </c>
      <c r="K62" s="325" t="s">
        <v>3315</v>
      </c>
    </row>
    <row r="63" spans="2:11" x14ac:dyDescent="0.35">
      <c r="B63" s="325" t="s">
        <v>3316</v>
      </c>
      <c r="C63" s="326"/>
      <c r="D63" s="326"/>
      <c r="E63" s="326"/>
      <c r="F63" s="326"/>
      <c r="G63" s="326"/>
      <c r="H63" s="326"/>
      <c r="I63" s="326"/>
      <c r="J63" s="326"/>
      <c r="K63" s="326"/>
    </row>
    <row r="64" spans="2:11" x14ac:dyDescent="0.35">
      <c r="B64" s="325" t="s">
        <v>3317</v>
      </c>
      <c r="C64" s="326"/>
      <c r="D64" s="326"/>
      <c r="E64" s="326"/>
      <c r="F64" s="326"/>
      <c r="G64" s="326"/>
      <c r="H64" s="326"/>
      <c r="I64" s="326"/>
      <c r="J64" s="326"/>
      <c r="K64" s="326">
        <v>20367712097.090008</v>
      </c>
    </row>
    <row r="65" spans="2:11" x14ac:dyDescent="0.35">
      <c r="B65" s="325" t="s">
        <v>3318</v>
      </c>
      <c r="C65" s="326"/>
      <c r="D65" s="326"/>
      <c r="E65" s="326"/>
      <c r="F65" s="326"/>
      <c r="G65" s="326"/>
      <c r="H65" s="326"/>
      <c r="I65" s="326"/>
      <c r="J65" s="326"/>
      <c r="K65" s="326">
        <v>24438855398.619999</v>
      </c>
    </row>
    <row r="66" spans="2:11" x14ac:dyDescent="0.35">
      <c r="B66" s="325" t="s">
        <v>3319</v>
      </c>
      <c r="C66" s="326"/>
      <c r="D66" s="326"/>
      <c r="E66" s="326"/>
      <c r="F66" s="326"/>
      <c r="G66" s="326"/>
      <c r="H66" s="326"/>
      <c r="I66" s="326"/>
      <c r="J66" s="326"/>
      <c r="K66" s="326">
        <v>1453215249.0100002</v>
      </c>
    </row>
    <row r="67" spans="2:11" x14ac:dyDescent="0.35">
      <c r="B67" s="325" t="s">
        <v>138</v>
      </c>
      <c r="C67" s="326">
        <f>SUM(C64:C66)</f>
        <v>0</v>
      </c>
      <c r="D67" s="326">
        <f t="shared" ref="D67:K67" si="1">SUM(D64:D66)</f>
        <v>0</v>
      </c>
      <c r="E67" s="326">
        <f t="shared" si="1"/>
        <v>0</v>
      </c>
      <c r="F67" s="326">
        <f t="shared" si="1"/>
        <v>0</v>
      </c>
      <c r="G67" s="326">
        <f t="shared" si="1"/>
        <v>0</v>
      </c>
      <c r="H67" s="326">
        <f t="shared" si="1"/>
        <v>0</v>
      </c>
      <c r="I67" s="326">
        <f t="shared" si="1"/>
        <v>0</v>
      </c>
      <c r="J67" s="326"/>
      <c r="K67" s="326">
        <f t="shared" si="1"/>
        <v>46259782744.720009</v>
      </c>
    </row>
    <row r="68" spans="2:11" x14ac:dyDescent="0.35">
      <c r="C68" s="327"/>
    </row>
    <row r="69" spans="2:11" x14ac:dyDescent="0.35">
      <c r="B69" s="246" t="s">
        <v>3320</v>
      </c>
    </row>
    <row r="70" spans="2:11" x14ac:dyDescent="0.35">
      <c r="B70" s="324" t="s">
        <v>3321</v>
      </c>
      <c r="C70" s="325" t="s">
        <v>3303</v>
      </c>
      <c r="D70" s="325" t="s">
        <v>3308</v>
      </c>
      <c r="E70" s="325" t="s">
        <v>3309</v>
      </c>
      <c r="F70" s="325" t="s">
        <v>3310</v>
      </c>
      <c r="G70" s="325" t="s">
        <v>3311</v>
      </c>
      <c r="H70" s="325" t="s">
        <v>3312</v>
      </c>
      <c r="I70" s="325" t="s">
        <v>3313</v>
      </c>
      <c r="J70" s="325" t="s">
        <v>3314</v>
      </c>
      <c r="K70" s="325" t="s">
        <v>3315</v>
      </c>
    </row>
    <row r="71" spans="2:11" x14ac:dyDescent="0.35">
      <c r="B71" s="325" t="s">
        <v>3322</v>
      </c>
      <c r="C71" s="326"/>
      <c r="D71" s="326"/>
      <c r="E71" s="326"/>
      <c r="F71" s="326"/>
      <c r="G71" s="326"/>
      <c r="H71" s="326"/>
      <c r="I71" s="326"/>
      <c r="J71" s="326"/>
      <c r="K71" s="326">
        <v>7267429352.2299957</v>
      </c>
    </row>
    <row r="72" spans="2:11" x14ac:dyDescent="0.35">
      <c r="B72" s="325" t="s">
        <v>3323</v>
      </c>
      <c r="C72" s="326"/>
      <c r="D72" s="326"/>
      <c r="E72" s="326"/>
      <c r="F72" s="326"/>
      <c r="G72" s="326"/>
      <c r="H72" s="326"/>
      <c r="I72" s="326"/>
      <c r="J72" s="326"/>
      <c r="K72" s="326"/>
    </row>
    <row r="73" spans="2:11" x14ac:dyDescent="0.35">
      <c r="B73" s="325" t="s">
        <v>2658</v>
      </c>
      <c r="C73" s="326"/>
      <c r="D73" s="326"/>
      <c r="E73" s="326"/>
      <c r="F73" s="326"/>
      <c r="G73" s="326"/>
      <c r="H73" s="326"/>
      <c r="I73" s="326"/>
      <c r="J73" s="326"/>
      <c r="K73" s="326">
        <v>3824353407.2200089</v>
      </c>
    </row>
    <row r="74" spans="2:11" x14ac:dyDescent="0.35">
      <c r="B74" s="328" t="s">
        <v>2659</v>
      </c>
      <c r="C74" s="326"/>
      <c r="D74" s="326"/>
      <c r="E74" s="326"/>
      <c r="F74" s="326"/>
      <c r="G74" s="326"/>
      <c r="H74" s="326"/>
      <c r="I74" s="326"/>
      <c r="J74" s="326"/>
      <c r="K74" s="326">
        <v>35167999985.270004</v>
      </c>
    </row>
    <row r="75" spans="2:11" x14ac:dyDescent="0.35">
      <c r="B75" s="325" t="s">
        <v>138</v>
      </c>
      <c r="C75" s="326">
        <f>SUM(C71:C74)</f>
        <v>0</v>
      </c>
      <c r="D75" s="326">
        <f t="shared" ref="D75:K75" si="2">SUM(D71:D74)</f>
        <v>0</v>
      </c>
      <c r="E75" s="326">
        <f t="shared" si="2"/>
        <v>0</v>
      </c>
      <c r="F75" s="326">
        <f t="shared" si="2"/>
        <v>0</v>
      </c>
      <c r="G75" s="326">
        <f t="shared" si="2"/>
        <v>0</v>
      </c>
      <c r="H75" s="326">
        <f t="shared" si="2"/>
        <v>0</v>
      </c>
      <c r="I75" s="326">
        <f t="shared" si="2"/>
        <v>0</v>
      </c>
      <c r="J75" s="326"/>
      <c r="K75" s="326">
        <f t="shared" si="2"/>
        <v>46259782744.720009</v>
      </c>
    </row>
    <row r="76" spans="2:11" x14ac:dyDescent="0.35">
      <c r="C76" s="329"/>
    </row>
    <row r="77" spans="2:11" x14ac:dyDescent="0.35">
      <c r="B77" s="246" t="s">
        <v>3324</v>
      </c>
    </row>
    <row r="78" spans="2:11" x14ac:dyDescent="0.35">
      <c r="B78" s="324" t="s">
        <v>3325</v>
      </c>
      <c r="C78" s="325" t="s">
        <v>3317</v>
      </c>
      <c r="D78" s="325" t="s">
        <v>3318</v>
      </c>
      <c r="E78" s="325" t="s">
        <v>3319</v>
      </c>
      <c r="F78" s="325" t="s">
        <v>138</v>
      </c>
    </row>
    <row r="79" spans="2:11" x14ac:dyDescent="0.35">
      <c r="B79" s="325" t="s">
        <v>3322</v>
      </c>
      <c r="C79" s="326">
        <v>7267429352.2299957</v>
      </c>
      <c r="D79" s="326"/>
      <c r="E79" s="326"/>
      <c r="F79" s="326">
        <f>SUM(C79:E79)</f>
        <v>7267429352.2299957</v>
      </c>
    </row>
    <row r="80" spans="2:11" x14ac:dyDescent="0.35">
      <c r="B80" s="325" t="s">
        <v>3323</v>
      </c>
      <c r="C80" s="326"/>
      <c r="D80" s="326"/>
      <c r="E80" s="326"/>
      <c r="F80" s="326">
        <f t="shared" ref="F80:F82" si="3">SUM(C80:E80)</f>
        <v>0</v>
      </c>
    </row>
    <row r="81" spans="2:11" x14ac:dyDescent="0.35">
      <c r="B81" s="325" t="s">
        <v>2658</v>
      </c>
      <c r="C81" s="326">
        <v>3824353407.2200089</v>
      </c>
      <c r="D81" s="326"/>
      <c r="E81" s="326"/>
      <c r="F81" s="326">
        <f t="shared" si="3"/>
        <v>3824353407.2200089</v>
      </c>
    </row>
    <row r="82" spans="2:11" ht="15" customHeight="1" x14ac:dyDescent="0.35">
      <c r="B82" s="328" t="s">
        <v>2659</v>
      </c>
      <c r="C82" s="326">
        <v>9275929337.6400013</v>
      </c>
      <c r="D82" s="326">
        <v>24438855398.619999</v>
      </c>
      <c r="E82" s="326">
        <v>1453215249.0100002</v>
      </c>
      <c r="F82" s="326">
        <f t="shared" si="3"/>
        <v>35167999985.270004</v>
      </c>
    </row>
    <row r="83" spans="2:11" x14ac:dyDescent="0.35">
      <c r="B83" s="325" t="s">
        <v>138</v>
      </c>
      <c r="C83" s="326">
        <f>SUM(C79:C82)</f>
        <v>20367712097.090004</v>
      </c>
      <c r="D83" s="326">
        <f t="shared" ref="D83:F83" si="4">SUM(D79:D82)</f>
        <v>24438855398.619999</v>
      </c>
      <c r="E83" s="326">
        <f t="shared" si="4"/>
        <v>1453215249.0100002</v>
      </c>
      <c r="F83" s="326">
        <f t="shared" si="4"/>
        <v>46259782744.720009</v>
      </c>
    </row>
    <row r="84" spans="2:11" x14ac:dyDescent="0.35">
      <c r="C84" s="329"/>
    </row>
    <row r="85" spans="2:11" s="330" customFormat="1" x14ac:dyDescent="0.35">
      <c r="B85" s="246" t="s">
        <v>3326</v>
      </c>
      <c r="C85" s="19"/>
      <c r="D85" s="19"/>
      <c r="E85" s="19"/>
      <c r="F85" s="19"/>
      <c r="G85" s="19"/>
      <c r="H85" s="19"/>
      <c r="I85" s="19"/>
      <c r="J85" s="19"/>
      <c r="K85" s="19"/>
    </row>
    <row r="86" spans="2:11" x14ac:dyDescent="0.35">
      <c r="B86" s="535" t="s">
        <v>3327</v>
      </c>
      <c r="C86" s="536"/>
      <c r="D86" s="536"/>
      <c r="E86" s="537"/>
      <c r="F86" s="326"/>
    </row>
    <row r="87" spans="2:11" x14ac:dyDescent="0.35">
      <c r="B87" s="331"/>
      <c r="C87" s="331"/>
      <c r="D87" s="331"/>
      <c r="E87" s="331"/>
      <c r="F87" s="329"/>
    </row>
    <row r="88" spans="2:11" x14ac:dyDescent="0.35">
      <c r="B88" s="302"/>
      <c r="C88" s="302"/>
      <c r="D88" s="302"/>
    </row>
    <row r="89" spans="2:11" x14ac:dyDescent="0.35">
      <c r="B89" s="332" t="s">
        <v>3328</v>
      </c>
      <c r="C89" s="333"/>
      <c r="D89" s="302"/>
    </row>
    <row r="90" spans="2:11" x14ac:dyDescent="0.35">
      <c r="B90" s="328" t="s">
        <v>3329</v>
      </c>
      <c r="C90" s="334"/>
      <c r="D90" s="302"/>
    </row>
    <row r="91" spans="2:11" x14ac:dyDescent="0.35">
      <c r="B91" s="328" t="s">
        <v>3330</v>
      </c>
      <c r="C91" s="334"/>
      <c r="D91" s="302"/>
    </row>
    <row r="92" spans="2:11" x14ac:dyDescent="0.35">
      <c r="B92" s="328" t="s">
        <v>3319</v>
      </c>
      <c r="C92" s="334"/>
      <c r="D92" s="302"/>
    </row>
    <row r="93" spans="2:11" x14ac:dyDescent="0.35">
      <c r="B93" s="328" t="s">
        <v>138</v>
      </c>
      <c r="C93" s="334"/>
      <c r="D93" s="302"/>
    </row>
    <row r="94" spans="2:11" x14ac:dyDescent="0.35">
      <c r="B94" s="302"/>
      <c r="C94" s="302"/>
      <c r="D94" s="302"/>
    </row>
    <row r="95" spans="2:11" x14ac:dyDescent="0.35">
      <c r="B95" s="332" t="s">
        <v>3331</v>
      </c>
      <c r="C95" s="333"/>
      <c r="D95" s="302"/>
    </row>
    <row r="96" spans="2:11" x14ac:dyDescent="0.35">
      <c r="B96" s="328" t="s">
        <v>3329</v>
      </c>
      <c r="C96" s="334"/>
      <c r="D96" s="302"/>
    </row>
    <row r="97" spans="2:6" x14ac:dyDescent="0.35">
      <c r="B97" s="328" t="s">
        <v>3330</v>
      </c>
      <c r="C97" s="334"/>
      <c r="D97" s="302"/>
    </row>
    <row r="98" spans="2:6" x14ac:dyDescent="0.35">
      <c r="B98" s="328" t="s">
        <v>3319</v>
      </c>
      <c r="C98" s="334"/>
      <c r="D98" s="302"/>
    </row>
    <row r="99" spans="2:6" x14ac:dyDescent="0.35">
      <c r="B99" s="328" t="s">
        <v>138</v>
      </c>
      <c r="C99" s="334"/>
      <c r="D99" s="302"/>
    </row>
    <row r="100" spans="2:6" x14ac:dyDescent="0.35">
      <c r="B100" s="302"/>
      <c r="C100" s="335"/>
      <c r="D100" s="302"/>
    </row>
    <row r="101" spans="2:6" x14ac:dyDescent="0.35">
      <c r="B101" s="302"/>
      <c r="C101" s="335"/>
      <c r="D101" s="302"/>
    </row>
    <row r="102" spans="2:6" x14ac:dyDescent="0.35">
      <c r="B102" s="302"/>
      <c r="C102" s="335"/>
      <c r="D102" s="302"/>
    </row>
    <row r="103" spans="2:6" ht="18" x14ac:dyDescent="0.35">
      <c r="B103" s="530" t="s">
        <v>3332</v>
      </c>
      <c r="C103" s="530"/>
      <c r="D103" s="530"/>
      <c r="E103" s="530"/>
      <c r="F103" s="530"/>
    </row>
    <row r="104" spans="2:6" ht="18" x14ac:dyDescent="0.35">
      <c r="B104" s="323"/>
      <c r="C104" s="336"/>
      <c r="D104" s="337"/>
      <c r="E104" s="337"/>
      <c r="F104" s="337"/>
    </row>
    <row r="105" spans="2:6" x14ac:dyDescent="0.35">
      <c r="B105" s="338" t="s">
        <v>3333</v>
      </c>
      <c r="C105" s="339" t="str">
        <f>TEXT(ROUND('Table 1-3 - Lending'!M18,1),"#,0")  &amp; " bn.DKK."</f>
        <v>388,5 bn.DKK.</v>
      </c>
    </row>
    <row r="106" spans="2:6" x14ac:dyDescent="0.35">
      <c r="B106" s="340" t="s">
        <v>3334</v>
      </c>
      <c r="C106" s="339" t="str">
        <f>"100%"</f>
        <v>100%</v>
      </c>
      <c r="D106" s="229"/>
    </row>
    <row r="107" spans="2:6" x14ac:dyDescent="0.35">
      <c r="B107" s="340" t="s">
        <v>3335</v>
      </c>
      <c r="C107" s="339" t="s">
        <v>3336</v>
      </c>
    </row>
    <row r="108" spans="2:6" x14ac:dyDescent="0.35">
      <c r="B108" s="340" t="s">
        <v>3337</v>
      </c>
      <c r="C108" s="339" t="s">
        <v>3336</v>
      </c>
    </row>
    <row r="109" spans="2:6" x14ac:dyDescent="0.35">
      <c r="B109" s="340" t="s">
        <v>3338</v>
      </c>
      <c r="C109" s="339" t="s">
        <v>3336</v>
      </c>
    </row>
    <row r="110" spans="2:6" x14ac:dyDescent="0.35">
      <c r="B110" s="340" t="s">
        <v>3339</v>
      </c>
      <c r="C110" s="339" t="s">
        <v>3340</v>
      </c>
    </row>
    <row r="111" spans="2:6" x14ac:dyDescent="0.35">
      <c r="B111" s="340" t="s">
        <v>3341</v>
      </c>
      <c r="C111" s="339" t="s">
        <v>3340</v>
      </c>
    </row>
    <row r="112" spans="2:6" x14ac:dyDescent="0.35">
      <c r="B112" s="340" t="s">
        <v>3342</v>
      </c>
      <c r="C112" s="339" t="s">
        <v>3340</v>
      </c>
    </row>
    <row r="113" spans="2:6" x14ac:dyDescent="0.35">
      <c r="B113" s="341"/>
      <c r="C113" s="1"/>
    </row>
    <row r="115" spans="2:6" ht="18" x14ac:dyDescent="0.35">
      <c r="B115" s="530" t="s">
        <v>3343</v>
      </c>
      <c r="C115" s="530"/>
      <c r="D115" s="530"/>
      <c r="E115" s="530"/>
      <c r="F115" s="530"/>
    </row>
    <row r="116" spans="2:6" ht="18" x14ac:dyDescent="0.35">
      <c r="B116" s="323"/>
      <c r="C116" s="531" t="s">
        <v>3344</v>
      </c>
      <c r="D116" s="531"/>
      <c r="E116" s="531"/>
      <c r="F116" s="531"/>
    </row>
    <row r="117" spans="2:6" x14ac:dyDescent="0.35">
      <c r="B117" s="342" t="s">
        <v>3345</v>
      </c>
      <c r="C117" s="528" t="s">
        <v>3145</v>
      </c>
      <c r="D117" s="528"/>
      <c r="E117" s="528"/>
      <c r="F117" s="528"/>
    </row>
    <row r="118" spans="2:6" x14ac:dyDescent="0.35">
      <c r="B118" s="342"/>
      <c r="C118" s="343"/>
      <c r="D118" s="343"/>
      <c r="E118" s="343"/>
      <c r="F118" s="343"/>
    </row>
    <row r="119" spans="2:6" x14ac:dyDescent="0.35">
      <c r="B119" s="344" t="s">
        <v>3346</v>
      </c>
      <c r="C119" s="529" t="s">
        <v>3148</v>
      </c>
      <c r="D119" s="529"/>
      <c r="E119" s="529"/>
      <c r="F119" s="529"/>
    </row>
    <row r="120" spans="2:6" x14ac:dyDescent="0.35">
      <c r="B120" s="345" t="s">
        <v>3347</v>
      </c>
      <c r="C120" s="330"/>
      <c r="D120" s="330"/>
      <c r="E120" s="330"/>
      <c r="F120" s="330"/>
    </row>
    <row r="121" spans="2:6" x14ac:dyDescent="0.35">
      <c r="B121" s="342"/>
    </row>
    <row r="122" spans="2:6" x14ac:dyDescent="0.35">
      <c r="B122" s="342"/>
    </row>
    <row r="123" spans="2:6" ht="15.5" x14ac:dyDescent="0.35">
      <c r="B123" s="346"/>
    </row>
    <row r="124" spans="2:6" ht="18" x14ac:dyDescent="0.35">
      <c r="B124" s="530" t="s">
        <v>3348</v>
      </c>
      <c r="C124" s="530"/>
      <c r="D124" s="530"/>
      <c r="E124" s="530"/>
      <c r="F124" s="530"/>
    </row>
    <row r="125" spans="2:6" ht="18" x14ac:dyDescent="0.35">
      <c r="B125" s="323"/>
      <c r="C125" s="531" t="s">
        <v>3344</v>
      </c>
      <c r="D125" s="531"/>
      <c r="E125" s="531"/>
      <c r="F125" s="531"/>
    </row>
    <row r="126" spans="2:6" x14ac:dyDescent="0.35">
      <c r="B126" s="347"/>
      <c r="C126" s="532" t="s">
        <v>3148</v>
      </c>
      <c r="D126" s="532"/>
      <c r="E126" s="532" t="s">
        <v>3145</v>
      </c>
      <c r="F126" s="532"/>
    </row>
    <row r="127" spans="2:6" ht="29" x14ac:dyDescent="0.35">
      <c r="B127" s="348" t="s">
        <v>3349</v>
      </c>
      <c r="C127" s="528" t="s">
        <v>3350</v>
      </c>
      <c r="D127" s="528"/>
      <c r="E127" s="528"/>
      <c r="F127" s="528"/>
    </row>
    <row r="128" spans="2:6" x14ac:dyDescent="0.35">
      <c r="B128" s="342" t="s">
        <v>3351</v>
      </c>
      <c r="C128" s="528" t="s">
        <v>3350</v>
      </c>
      <c r="D128" s="528"/>
      <c r="E128" s="528"/>
      <c r="F128" s="528"/>
    </row>
    <row r="129" spans="2:9" x14ac:dyDescent="0.35">
      <c r="B129" s="344" t="s">
        <v>3352</v>
      </c>
      <c r="C129" s="529"/>
      <c r="D129" s="529"/>
      <c r="E129" s="529" t="s">
        <v>3350</v>
      </c>
      <c r="F129" s="529"/>
    </row>
    <row r="130" spans="2:9" x14ac:dyDescent="0.35">
      <c r="B130" s="349" t="s">
        <v>3353</v>
      </c>
    </row>
    <row r="131" spans="2:9" x14ac:dyDescent="0.35">
      <c r="I131" s="289" t="s">
        <v>3258</v>
      </c>
    </row>
  </sheetData>
  <mergeCells count="18">
    <mergeCell ref="C116:F116"/>
    <mergeCell ref="B5:I5"/>
    <mergeCell ref="B59:D59"/>
    <mergeCell ref="B86:E86"/>
    <mergeCell ref="B103:F103"/>
    <mergeCell ref="B115:F115"/>
    <mergeCell ref="C117:F117"/>
    <mergeCell ref="C119:F119"/>
    <mergeCell ref="B124:F124"/>
    <mergeCell ref="C125:F125"/>
    <mergeCell ref="C126:D126"/>
    <mergeCell ref="E126:F126"/>
    <mergeCell ref="C127:D127"/>
    <mergeCell ref="E127:F127"/>
    <mergeCell ref="C128:D128"/>
    <mergeCell ref="E128:F128"/>
    <mergeCell ref="C129:D129"/>
    <mergeCell ref="E129:F129"/>
  </mergeCells>
  <hyperlinks>
    <hyperlink ref="I131" location="Contents!A1" display="To Frontpage" xr:uid="{C392CB64-4DBD-4A1A-B9C5-0B93566AFCEC}"/>
  </hyperlinks>
  <pageMargins left="0.70866141732283472" right="0.70866141732283472" top="0.74803149606299213" bottom="0.74803149606299213" header="0.31496062992125984" footer="0.31496062992125984"/>
  <pageSetup paperSize="9" scale="38" orientation="portrait" r:id="rId1"/>
  <headerFooter>
    <oddFooter>&amp;C&amp;1#&amp;"Calibri"&amp;10&amp;K000000Confidential</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83DEF-B2E4-4C14-81F6-C8C68925FA99}">
  <sheetPr codeName="Sheet20">
    <pageSetUpPr fitToPage="1"/>
  </sheetPr>
  <dimension ref="A4:N30"/>
  <sheetViews>
    <sheetView zoomScale="85" zoomScaleNormal="85" workbookViewId="0"/>
  </sheetViews>
  <sheetFormatPr defaultColWidth="9.1796875" defaultRowHeight="14.5" x14ac:dyDescent="0.35"/>
  <cols>
    <col min="1" max="1" width="4.7265625" style="19" customWidth="1"/>
    <col min="2" max="2" width="7.7265625" style="19" customWidth="1"/>
    <col min="3" max="13" width="15.7265625" style="19" customWidth="1"/>
    <col min="14" max="16384" width="9.1796875" style="19"/>
  </cols>
  <sheetData>
    <row r="4" spans="1:13" ht="18" x14ac:dyDescent="0.35">
      <c r="B4" s="239"/>
      <c r="K4" s="350"/>
      <c r="L4" s="351"/>
    </row>
    <row r="5" spans="1:13" x14ac:dyDescent="0.35">
      <c r="B5" s="352" t="s">
        <v>3354</v>
      </c>
    </row>
    <row r="7" spans="1:13" ht="15.5" x14ac:dyDescent="0.35">
      <c r="B7" s="353" t="s">
        <v>3355</v>
      </c>
    </row>
    <row r="8" spans="1:13" ht="3.75" customHeight="1" x14ac:dyDescent="0.35">
      <c r="B8" s="353"/>
    </row>
    <row r="9" spans="1:13" x14ac:dyDescent="0.35">
      <c r="B9" s="354" t="s">
        <v>3184</v>
      </c>
      <c r="C9" s="355"/>
      <c r="D9" s="355"/>
      <c r="E9" s="355"/>
      <c r="F9" s="355"/>
      <c r="G9" s="355"/>
      <c r="H9" s="355"/>
      <c r="I9" s="355"/>
      <c r="J9" s="355"/>
      <c r="K9" s="355"/>
      <c r="L9" s="355"/>
      <c r="M9" s="355"/>
    </row>
    <row r="10" spans="1:13" ht="43.5" x14ac:dyDescent="0.35">
      <c r="A10" s="302"/>
      <c r="B10" s="308"/>
      <c r="C10" s="356" t="s">
        <v>3356</v>
      </c>
      <c r="D10" s="357" t="s">
        <v>3357</v>
      </c>
      <c r="E10" s="357" t="s">
        <v>3358</v>
      </c>
      <c r="F10" s="357" t="s">
        <v>3359</v>
      </c>
      <c r="G10" s="357" t="s">
        <v>3360</v>
      </c>
      <c r="H10" s="357" t="s">
        <v>3361</v>
      </c>
      <c r="I10" s="357" t="s">
        <v>3362</v>
      </c>
      <c r="J10" s="357" t="s">
        <v>770</v>
      </c>
      <c r="K10" s="357" t="s">
        <v>3363</v>
      </c>
      <c r="L10" s="357" t="s">
        <v>136</v>
      </c>
      <c r="M10" s="358" t="s">
        <v>138</v>
      </c>
    </row>
    <row r="11" spans="1:13" x14ac:dyDescent="0.35">
      <c r="A11" s="302"/>
      <c r="B11" s="359" t="s">
        <v>138</v>
      </c>
      <c r="C11" s="360">
        <v>185633</v>
      </c>
      <c r="D11" s="361">
        <v>18022</v>
      </c>
      <c r="E11" s="361">
        <v>94</v>
      </c>
      <c r="F11" s="361">
        <v>3017</v>
      </c>
      <c r="G11" s="361">
        <v>6908</v>
      </c>
      <c r="H11" s="361">
        <v>322</v>
      </c>
      <c r="I11" s="361">
        <v>3471</v>
      </c>
      <c r="J11" s="361">
        <v>10425</v>
      </c>
      <c r="K11" s="361">
        <v>201</v>
      </c>
      <c r="L11" s="361">
        <v>189</v>
      </c>
      <c r="M11" s="362">
        <f>SUM(C11:L11)</f>
        <v>228282</v>
      </c>
    </row>
    <row r="12" spans="1:13" x14ac:dyDescent="0.35">
      <c r="A12" s="302"/>
      <c r="B12" s="363" t="s">
        <v>3364</v>
      </c>
      <c r="C12" s="364">
        <f>C11/$M$11</f>
        <v>0.81317405664923204</v>
      </c>
      <c r="D12" s="364">
        <f t="shared" ref="D12:M12" si="0">D11/$M$11</f>
        <v>7.8946215645561188E-2</v>
      </c>
      <c r="E12" s="364">
        <f t="shared" si="0"/>
        <v>4.1177140554226791E-4</v>
      </c>
      <c r="F12" s="364">
        <f t="shared" si="0"/>
        <v>1.3216109899159811E-2</v>
      </c>
      <c r="G12" s="364">
        <f t="shared" si="0"/>
        <v>3.0260817760489219E-2</v>
      </c>
      <c r="H12" s="364">
        <f t="shared" si="0"/>
        <v>1.4105360913256411E-3</v>
      </c>
      <c r="I12" s="364">
        <f t="shared" si="0"/>
        <v>1.5204878176991616E-2</v>
      </c>
      <c r="J12" s="364">
        <f t="shared" si="0"/>
        <v>4.5667201093384499E-2</v>
      </c>
      <c r="K12" s="364">
        <f t="shared" si="0"/>
        <v>8.804899203616579E-4</v>
      </c>
      <c r="L12" s="364">
        <f t="shared" si="0"/>
        <v>8.2792335795200673E-4</v>
      </c>
      <c r="M12" s="364">
        <f t="shared" si="0"/>
        <v>1</v>
      </c>
    </row>
    <row r="13" spans="1:13" x14ac:dyDescent="0.35">
      <c r="A13" s="302"/>
      <c r="B13" s="302"/>
      <c r="C13" s="302"/>
    </row>
    <row r="14" spans="1:13" ht="15.5" x14ac:dyDescent="0.35">
      <c r="A14" s="302"/>
      <c r="B14" s="365" t="s">
        <v>3365</v>
      </c>
      <c r="C14" s="302"/>
    </row>
    <row r="15" spans="1:13" ht="3.75" customHeight="1" x14ac:dyDescent="0.35">
      <c r="A15" s="302"/>
      <c r="B15" s="365"/>
      <c r="C15" s="302"/>
    </row>
    <row r="16" spans="1:13" x14ac:dyDescent="0.35">
      <c r="A16" s="302"/>
      <c r="B16" s="366" t="s">
        <v>3186</v>
      </c>
      <c r="C16" s="367"/>
      <c r="D16" s="355"/>
      <c r="E16" s="355"/>
      <c r="F16" s="355"/>
      <c r="G16" s="355"/>
      <c r="H16" s="355"/>
      <c r="I16" s="355"/>
      <c r="J16" s="355"/>
      <c r="K16" s="355"/>
      <c r="L16" s="355"/>
      <c r="M16" s="355"/>
    </row>
    <row r="17" spans="1:14" ht="43.5" x14ac:dyDescent="0.35">
      <c r="A17" s="302"/>
      <c r="B17" s="308"/>
      <c r="C17" s="356" t="s">
        <v>3356</v>
      </c>
      <c r="D17" s="357" t="s">
        <v>3357</v>
      </c>
      <c r="E17" s="357" t="s">
        <v>3358</v>
      </c>
      <c r="F17" s="357" t="s">
        <v>3359</v>
      </c>
      <c r="G17" s="357" t="s">
        <v>3360</v>
      </c>
      <c r="H17" s="357" t="s">
        <v>3361</v>
      </c>
      <c r="I17" s="357" t="s">
        <v>3362</v>
      </c>
      <c r="J17" s="357" t="s">
        <v>770</v>
      </c>
      <c r="K17" s="357" t="s">
        <v>3363</v>
      </c>
      <c r="L17" s="357" t="s">
        <v>136</v>
      </c>
      <c r="M17" s="358" t="s">
        <v>138</v>
      </c>
    </row>
    <row r="18" spans="1:14" x14ac:dyDescent="0.35">
      <c r="A18" s="302"/>
      <c r="B18" s="359" t="s">
        <v>138</v>
      </c>
      <c r="C18" s="368">
        <v>251.727</v>
      </c>
      <c r="D18" s="369">
        <v>14.958</v>
      </c>
      <c r="E18" s="369">
        <v>9.4E-2</v>
      </c>
      <c r="F18" s="369">
        <v>19.332999999999998</v>
      </c>
      <c r="G18" s="369">
        <v>29.3</v>
      </c>
      <c r="H18" s="369">
        <v>2.4590000000000001</v>
      </c>
      <c r="I18" s="369">
        <v>29.576000000000001</v>
      </c>
      <c r="J18" s="369">
        <v>31.396000000000001</v>
      </c>
      <c r="K18" s="369">
        <v>1.2689999999999999</v>
      </c>
      <c r="L18" s="369">
        <v>8.4350000000000005</v>
      </c>
      <c r="M18" s="370">
        <f>SUM(C18:L18)</f>
        <v>388.54700000000003</v>
      </c>
    </row>
    <row r="19" spans="1:14" x14ac:dyDescent="0.35">
      <c r="A19" s="302"/>
      <c r="B19" s="363" t="s">
        <v>3364</v>
      </c>
      <c r="C19" s="364">
        <f>C18/$M$18</f>
        <v>0.64786756814490909</v>
      </c>
      <c r="D19" s="364">
        <f t="shared" ref="D19:M19" si="1">D18/$M$18</f>
        <v>3.8497273174159109E-2</v>
      </c>
      <c r="E19" s="364">
        <f t="shared" si="1"/>
        <v>2.4192697408550315E-4</v>
      </c>
      <c r="F19" s="364">
        <f t="shared" si="1"/>
        <v>4.9757172233989705E-2</v>
      </c>
      <c r="G19" s="364">
        <f t="shared" si="1"/>
        <v>7.5409152560694068E-2</v>
      </c>
      <c r="H19" s="364">
        <f t="shared" si="1"/>
        <v>6.3287066944282154E-3</v>
      </c>
      <c r="I19" s="364">
        <f t="shared" si="1"/>
        <v>7.6119491335668532E-2</v>
      </c>
      <c r="J19" s="364">
        <f t="shared" si="1"/>
        <v>8.0803609344558061E-2</v>
      </c>
      <c r="K19" s="364">
        <f t="shared" si="1"/>
        <v>3.2660141501542925E-3</v>
      </c>
      <c r="L19" s="364">
        <f t="shared" si="1"/>
        <v>2.1709085387353395E-2</v>
      </c>
      <c r="M19" s="364">
        <f t="shared" si="1"/>
        <v>1</v>
      </c>
    </row>
    <row r="20" spans="1:14" x14ac:dyDescent="0.35">
      <c r="A20" s="302"/>
      <c r="B20" s="302"/>
      <c r="C20" s="302"/>
    </row>
    <row r="21" spans="1:14" ht="15.5" x14ac:dyDescent="0.35">
      <c r="A21" s="302"/>
      <c r="B21" s="365" t="s">
        <v>3366</v>
      </c>
      <c r="C21" s="302"/>
    </row>
    <row r="22" spans="1:14" ht="3.75" customHeight="1" x14ac:dyDescent="0.35">
      <c r="A22" s="302"/>
      <c r="B22" s="365"/>
      <c r="C22" s="302"/>
    </row>
    <row r="23" spans="1:14" x14ac:dyDescent="0.35">
      <c r="A23" s="302"/>
      <c r="B23" s="366" t="s">
        <v>3188</v>
      </c>
      <c r="C23" s="367"/>
      <c r="D23" s="355"/>
      <c r="E23" s="355"/>
      <c r="F23" s="355"/>
      <c r="G23" s="355"/>
      <c r="H23" s="355"/>
      <c r="I23" s="355"/>
      <c r="J23" s="355"/>
      <c r="K23" s="355"/>
      <c r="L23" s="355"/>
      <c r="M23" s="355"/>
    </row>
    <row r="24" spans="1:14" x14ac:dyDescent="0.35">
      <c r="A24" s="302"/>
      <c r="B24" s="302"/>
      <c r="C24" s="371"/>
    </row>
    <row r="25" spans="1:14" x14ac:dyDescent="0.35">
      <c r="A25" s="302"/>
      <c r="B25" s="308"/>
      <c r="C25" s="356" t="s">
        <v>3107</v>
      </c>
      <c r="D25" s="357" t="s">
        <v>3108</v>
      </c>
      <c r="E25" s="357" t="s">
        <v>3109</v>
      </c>
      <c r="F25" s="357" t="s">
        <v>3110</v>
      </c>
      <c r="G25" s="357" t="s">
        <v>3367</v>
      </c>
      <c r="H25" s="357" t="s">
        <v>3111</v>
      </c>
      <c r="I25" s="358" t="s">
        <v>138</v>
      </c>
    </row>
    <row r="26" spans="1:14" x14ac:dyDescent="0.35">
      <c r="A26" s="302"/>
      <c r="B26" s="359" t="s">
        <v>138</v>
      </c>
      <c r="C26" s="368">
        <v>161.28</v>
      </c>
      <c r="D26" s="369">
        <v>119.51900000000001</v>
      </c>
      <c r="E26" s="369">
        <v>54.38</v>
      </c>
      <c r="F26" s="369">
        <v>17.059999999999999</v>
      </c>
      <c r="G26" s="369">
        <v>12.077</v>
      </c>
      <c r="H26" s="369">
        <v>24.23</v>
      </c>
      <c r="I26" s="370">
        <f>SUM(C26:H26)</f>
        <v>388.54599999999999</v>
      </c>
    </row>
    <row r="27" spans="1:14" x14ac:dyDescent="0.35">
      <c r="A27" s="302"/>
      <c r="B27" s="363" t="s">
        <v>3364</v>
      </c>
      <c r="C27" s="364">
        <f>C26/$I$26</f>
        <v>0.41508598724475354</v>
      </c>
      <c r="D27" s="364">
        <f t="shared" ref="D27:I27" si="2">D26/$I$26</f>
        <v>0.30760579184961373</v>
      </c>
      <c r="E27" s="364">
        <f t="shared" si="2"/>
        <v>0.13995768840755021</v>
      </c>
      <c r="F27" s="364">
        <f t="shared" si="2"/>
        <v>4.3907285109099047E-2</v>
      </c>
      <c r="G27" s="364">
        <f t="shared" si="2"/>
        <v>3.1082548784442512E-2</v>
      </c>
      <c r="H27" s="364">
        <f t="shared" si="2"/>
        <v>6.2360698604541034E-2</v>
      </c>
      <c r="I27" s="364">
        <f t="shared" si="2"/>
        <v>1</v>
      </c>
    </row>
    <row r="28" spans="1:14" x14ac:dyDescent="0.35">
      <c r="A28" s="302"/>
      <c r="B28" s="372"/>
      <c r="C28" s="373"/>
      <c r="D28" s="374"/>
      <c r="E28" s="374"/>
      <c r="F28" s="374"/>
      <c r="G28" s="374"/>
      <c r="H28" s="374"/>
      <c r="I28" s="375"/>
    </row>
    <row r="29" spans="1:14" x14ac:dyDescent="0.35">
      <c r="A29" s="302"/>
      <c r="B29" s="302"/>
      <c r="C29" s="302"/>
    </row>
    <row r="30" spans="1:14" x14ac:dyDescent="0.35">
      <c r="N30" s="289" t="s">
        <v>3258</v>
      </c>
    </row>
  </sheetData>
  <hyperlinks>
    <hyperlink ref="N30" location="Contents!A1" display="To Frontpage" xr:uid="{81443237-D651-43BA-862B-7C61EA76BF51}"/>
  </hyperlinks>
  <pageMargins left="0.70866141732283472" right="0.70866141732283472" top="0.74803149606299213" bottom="0.74803149606299213" header="0.31496062992125984" footer="0.31496062992125984"/>
  <pageSetup paperSize="9" scale="67" orientation="landscape" r:id="rId1"/>
  <headerFooter>
    <oddFooter>&amp;C&amp;1#&amp;"Calibri"&amp;10&amp;K000000Confidential</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7A3B9-EB65-4306-8701-0509C1F255C4}">
  <sheetPr codeName="Sheet21">
    <pageSetUpPr fitToPage="1"/>
  </sheetPr>
  <dimension ref="B5:O92"/>
  <sheetViews>
    <sheetView zoomScale="85" zoomScaleNormal="85" workbookViewId="0"/>
  </sheetViews>
  <sheetFormatPr defaultColWidth="9.1796875" defaultRowHeight="14.5" x14ac:dyDescent="0.35"/>
  <cols>
    <col min="1" max="1" width="4.7265625" style="19" customWidth="1"/>
    <col min="2" max="2" width="31" style="19" customWidth="1"/>
    <col min="3" max="12" width="15.7265625" style="19" customWidth="1"/>
    <col min="13" max="13" width="3.453125" style="19" customWidth="1"/>
    <col min="14" max="16384" width="9.1796875" style="19"/>
  </cols>
  <sheetData>
    <row r="5" spans="2:14" ht="15.5" x14ac:dyDescent="0.35">
      <c r="B5" s="353" t="s">
        <v>3368</v>
      </c>
    </row>
    <row r="6" spans="2:14" ht="3.75" customHeight="1" x14ac:dyDescent="0.35">
      <c r="B6" s="353"/>
    </row>
    <row r="7" spans="2:14" x14ac:dyDescent="0.35">
      <c r="B7" s="376" t="s">
        <v>3190</v>
      </c>
      <c r="C7" s="376"/>
      <c r="D7" s="377"/>
      <c r="E7" s="378"/>
      <c r="F7" s="378"/>
      <c r="G7" s="378"/>
      <c r="H7" s="378"/>
      <c r="I7" s="378"/>
      <c r="J7" s="378"/>
      <c r="K7" s="379"/>
      <c r="L7" s="379"/>
      <c r="M7" s="302"/>
      <c r="N7" s="332"/>
    </row>
    <row r="8" spans="2:14" x14ac:dyDescent="0.35">
      <c r="B8" s="297"/>
      <c r="C8" s="538" t="s">
        <v>3369</v>
      </c>
      <c r="D8" s="538"/>
      <c r="E8" s="538"/>
      <c r="F8" s="538"/>
      <c r="G8" s="538"/>
      <c r="H8" s="538"/>
      <c r="I8" s="538"/>
      <c r="J8" s="538"/>
      <c r="K8" s="538"/>
      <c r="L8" s="538"/>
      <c r="M8" s="302"/>
      <c r="N8" s="302"/>
    </row>
    <row r="9" spans="2:14" x14ac:dyDescent="0.35">
      <c r="B9" s="297"/>
      <c r="C9" s="380" t="s">
        <v>3370</v>
      </c>
      <c r="D9" s="380" t="s">
        <v>3371</v>
      </c>
      <c r="E9" s="380" t="s">
        <v>3372</v>
      </c>
      <c r="F9" s="380" t="s">
        <v>3373</v>
      </c>
      <c r="G9" s="380" t="s">
        <v>3374</v>
      </c>
      <c r="H9" s="380" t="s">
        <v>3375</v>
      </c>
      <c r="I9" s="380" t="s">
        <v>3376</v>
      </c>
      <c r="J9" s="380" t="s">
        <v>3377</v>
      </c>
      <c r="K9" s="380" t="s">
        <v>3378</v>
      </c>
      <c r="L9" s="380" t="s">
        <v>3379</v>
      </c>
      <c r="M9" s="302"/>
      <c r="N9" s="381"/>
    </row>
    <row r="10" spans="2:14" x14ac:dyDescent="0.35">
      <c r="C10" s="382"/>
      <c r="D10" s="382"/>
      <c r="E10" s="382"/>
      <c r="F10" s="382"/>
      <c r="G10" s="382"/>
      <c r="H10" s="382"/>
      <c r="I10" s="382"/>
      <c r="J10" s="382"/>
      <c r="K10" s="382"/>
      <c r="L10" s="382"/>
      <c r="M10" s="302"/>
      <c r="N10" s="302"/>
    </row>
    <row r="11" spans="2:14" x14ac:dyDescent="0.35">
      <c r="B11" s="383" t="s">
        <v>3356</v>
      </c>
      <c r="C11" s="384">
        <v>103.425</v>
      </c>
      <c r="D11" s="384">
        <v>87.795000000000002</v>
      </c>
      <c r="E11" s="384">
        <v>47.039000000000001</v>
      </c>
      <c r="F11" s="384">
        <v>9.0269999999999992</v>
      </c>
      <c r="G11" s="384">
        <v>3.9079999999999999</v>
      </c>
      <c r="H11" s="384">
        <v>0.32600000000000001</v>
      </c>
      <c r="I11" s="384">
        <v>8.6999999999999994E-2</v>
      </c>
      <c r="J11" s="384">
        <v>3.7999999999999999E-2</v>
      </c>
      <c r="K11" s="384">
        <v>2.1999999999999999E-2</v>
      </c>
      <c r="L11" s="384">
        <v>5.8999999999999997E-2</v>
      </c>
      <c r="M11" s="302"/>
      <c r="N11" s="385"/>
    </row>
    <row r="12" spans="2:14" x14ac:dyDescent="0.35">
      <c r="B12" s="383" t="s">
        <v>3357</v>
      </c>
      <c r="C12" s="384">
        <v>7.2859999999999996</v>
      </c>
      <c r="D12" s="384">
        <v>5.2229999999999999</v>
      </c>
      <c r="E12" s="384">
        <v>2.0990000000000002</v>
      </c>
      <c r="F12" s="384">
        <v>0.26900000000000002</v>
      </c>
      <c r="G12" s="384">
        <v>6.9000000000000006E-2</v>
      </c>
      <c r="H12" s="384">
        <v>5.0000000000000001E-3</v>
      </c>
      <c r="I12" s="384">
        <v>2E-3</v>
      </c>
      <c r="J12" s="384">
        <v>1E-3</v>
      </c>
      <c r="K12" s="384">
        <v>1E-3</v>
      </c>
      <c r="L12" s="384">
        <v>3.0000000000000001E-3</v>
      </c>
      <c r="M12" s="302"/>
      <c r="N12" s="385"/>
    </row>
    <row r="13" spans="2:14" x14ac:dyDescent="0.35">
      <c r="B13" s="383" t="s">
        <v>3358</v>
      </c>
      <c r="C13" s="384">
        <v>4.2000000000000003E-2</v>
      </c>
      <c r="D13" s="384">
        <v>3.6999999999999998E-2</v>
      </c>
      <c r="E13" s="384">
        <v>1.4E-2</v>
      </c>
      <c r="F13" s="384">
        <v>1E-3</v>
      </c>
      <c r="G13" s="384">
        <v>0</v>
      </c>
      <c r="H13" s="384">
        <v>0</v>
      </c>
      <c r="I13" s="384">
        <v>0</v>
      </c>
      <c r="J13" s="384">
        <v>0</v>
      </c>
      <c r="K13" s="384">
        <v>0</v>
      </c>
      <c r="L13" s="384">
        <v>0</v>
      </c>
      <c r="M13" s="302"/>
      <c r="N13" s="385"/>
    </row>
    <row r="14" spans="2:14" x14ac:dyDescent="0.35">
      <c r="B14" s="383" t="s">
        <v>3359</v>
      </c>
      <c r="C14" s="384">
        <v>11.058999999999999</v>
      </c>
      <c r="D14" s="384">
        <v>5.19</v>
      </c>
      <c r="E14" s="384">
        <v>2.476</v>
      </c>
      <c r="F14" s="384">
        <v>0.45200000000000001</v>
      </c>
      <c r="G14" s="384">
        <v>0.14199999999999999</v>
      </c>
      <c r="H14" s="384">
        <v>1.0999999999999999E-2</v>
      </c>
      <c r="I14" s="384">
        <v>4.0000000000000001E-3</v>
      </c>
      <c r="J14" s="384">
        <v>0</v>
      </c>
      <c r="K14" s="384">
        <v>0</v>
      </c>
      <c r="L14" s="384">
        <v>0</v>
      </c>
      <c r="M14" s="302"/>
      <c r="N14" s="385"/>
    </row>
    <row r="15" spans="2:14" x14ac:dyDescent="0.35">
      <c r="B15" s="383" t="s">
        <v>3360</v>
      </c>
      <c r="C15" s="384">
        <v>11.177</v>
      </c>
      <c r="D15" s="384">
        <v>9.7940000000000005</v>
      </c>
      <c r="E15" s="384">
        <v>6.6079999999999997</v>
      </c>
      <c r="F15" s="384">
        <v>1.385</v>
      </c>
      <c r="G15" s="384">
        <v>0.30299999999999999</v>
      </c>
      <c r="H15" s="384">
        <v>1.0999999999999999E-2</v>
      </c>
      <c r="I15" s="384">
        <v>6.0000000000000001E-3</v>
      </c>
      <c r="J15" s="384">
        <v>4.0000000000000001E-3</v>
      </c>
      <c r="K15" s="384">
        <v>3.0000000000000001E-3</v>
      </c>
      <c r="L15" s="384">
        <v>8.0000000000000002E-3</v>
      </c>
      <c r="M15" s="302"/>
      <c r="N15" s="385"/>
    </row>
    <row r="16" spans="2:14" ht="29" x14ac:dyDescent="0.35">
      <c r="B16" s="383" t="s">
        <v>3361</v>
      </c>
      <c r="C16" s="384">
        <v>1.147</v>
      </c>
      <c r="D16" s="384">
        <v>0.91900000000000004</v>
      </c>
      <c r="E16" s="384">
        <v>0.38700000000000001</v>
      </c>
      <c r="F16" s="384">
        <v>5.0000000000000001E-3</v>
      </c>
      <c r="G16" s="384">
        <v>0</v>
      </c>
      <c r="H16" s="384">
        <v>0</v>
      </c>
      <c r="I16" s="384">
        <v>0</v>
      </c>
      <c r="J16" s="384">
        <v>0</v>
      </c>
      <c r="K16" s="384">
        <v>0</v>
      </c>
      <c r="L16" s="384">
        <v>0</v>
      </c>
      <c r="M16" s="302"/>
      <c r="N16" s="385"/>
    </row>
    <row r="17" spans="2:14" x14ac:dyDescent="0.35">
      <c r="B17" s="383" t="s">
        <v>3362</v>
      </c>
      <c r="C17" s="384">
        <v>13.319000000000001</v>
      </c>
      <c r="D17" s="384">
        <v>9.9410000000000007</v>
      </c>
      <c r="E17" s="384">
        <v>5.4690000000000003</v>
      </c>
      <c r="F17" s="384">
        <v>0.68700000000000006</v>
      </c>
      <c r="G17" s="384">
        <v>0.14499999999999999</v>
      </c>
      <c r="H17" s="384">
        <v>4.0000000000000001E-3</v>
      </c>
      <c r="I17" s="384">
        <v>2E-3</v>
      </c>
      <c r="J17" s="384">
        <v>2E-3</v>
      </c>
      <c r="K17" s="384">
        <v>1E-3</v>
      </c>
      <c r="L17" s="384">
        <v>4.0000000000000001E-3</v>
      </c>
      <c r="M17" s="302"/>
      <c r="N17" s="385"/>
    </row>
    <row r="18" spans="2:14" x14ac:dyDescent="0.35">
      <c r="B18" s="383" t="s">
        <v>3380</v>
      </c>
      <c r="C18" s="384">
        <v>12.426</v>
      </c>
      <c r="D18" s="384">
        <v>11.347</v>
      </c>
      <c r="E18" s="384">
        <v>6.94</v>
      </c>
      <c r="F18" s="384">
        <v>0.58499999999999996</v>
      </c>
      <c r="G18" s="384">
        <v>6.9000000000000006E-2</v>
      </c>
      <c r="H18" s="384">
        <v>0.01</v>
      </c>
      <c r="I18" s="384">
        <v>7.0000000000000001E-3</v>
      </c>
      <c r="J18" s="384">
        <v>5.0000000000000001E-3</v>
      </c>
      <c r="K18" s="384">
        <v>2E-3</v>
      </c>
      <c r="L18" s="384">
        <v>5.0000000000000001E-3</v>
      </c>
      <c r="M18" s="302"/>
      <c r="N18" s="385"/>
    </row>
    <row r="19" spans="2:14" ht="29" x14ac:dyDescent="0.35">
      <c r="B19" s="383" t="s">
        <v>3381</v>
      </c>
      <c r="C19" s="384">
        <v>0.65200000000000002</v>
      </c>
      <c r="D19" s="384">
        <v>0.42199999999999999</v>
      </c>
      <c r="E19" s="384">
        <v>0.159</v>
      </c>
      <c r="F19" s="384">
        <v>3.3000000000000002E-2</v>
      </c>
      <c r="G19" s="384">
        <v>4.0000000000000001E-3</v>
      </c>
      <c r="H19" s="384">
        <v>0</v>
      </c>
      <c r="I19" s="384">
        <v>0</v>
      </c>
      <c r="J19" s="384">
        <v>0</v>
      </c>
      <c r="K19" s="384">
        <v>0</v>
      </c>
      <c r="L19" s="384">
        <v>0</v>
      </c>
      <c r="M19" s="302"/>
      <c r="N19" s="385"/>
    </row>
    <row r="20" spans="2:14" x14ac:dyDescent="0.35">
      <c r="B20" s="383" t="s">
        <v>136</v>
      </c>
      <c r="C20" s="384">
        <v>4.117</v>
      </c>
      <c r="D20" s="384">
        <v>2.4780000000000002</v>
      </c>
      <c r="E20" s="384">
        <v>1.839</v>
      </c>
      <c r="F20" s="384">
        <v>0</v>
      </c>
      <c r="G20" s="384">
        <v>0</v>
      </c>
      <c r="H20" s="384">
        <v>0</v>
      </c>
      <c r="I20" s="384">
        <v>0</v>
      </c>
      <c r="J20" s="384">
        <v>0</v>
      </c>
      <c r="K20" s="384">
        <v>0</v>
      </c>
      <c r="L20" s="384">
        <v>0</v>
      </c>
      <c r="M20" s="302"/>
      <c r="N20" s="385"/>
    </row>
    <row r="21" spans="2:14" x14ac:dyDescent="0.35">
      <c r="C21" s="384"/>
      <c r="D21" s="384"/>
      <c r="E21" s="384"/>
      <c r="F21" s="384"/>
      <c r="G21" s="384"/>
      <c r="H21" s="384"/>
      <c r="I21" s="384"/>
      <c r="J21" s="384"/>
      <c r="K21" s="384"/>
      <c r="L21" s="384"/>
      <c r="M21" s="302"/>
      <c r="N21" s="302"/>
    </row>
    <row r="22" spans="2:14" x14ac:dyDescent="0.35">
      <c r="B22" s="386" t="s">
        <v>138</v>
      </c>
      <c r="C22" s="387">
        <v>164.65100000000001</v>
      </c>
      <c r="D22" s="387">
        <v>133.14599999999999</v>
      </c>
      <c r="E22" s="387">
        <v>73.03</v>
      </c>
      <c r="F22" s="387">
        <v>12.445</v>
      </c>
      <c r="G22" s="387">
        <v>4.6390000000000002</v>
      </c>
      <c r="H22" s="387">
        <v>0.36699999999999999</v>
      </c>
      <c r="I22" s="387">
        <v>0.109</v>
      </c>
      <c r="J22" s="387">
        <v>0.05</v>
      </c>
      <c r="K22" s="387">
        <v>2.9000000000000001E-2</v>
      </c>
      <c r="L22" s="387">
        <v>7.9000000000000001E-2</v>
      </c>
      <c r="M22" s="302"/>
      <c r="N22" s="388"/>
    </row>
    <row r="23" spans="2:14" x14ac:dyDescent="0.35">
      <c r="M23" s="302"/>
      <c r="N23" s="302"/>
    </row>
    <row r="24" spans="2:14" x14ac:dyDescent="0.35">
      <c r="M24" s="302"/>
      <c r="N24" s="302"/>
    </row>
    <row r="25" spans="2:14" x14ac:dyDescent="0.35">
      <c r="M25" s="302"/>
      <c r="N25" s="302"/>
    </row>
    <row r="26" spans="2:14" x14ac:dyDescent="0.35">
      <c r="M26" s="302"/>
      <c r="N26" s="302"/>
    </row>
    <row r="27" spans="2:14" ht="15.5" x14ac:dyDescent="0.35">
      <c r="B27" s="353" t="s">
        <v>3382</v>
      </c>
      <c r="M27" s="302"/>
      <c r="N27" s="302"/>
    </row>
    <row r="28" spans="2:14" ht="3.75" customHeight="1" x14ac:dyDescent="0.35">
      <c r="B28" s="353"/>
      <c r="M28" s="302"/>
      <c r="N28" s="302"/>
    </row>
    <row r="29" spans="2:14" x14ac:dyDescent="0.35">
      <c r="B29" s="389" t="s">
        <v>3383</v>
      </c>
      <c r="C29" s="377"/>
      <c r="D29" s="379"/>
      <c r="E29" s="379"/>
      <c r="F29" s="379"/>
      <c r="G29" s="379"/>
      <c r="H29" s="379"/>
      <c r="I29" s="379"/>
      <c r="J29" s="379"/>
      <c r="K29" s="379"/>
      <c r="L29" s="379"/>
      <c r="M29" s="302"/>
      <c r="N29" s="302"/>
    </row>
    <row r="30" spans="2:14" x14ac:dyDescent="0.35">
      <c r="B30" s="297"/>
      <c r="C30" s="538" t="s">
        <v>3369</v>
      </c>
      <c r="D30" s="538"/>
      <c r="E30" s="538"/>
      <c r="F30" s="538"/>
      <c r="G30" s="538"/>
      <c r="H30" s="538"/>
      <c r="I30" s="538"/>
      <c r="J30" s="538"/>
      <c r="K30" s="538"/>
      <c r="L30" s="538"/>
      <c r="M30" s="302"/>
      <c r="N30" s="302"/>
    </row>
    <row r="31" spans="2:14" x14ac:dyDescent="0.35">
      <c r="B31" s="297"/>
      <c r="C31" s="380" t="s">
        <v>3370</v>
      </c>
      <c r="D31" s="380" t="s">
        <v>3371</v>
      </c>
      <c r="E31" s="380" t="s">
        <v>3372</v>
      </c>
      <c r="F31" s="380" t="s">
        <v>3373</v>
      </c>
      <c r="G31" s="380" t="s">
        <v>3374</v>
      </c>
      <c r="H31" s="380" t="s">
        <v>3375</v>
      </c>
      <c r="I31" s="380" t="s">
        <v>3376</v>
      </c>
      <c r="J31" s="380" t="s">
        <v>3377</v>
      </c>
      <c r="K31" s="380" t="s">
        <v>3378</v>
      </c>
      <c r="L31" s="380" t="s">
        <v>3379</v>
      </c>
      <c r="M31" s="302"/>
      <c r="N31" s="381"/>
    </row>
    <row r="32" spans="2:14" x14ac:dyDescent="0.35">
      <c r="C32" s="382"/>
      <c r="D32" s="382"/>
      <c r="E32" s="382"/>
      <c r="F32" s="382"/>
      <c r="G32" s="382"/>
      <c r="H32" s="382"/>
      <c r="I32" s="382"/>
      <c r="J32" s="382"/>
      <c r="K32" s="382"/>
      <c r="L32" s="382"/>
      <c r="M32" s="302"/>
      <c r="N32" s="302"/>
    </row>
    <row r="33" spans="2:14" x14ac:dyDescent="0.35">
      <c r="B33" s="383" t="s">
        <v>3356</v>
      </c>
      <c r="C33" s="390">
        <v>0.41086</v>
      </c>
      <c r="D33" s="390">
        <v>0.34877000000000002</v>
      </c>
      <c r="E33" s="390">
        <v>0.18686</v>
      </c>
      <c r="F33" s="390">
        <v>3.5860000000000003E-2</v>
      </c>
      <c r="G33" s="390">
        <v>1.5520000000000001E-2</v>
      </c>
      <c r="H33" s="390">
        <v>1.2999999999999999E-3</v>
      </c>
      <c r="I33" s="390">
        <v>3.5E-4</v>
      </c>
      <c r="J33" s="390">
        <v>1.4999999999999999E-4</v>
      </c>
      <c r="K33" s="390">
        <v>9.0000000000000006E-5</v>
      </c>
      <c r="L33" s="390">
        <v>2.3000000000000001E-4</v>
      </c>
      <c r="M33" s="302"/>
      <c r="N33" s="385"/>
    </row>
    <row r="34" spans="2:14" x14ac:dyDescent="0.35">
      <c r="B34" s="383" t="s">
        <v>3357</v>
      </c>
      <c r="C34" s="390">
        <v>0.48710999999999999</v>
      </c>
      <c r="D34" s="390">
        <v>0.34917999999999999</v>
      </c>
      <c r="E34" s="390">
        <v>0.14030999999999999</v>
      </c>
      <c r="F34" s="390">
        <v>1.7979999999999999E-2</v>
      </c>
      <c r="G34" s="390">
        <v>4.62E-3</v>
      </c>
      <c r="H34" s="390">
        <v>3.1E-4</v>
      </c>
      <c r="I34" s="390">
        <v>1.4999999999999999E-4</v>
      </c>
      <c r="J34" s="390">
        <v>9.0000000000000006E-5</v>
      </c>
      <c r="K34" s="390">
        <v>4.0000000000000003E-5</v>
      </c>
      <c r="L34" s="390">
        <v>2.0000000000000001E-4</v>
      </c>
      <c r="M34" s="302"/>
      <c r="N34" s="385"/>
    </row>
    <row r="35" spans="2:14" x14ac:dyDescent="0.35">
      <c r="B35" s="383" t="s">
        <v>3358</v>
      </c>
      <c r="C35" s="390">
        <v>0.44721</v>
      </c>
      <c r="D35" s="390">
        <v>0.39208999999999999</v>
      </c>
      <c r="E35" s="390">
        <v>0.14477999999999999</v>
      </c>
      <c r="F35" s="390">
        <v>1.418E-2</v>
      </c>
      <c r="G35" s="390">
        <v>1.74E-3</v>
      </c>
      <c r="H35" s="390">
        <v>0</v>
      </c>
      <c r="I35" s="390">
        <v>0</v>
      </c>
      <c r="J35" s="390">
        <v>0</v>
      </c>
      <c r="K35" s="390">
        <v>0</v>
      </c>
      <c r="L35" s="390">
        <v>0</v>
      </c>
      <c r="M35" s="302"/>
      <c r="N35" s="385"/>
    </row>
    <row r="36" spans="2:14" x14ac:dyDescent="0.35">
      <c r="B36" s="383" t="s">
        <v>3359</v>
      </c>
      <c r="C36" s="390">
        <v>0.57201999999999997</v>
      </c>
      <c r="D36" s="390">
        <v>0.26843</v>
      </c>
      <c r="E36" s="390">
        <v>0.12808</v>
      </c>
      <c r="F36" s="390">
        <v>2.3400000000000001E-2</v>
      </c>
      <c r="G36" s="390">
        <v>7.3200000000000001E-3</v>
      </c>
      <c r="H36" s="390">
        <v>5.5999999999999995E-4</v>
      </c>
      <c r="I36" s="390">
        <v>1.9000000000000001E-4</v>
      </c>
      <c r="J36" s="390">
        <v>1.0000000000000001E-5</v>
      </c>
      <c r="K36" s="390">
        <v>0</v>
      </c>
      <c r="L36" s="390">
        <v>0</v>
      </c>
      <c r="M36" s="302"/>
      <c r="N36" s="385"/>
    </row>
    <row r="37" spans="2:14" x14ac:dyDescent="0.35">
      <c r="B37" s="383" t="s">
        <v>3360</v>
      </c>
      <c r="C37" s="390">
        <v>0.38149</v>
      </c>
      <c r="D37" s="390">
        <v>0.33427000000000001</v>
      </c>
      <c r="E37" s="390">
        <v>0.22553999999999999</v>
      </c>
      <c r="F37" s="390">
        <v>4.7280000000000003E-2</v>
      </c>
      <c r="G37" s="390">
        <v>1.0319999999999999E-2</v>
      </c>
      <c r="H37" s="390">
        <v>3.8000000000000002E-4</v>
      </c>
      <c r="I37" s="390">
        <v>2.1000000000000001E-4</v>
      </c>
      <c r="J37" s="390">
        <v>1.3999999999999999E-4</v>
      </c>
      <c r="K37" s="390">
        <v>1E-4</v>
      </c>
      <c r="L37" s="390">
        <v>2.5999999999999998E-4</v>
      </c>
      <c r="M37" s="302"/>
      <c r="N37" s="385"/>
    </row>
    <row r="38" spans="2:14" ht="29" x14ac:dyDescent="0.35">
      <c r="B38" s="383" t="s">
        <v>3361</v>
      </c>
      <c r="C38" s="390">
        <v>0.46665000000000001</v>
      </c>
      <c r="D38" s="390">
        <v>0.37359999999999999</v>
      </c>
      <c r="E38" s="390">
        <v>0.15753</v>
      </c>
      <c r="F38" s="390">
        <v>2.2200000000000002E-3</v>
      </c>
      <c r="G38" s="390">
        <v>0</v>
      </c>
      <c r="H38" s="390">
        <v>0</v>
      </c>
      <c r="I38" s="390">
        <v>0</v>
      </c>
      <c r="J38" s="390">
        <v>0</v>
      </c>
      <c r="K38" s="390">
        <v>0</v>
      </c>
      <c r="L38" s="390">
        <v>0</v>
      </c>
      <c r="M38" s="302"/>
      <c r="N38" s="385"/>
    </row>
    <row r="39" spans="2:14" x14ac:dyDescent="0.35">
      <c r="B39" s="383" t="s">
        <v>3362</v>
      </c>
      <c r="C39" s="390">
        <v>0.45034000000000002</v>
      </c>
      <c r="D39" s="390">
        <v>0.33612999999999998</v>
      </c>
      <c r="E39" s="390">
        <v>0.18492</v>
      </c>
      <c r="F39" s="390">
        <v>2.324E-2</v>
      </c>
      <c r="G39" s="390">
        <v>4.8999999999999998E-3</v>
      </c>
      <c r="H39" s="390">
        <v>1.3999999999999999E-4</v>
      </c>
      <c r="I39" s="390">
        <v>8.0000000000000007E-5</v>
      </c>
      <c r="J39" s="390">
        <v>6.0000000000000002E-5</v>
      </c>
      <c r="K39" s="390">
        <v>4.0000000000000003E-5</v>
      </c>
      <c r="L39" s="390">
        <v>1.3999999999999999E-4</v>
      </c>
      <c r="M39" s="302"/>
      <c r="N39" s="385"/>
    </row>
    <row r="40" spans="2:14" x14ac:dyDescent="0.35">
      <c r="B40" s="383" t="s">
        <v>3380</v>
      </c>
      <c r="C40" s="390">
        <v>0.39578999999999998</v>
      </c>
      <c r="D40" s="390">
        <v>0.3614</v>
      </c>
      <c r="E40" s="390">
        <v>0.22105</v>
      </c>
      <c r="F40" s="390">
        <v>1.8630000000000001E-2</v>
      </c>
      <c r="G40" s="390">
        <v>2.2100000000000002E-3</v>
      </c>
      <c r="H40" s="390">
        <v>3.2000000000000003E-4</v>
      </c>
      <c r="I40" s="390">
        <v>2.2000000000000001E-4</v>
      </c>
      <c r="J40" s="390">
        <v>1.6000000000000001E-4</v>
      </c>
      <c r="K40" s="390">
        <v>6.9999999999999994E-5</v>
      </c>
      <c r="L40" s="390">
        <v>1.7000000000000001E-4</v>
      </c>
      <c r="M40" s="302"/>
      <c r="N40" s="385"/>
    </row>
    <row r="41" spans="2:14" ht="29" x14ac:dyDescent="0.35">
      <c r="B41" s="383" t="s">
        <v>3381</v>
      </c>
      <c r="C41" s="390">
        <v>0.51343000000000005</v>
      </c>
      <c r="D41" s="390">
        <v>0.33262999999999998</v>
      </c>
      <c r="E41" s="390">
        <v>0.12512000000000001</v>
      </c>
      <c r="F41" s="390">
        <v>2.5729999999999999E-2</v>
      </c>
      <c r="G41" s="390">
        <v>2.8700000000000002E-3</v>
      </c>
      <c r="H41" s="390">
        <v>1E-4</v>
      </c>
      <c r="I41" s="390">
        <v>4.0000000000000003E-5</v>
      </c>
      <c r="J41" s="390">
        <v>4.0000000000000003E-5</v>
      </c>
      <c r="K41" s="390">
        <v>4.0000000000000003E-5</v>
      </c>
      <c r="L41" s="390">
        <v>1.0000000000000001E-5</v>
      </c>
      <c r="M41" s="302"/>
      <c r="N41" s="385"/>
    </row>
    <row r="42" spans="2:14" x14ac:dyDescent="0.35">
      <c r="B42" s="383" t="s">
        <v>136</v>
      </c>
      <c r="C42" s="390">
        <v>0.48810999999999999</v>
      </c>
      <c r="D42" s="390">
        <v>0.29382000000000003</v>
      </c>
      <c r="E42" s="390">
        <v>0.21806</v>
      </c>
      <c r="F42" s="390">
        <v>1.0000000000000001E-5</v>
      </c>
      <c r="G42" s="390">
        <v>0</v>
      </c>
      <c r="H42" s="390">
        <v>0</v>
      </c>
      <c r="I42" s="390">
        <v>0</v>
      </c>
      <c r="J42" s="390">
        <v>0</v>
      </c>
      <c r="K42" s="390">
        <v>0</v>
      </c>
      <c r="L42" s="390">
        <v>0</v>
      </c>
      <c r="M42" s="302"/>
      <c r="N42" s="385"/>
    </row>
    <row r="43" spans="2:14" x14ac:dyDescent="0.35">
      <c r="C43" s="391"/>
      <c r="D43" s="391"/>
      <c r="E43" s="391"/>
      <c r="F43" s="391"/>
      <c r="G43" s="391"/>
      <c r="H43" s="391"/>
      <c r="I43" s="391"/>
      <c r="J43" s="391"/>
      <c r="K43" s="391"/>
      <c r="L43" s="391"/>
      <c r="M43" s="302"/>
      <c r="N43" s="302"/>
    </row>
    <row r="44" spans="2:14" x14ac:dyDescent="0.35">
      <c r="B44" s="386" t="s">
        <v>138</v>
      </c>
      <c r="C44" s="392">
        <v>0.42376000000000003</v>
      </c>
      <c r="D44" s="392">
        <v>0.34267999999999998</v>
      </c>
      <c r="E44" s="392">
        <v>0.18795999999999999</v>
      </c>
      <c r="F44" s="392">
        <v>3.2030000000000003E-2</v>
      </c>
      <c r="G44" s="392">
        <v>1.1939999999999999E-2</v>
      </c>
      <c r="H44" s="392">
        <v>9.5E-4</v>
      </c>
      <c r="I44" s="392">
        <v>2.7999999999999998E-4</v>
      </c>
      <c r="J44" s="392">
        <v>1.2999999999999999E-4</v>
      </c>
      <c r="K44" s="392">
        <v>8.0000000000000007E-5</v>
      </c>
      <c r="L44" s="392">
        <v>2.0000000000000001E-4</v>
      </c>
      <c r="M44" s="302"/>
      <c r="N44" s="388"/>
    </row>
    <row r="45" spans="2:14" x14ac:dyDescent="0.35">
      <c r="M45" s="302"/>
      <c r="N45" s="302"/>
    </row>
    <row r="46" spans="2:14" x14ac:dyDescent="0.35">
      <c r="C46" s="405"/>
      <c r="M46" s="302"/>
      <c r="N46" s="302"/>
    </row>
    <row r="47" spans="2:14" x14ac:dyDescent="0.35">
      <c r="M47" s="302"/>
      <c r="N47" s="302"/>
    </row>
    <row r="49" spans="2:15" ht="15.5" x14ac:dyDescent="0.35">
      <c r="B49" s="353" t="s">
        <v>3384</v>
      </c>
    </row>
    <row r="50" spans="2:15" ht="3.75" customHeight="1" x14ac:dyDescent="0.35">
      <c r="B50" s="353"/>
    </row>
    <row r="51" spans="2:15" x14ac:dyDescent="0.35">
      <c r="B51" s="389" t="s">
        <v>3194</v>
      </c>
      <c r="C51" s="377"/>
      <c r="D51" s="377"/>
      <c r="E51" s="379"/>
      <c r="F51" s="379"/>
      <c r="G51" s="379"/>
      <c r="H51" s="379"/>
      <c r="I51" s="379"/>
      <c r="J51" s="379"/>
      <c r="K51" s="379"/>
      <c r="L51" s="379"/>
      <c r="M51" s="379"/>
      <c r="N51" s="379"/>
    </row>
    <row r="52" spans="2:15" x14ac:dyDescent="0.35">
      <c r="B52" s="297"/>
      <c r="C52" s="538" t="s">
        <v>3369</v>
      </c>
      <c r="D52" s="538"/>
      <c r="E52" s="538"/>
      <c r="F52" s="538"/>
      <c r="G52" s="538"/>
      <c r="H52" s="538"/>
      <c r="I52" s="538"/>
      <c r="J52" s="538"/>
      <c r="K52" s="538"/>
      <c r="L52" s="538"/>
      <c r="N52" s="297"/>
    </row>
    <row r="53" spans="2:15" x14ac:dyDescent="0.35">
      <c r="B53" s="297"/>
      <c r="C53" s="380" t="s">
        <v>3370</v>
      </c>
      <c r="D53" s="380" t="s">
        <v>3371</v>
      </c>
      <c r="E53" s="380" t="s">
        <v>3372</v>
      </c>
      <c r="F53" s="380" t="s">
        <v>3373</v>
      </c>
      <c r="G53" s="380" t="s">
        <v>3374</v>
      </c>
      <c r="H53" s="380" t="s">
        <v>3375</v>
      </c>
      <c r="I53" s="380" t="s">
        <v>3376</v>
      </c>
      <c r="J53" s="380" t="s">
        <v>3377</v>
      </c>
      <c r="K53" s="380" t="s">
        <v>3378</v>
      </c>
      <c r="L53" s="380" t="s">
        <v>3379</v>
      </c>
      <c r="N53" s="380" t="s">
        <v>3385</v>
      </c>
    </row>
    <row r="54" spans="2:15" x14ac:dyDescent="0.35">
      <c r="C54" s="385"/>
      <c r="D54" s="385"/>
      <c r="E54" s="385"/>
      <c r="F54" s="385"/>
      <c r="G54" s="385"/>
      <c r="H54" s="385"/>
      <c r="I54" s="385"/>
      <c r="J54" s="385"/>
      <c r="K54" s="385"/>
      <c r="L54" s="385"/>
      <c r="M54" s="302"/>
      <c r="N54" s="302"/>
      <c r="O54" s="302"/>
    </row>
    <row r="55" spans="2:15" x14ac:dyDescent="0.35">
      <c r="B55" s="383" t="s">
        <v>3356</v>
      </c>
      <c r="C55" s="384">
        <v>10.597</v>
      </c>
      <c r="D55" s="384">
        <v>54.341999999999999</v>
      </c>
      <c r="E55" s="384">
        <v>107.375</v>
      </c>
      <c r="F55" s="384">
        <v>35.042999999999999</v>
      </c>
      <c r="G55" s="384">
        <v>33.747999999999998</v>
      </c>
      <c r="H55" s="384">
        <v>8.1180000000000003</v>
      </c>
      <c r="I55" s="384">
        <v>1.5389999999999999</v>
      </c>
      <c r="J55" s="384">
        <v>0.432</v>
      </c>
      <c r="K55" s="384">
        <v>0.18</v>
      </c>
      <c r="L55" s="384">
        <v>0.35199999999999998</v>
      </c>
      <c r="M55" s="302"/>
      <c r="N55" s="393">
        <v>0.51500000000000001</v>
      </c>
      <c r="O55" s="302"/>
    </row>
    <row r="56" spans="2:15" x14ac:dyDescent="0.35">
      <c r="B56" s="383" t="s">
        <v>3357</v>
      </c>
      <c r="C56" s="384">
        <v>0.871</v>
      </c>
      <c r="D56" s="384">
        <v>5.1580000000000004</v>
      </c>
      <c r="E56" s="384">
        <v>6.4359999999999999</v>
      </c>
      <c r="F56" s="384">
        <v>1.488</v>
      </c>
      <c r="G56" s="384">
        <v>0.91</v>
      </c>
      <c r="H56" s="384">
        <v>4.8000000000000001E-2</v>
      </c>
      <c r="I56" s="384">
        <v>2.1999999999999999E-2</v>
      </c>
      <c r="J56" s="384">
        <v>5.0000000000000001E-3</v>
      </c>
      <c r="K56" s="384">
        <v>1.0999999999999999E-2</v>
      </c>
      <c r="L56" s="384">
        <v>8.0000000000000002E-3</v>
      </c>
      <c r="M56" s="302"/>
      <c r="N56" s="393">
        <v>0.44600000000000001</v>
      </c>
      <c r="O56" s="302"/>
    </row>
    <row r="57" spans="2:15" x14ac:dyDescent="0.35">
      <c r="B57" s="383" t="s">
        <v>3358</v>
      </c>
      <c r="C57" s="384">
        <v>3.3000000000000002E-2</v>
      </c>
      <c r="D57" s="384">
        <v>3.3000000000000002E-2</v>
      </c>
      <c r="E57" s="384">
        <v>1.7999999999999999E-2</v>
      </c>
      <c r="F57" s="384">
        <v>1.0999999999999999E-2</v>
      </c>
      <c r="G57" s="384">
        <v>0</v>
      </c>
      <c r="H57" s="384">
        <v>0</v>
      </c>
      <c r="I57" s="384">
        <v>0</v>
      </c>
      <c r="J57" s="384">
        <v>0</v>
      </c>
      <c r="K57" s="384">
        <v>0</v>
      </c>
      <c r="L57" s="384">
        <v>0</v>
      </c>
      <c r="M57" s="302"/>
      <c r="N57" s="393">
        <v>0.309</v>
      </c>
      <c r="O57" s="302"/>
    </row>
    <row r="58" spans="2:15" x14ac:dyDescent="0.35">
      <c r="B58" s="383" t="s">
        <v>3359</v>
      </c>
      <c r="C58" s="384">
        <v>5.984</v>
      </c>
      <c r="D58" s="384">
        <v>5.7720000000000002</v>
      </c>
      <c r="E58" s="384">
        <v>5.2910000000000004</v>
      </c>
      <c r="F58" s="384">
        <v>1.5820000000000001</v>
      </c>
      <c r="G58" s="384">
        <v>0.57699999999999996</v>
      </c>
      <c r="H58" s="384">
        <v>0.106</v>
      </c>
      <c r="I58" s="384">
        <v>1.2E-2</v>
      </c>
      <c r="J58" s="384">
        <v>8.9999999999999993E-3</v>
      </c>
      <c r="K58" s="384">
        <v>0</v>
      </c>
      <c r="L58" s="384">
        <v>0</v>
      </c>
      <c r="M58" s="302"/>
      <c r="N58" s="393">
        <v>0.34200000000000003</v>
      </c>
      <c r="O58" s="302"/>
    </row>
    <row r="59" spans="2:15" x14ac:dyDescent="0.35">
      <c r="B59" s="383" t="s">
        <v>3360</v>
      </c>
      <c r="C59" s="384">
        <v>1.8360000000000001</v>
      </c>
      <c r="D59" s="384">
        <v>7.1120000000000001</v>
      </c>
      <c r="E59" s="384">
        <v>11.2</v>
      </c>
      <c r="F59" s="384">
        <v>5.8630000000000004</v>
      </c>
      <c r="G59" s="384">
        <v>3.0529999999999999</v>
      </c>
      <c r="H59" s="384">
        <v>0.106</v>
      </c>
      <c r="I59" s="384">
        <v>3.3000000000000002E-2</v>
      </c>
      <c r="J59" s="384">
        <v>3.3000000000000002E-2</v>
      </c>
      <c r="K59" s="384">
        <v>8.9999999999999993E-3</v>
      </c>
      <c r="L59" s="384">
        <v>5.5E-2</v>
      </c>
      <c r="M59" s="302"/>
      <c r="N59" s="393">
        <v>0.49</v>
      </c>
      <c r="O59" s="302"/>
    </row>
    <row r="60" spans="2:15" ht="29" x14ac:dyDescent="0.35">
      <c r="B60" s="383" t="s">
        <v>3361</v>
      </c>
      <c r="C60" s="384">
        <v>0.223</v>
      </c>
      <c r="D60" s="384">
        <v>0.70799999999999996</v>
      </c>
      <c r="E60" s="384">
        <v>1.4910000000000001</v>
      </c>
      <c r="F60" s="384">
        <v>3.5999999999999997E-2</v>
      </c>
      <c r="G60" s="384">
        <v>0</v>
      </c>
      <c r="H60" s="384">
        <v>0</v>
      </c>
      <c r="I60" s="384">
        <v>0</v>
      </c>
      <c r="J60" s="384">
        <v>0</v>
      </c>
      <c r="K60" s="384">
        <v>0</v>
      </c>
      <c r="L60" s="384">
        <v>0</v>
      </c>
      <c r="M60" s="302"/>
      <c r="N60" s="393">
        <v>0.40799999999999997</v>
      </c>
      <c r="O60" s="302"/>
    </row>
    <row r="61" spans="2:15" x14ac:dyDescent="0.35">
      <c r="B61" s="383" t="s">
        <v>3362</v>
      </c>
      <c r="C61" s="384">
        <v>3.7530000000000001</v>
      </c>
      <c r="D61" s="384">
        <v>9.3109999999999999</v>
      </c>
      <c r="E61" s="384">
        <v>11.266</v>
      </c>
      <c r="F61" s="384">
        <v>4.5</v>
      </c>
      <c r="G61" s="384">
        <v>0.67700000000000005</v>
      </c>
      <c r="H61" s="384">
        <v>6.0000000000000001E-3</v>
      </c>
      <c r="I61" s="384">
        <v>2.5000000000000001E-2</v>
      </c>
      <c r="J61" s="384">
        <v>4.0000000000000001E-3</v>
      </c>
      <c r="K61" s="384">
        <v>4.0000000000000001E-3</v>
      </c>
      <c r="L61" s="384">
        <v>3.1E-2</v>
      </c>
      <c r="M61" s="302"/>
      <c r="N61" s="393">
        <v>0.42599999999999999</v>
      </c>
      <c r="O61" s="302"/>
    </row>
    <row r="62" spans="2:15" x14ac:dyDescent="0.35">
      <c r="B62" s="383" t="s">
        <v>3380</v>
      </c>
      <c r="C62" s="384">
        <v>3.2759999999999998</v>
      </c>
      <c r="D62" s="384">
        <v>9.7509999999999994</v>
      </c>
      <c r="E62" s="384">
        <v>15.003</v>
      </c>
      <c r="F62" s="384">
        <v>2.8069999999999999</v>
      </c>
      <c r="G62" s="384">
        <v>0.42699999999999999</v>
      </c>
      <c r="H62" s="384">
        <v>5.5E-2</v>
      </c>
      <c r="I62" s="384">
        <v>0.02</v>
      </c>
      <c r="J62" s="384">
        <v>2.7E-2</v>
      </c>
      <c r="K62" s="384">
        <v>1.0999999999999999E-2</v>
      </c>
      <c r="L62" s="384">
        <v>1.7000000000000001E-2</v>
      </c>
      <c r="M62" s="302"/>
      <c r="N62" s="393">
        <v>0.42</v>
      </c>
      <c r="O62" s="302"/>
    </row>
    <row r="63" spans="2:15" ht="29" x14ac:dyDescent="0.35">
      <c r="B63" s="383" t="s">
        <v>3381</v>
      </c>
      <c r="C63" s="384">
        <v>0.25600000000000001</v>
      </c>
      <c r="D63" s="384">
        <v>0.34399999999999997</v>
      </c>
      <c r="E63" s="384">
        <v>0.40300000000000002</v>
      </c>
      <c r="F63" s="384">
        <v>0.252</v>
      </c>
      <c r="G63" s="384">
        <v>1.2E-2</v>
      </c>
      <c r="H63" s="384">
        <v>1E-3</v>
      </c>
      <c r="I63" s="384">
        <v>0</v>
      </c>
      <c r="J63" s="384">
        <v>0</v>
      </c>
      <c r="K63" s="384">
        <v>0</v>
      </c>
      <c r="L63" s="384">
        <v>1E-3</v>
      </c>
      <c r="M63" s="302"/>
      <c r="N63" s="393">
        <v>0.38200000000000001</v>
      </c>
      <c r="O63" s="302"/>
    </row>
    <row r="64" spans="2:15" x14ac:dyDescent="0.35">
      <c r="B64" s="383" t="s">
        <v>136</v>
      </c>
      <c r="C64" s="384">
        <v>2.3530000000000002</v>
      </c>
      <c r="D64" s="384">
        <v>3.7930000000000001</v>
      </c>
      <c r="E64" s="384">
        <v>2.2799999999999998</v>
      </c>
      <c r="F64" s="384">
        <v>8.9999999999999993E-3</v>
      </c>
      <c r="G64" s="384">
        <v>0</v>
      </c>
      <c r="H64" s="384">
        <v>0</v>
      </c>
      <c r="I64" s="384">
        <v>0</v>
      </c>
      <c r="J64" s="384">
        <v>0</v>
      </c>
      <c r="K64" s="384">
        <v>0</v>
      </c>
      <c r="L64" s="384">
        <v>0</v>
      </c>
      <c r="M64" s="302"/>
      <c r="N64" s="393">
        <v>0.29199999999999998</v>
      </c>
      <c r="O64" s="302"/>
    </row>
    <row r="65" spans="2:15" x14ac:dyDescent="0.35">
      <c r="C65" s="384"/>
      <c r="D65" s="384"/>
      <c r="E65" s="384"/>
      <c r="F65" s="384"/>
      <c r="G65" s="384"/>
      <c r="H65" s="384"/>
      <c r="I65" s="384"/>
      <c r="J65" s="384"/>
      <c r="K65" s="384"/>
      <c r="L65" s="384"/>
      <c r="M65" s="302"/>
      <c r="N65" s="302"/>
      <c r="O65" s="302"/>
    </row>
    <row r="66" spans="2:15" x14ac:dyDescent="0.35">
      <c r="B66" s="386" t="s">
        <v>138</v>
      </c>
      <c r="C66" s="387">
        <v>29.181000000000001</v>
      </c>
      <c r="D66" s="387">
        <v>96.323999999999998</v>
      </c>
      <c r="E66" s="387">
        <v>160.76300000000001</v>
      </c>
      <c r="F66" s="387">
        <v>51.591000000000001</v>
      </c>
      <c r="G66" s="387">
        <v>39.404000000000003</v>
      </c>
      <c r="H66" s="387">
        <v>8.4420000000000002</v>
      </c>
      <c r="I66" s="387">
        <v>1.6519999999999999</v>
      </c>
      <c r="J66" s="387">
        <v>0.51</v>
      </c>
      <c r="K66" s="387">
        <v>0.215</v>
      </c>
      <c r="L66" s="387">
        <v>0.46400000000000002</v>
      </c>
      <c r="M66" s="302"/>
      <c r="N66" s="394">
        <v>0.48199999999999998</v>
      </c>
      <c r="O66" s="302"/>
    </row>
    <row r="67" spans="2:15" x14ac:dyDescent="0.35">
      <c r="C67" s="302"/>
      <c r="D67" s="302"/>
      <c r="E67" s="302"/>
      <c r="F67" s="302"/>
      <c r="G67" s="302"/>
      <c r="H67" s="302"/>
      <c r="I67" s="302"/>
      <c r="J67" s="302"/>
      <c r="K67" s="302"/>
      <c r="L67" s="302"/>
      <c r="M67" s="302"/>
      <c r="N67" s="302"/>
      <c r="O67" s="302"/>
    </row>
    <row r="71" spans="2:15" ht="15.5" x14ac:dyDescent="0.35">
      <c r="B71" s="353" t="s">
        <v>3386</v>
      </c>
    </row>
    <row r="72" spans="2:15" ht="3.75" customHeight="1" x14ac:dyDescent="0.35">
      <c r="B72" s="353"/>
    </row>
    <row r="73" spans="2:15" x14ac:dyDescent="0.35">
      <c r="B73" s="389" t="s">
        <v>3387</v>
      </c>
      <c r="C73" s="395"/>
      <c r="D73" s="395"/>
      <c r="E73" s="396"/>
      <c r="F73" s="396"/>
      <c r="G73" s="396"/>
      <c r="H73" s="396"/>
      <c r="I73" s="396"/>
      <c r="J73" s="396"/>
      <c r="K73" s="396"/>
      <c r="L73" s="396"/>
      <c r="M73" s="302"/>
      <c r="N73" s="396"/>
    </row>
    <row r="74" spans="2:15" x14ac:dyDescent="0.35">
      <c r="B74" s="308"/>
      <c r="C74" s="539" t="s">
        <v>3369</v>
      </c>
      <c r="D74" s="539"/>
      <c r="E74" s="539"/>
      <c r="F74" s="539"/>
      <c r="G74" s="539"/>
      <c r="H74" s="539"/>
      <c r="I74" s="539"/>
      <c r="J74" s="539"/>
      <c r="K74" s="539"/>
      <c r="L74" s="539"/>
      <c r="M74" s="302"/>
      <c r="N74" s="308"/>
    </row>
    <row r="75" spans="2:15" x14ac:dyDescent="0.35">
      <c r="B75" s="308"/>
      <c r="C75" s="397" t="s">
        <v>3370</v>
      </c>
      <c r="D75" s="397" t="s">
        <v>3371</v>
      </c>
      <c r="E75" s="397" t="s">
        <v>3372</v>
      </c>
      <c r="F75" s="397" t="s">
        <v>3373</v>
      </c>
      <c r="G75" s="397" t="s">
        <v>3374</v>
      </c>
      <c r="H75" s="397" t="s">
        <v>3375</v>
      </c>
      <c r="I75" s="397" t="s">
        <v>3376</v>
      </c>
      <c r="J75" s="397" t="s">
        <v>3377</v>
      </c>
      <c r="K75" s="397" t="s">
        <v>3378</v>
      </c>
      <c r="L75" s="397" t="s">
        <v>3379</v>
      </c>
      <c r="M75" s="302"/>
      <c r="N75" s="397" t="s">
        <v>3385</v>
      </c>
    </row>
    <row r="76" spans="2:15" x14ac:dyDescent="0.35">
      <c r="B76" s="302"/>
      <c r="C76" s="385"/>
      <c r="D76" s="385"/>
      <c r="E76" s="385"/>
      <c r="F76" s="385"/>
      <c r="G76" s="385"/>
      <c r="H76" s="385"/>
      <c r="I76" s="385"/>
      <c r="J76" s="385"/>
      <c r="K76" s="385"/>
      <c r="L76" s="385"/>
      <c r="M76" s="302"/>
      <c r="N76" s="302"/>
    </row>
    <row r="77" spans="2:15" x14ac:dyDescent="0.35">
      <c r="B77" s="398" t="s">
        <v>3356</v>
      </c>
      <c r="C77" s="390">
        <v>4.2099999999999999E-2</v>
      </c>
      <c r="D77" s="390">
        <v>0.21587999999999999</v>
      </c>
      <c r="E77" s="390">
        <v>0.42654999999999998</v>
      </c>
      <c r="F77" s="390">
        <v>0.13921</v>
      </c>
      <c r="G77" s="390">
        <v>0.13406999999999999</v>
      </c>
      <c r="H77" s="390">
        <v>3.2250000000000001E-2</v>
      </c>
      <c r="I77" s="390">
        <v>6.11E-3</v>
      </c>
      <c r="J77" s="390">
        <v>1.72E-3</v>
      </c>
      <c r="K77" s="390">
        <v>7.1000000000000002E-4</v>
      </c>
      <c r="L77" s="390">
        <v>1.4E-3</v>
      </c>
      <c r="M77" s="302"/>
      <c r="N77" s="393">
        <v>0.51500000000000001</v>
      </c>
    </row>
    <row r="78" spans="2:15" x14ac:dyDescent="0.35">
      <c r="B78" s="398" t="s">
        <v>3357</v>
      </c>
      <c r="C78" s="390">
        <v>5.8220000000000001E-2</v>
      </c>
      <c r="D78" s="390">
        <v>0.34483999999999998</v>
      </c>
      <c r="E78" s="390">
        <v>0.43025999999999998</v>
      </c>
      <c r="F78" s="390">
        <v>9.9500000000000005E-2</v>
      </c>
      <c r="G78" s="390">
        <v>6.0850000000000001E-2</v>
      </c>
      <c r="H78" s="390">
        <v>3.2000000000000002E-3</v>
      </c>
      <c r="I78" s="390">
        <v>1.48E-3</v>
      </c>
      <c r="J78" s="390">
        <v>3.6000000000000002E-4</v>
      </c>
      <c r="K78" s="390">
        <v>7.6000000000000004E-4</v>
      </c>
      <c r="L78" s="390">
        <v>5.2999999999999998E-4</v>
      </c>
      <c r="M78" s="302"/>
      <c r="N78" s="393">
        <v>0.44600000000000001</v>
      </c>
    </row>
    <row r="79" spans="2:15" x14ac:dyDescent="0.35">
      <c r="B79" s="398" t="s">
        <v>3358</v>
      </c>
      <c r="C79" s="390">
        <v>0.34961999999999999</v>
      </c>
      <c r="D79" s="390">
        <v>0.34625</v>
      </c>
      <c r="E79" s="390">
        <v>0.18784000000000001</v>
      </c>
      <c r="F79" s="390">
        <v>0.11427</v>
      </c>
      <c r="G79" s="390">
        <v>2.0100000000000001E-3</v>
      </c>
      <c r="H79" s="390">
        <v>0</v>
      </c>
      <c r="I79" s="390">
        <v>0</v>
      </c>
      <c r="J79" s="390">
        <v>0</v>
      </c>
      <c r="K79" s="390">
        <v>0</v>
      </c>
      <c r="L79" s="390">
        <v>0</v>
      </c>
      <c r="M79" s="302"/>
      <c r="N79" s="393">
        <v>0.309</v>
      </c>
    </row>
    <row r="80" spans="2:15" x14ac:dyDescent="0.35">
      <c r="B80" s="398" t="s">
        <v>3359</v>
      </c>
      <c r="C80" s="390">
        <v>0.30951000000000001</v>
      </c>
      <c r="D80" s="390">
        <v>0.29857</v>
      </c>
      <c r="E80" s="390">
        <v>0.27366000000000001</v>
      </c>
      <c r="F80" s="390">
        <v>8.1820000000000004E-2</v>
      </c>
      <c r="G80" s="390">
        <v>2.9829999999999999E-2</v>
      </c>
      <c r="H80" s="390">
        <v>5.5100000000000001E-3</v>
      </c>
      <c r="I80" s="390">
        <v>6.3000000000000003E-4</v>
      </c>
      <c r="J80" s="390">
        <v>4.8000000000000001E-4</v>
      </c>
      <c r="K80" s="390">
        <v>0</v>
      </c>
      <c r="L80" s="390">
        <v>0</v>
      </c>
      <c r="M80" s="302"/>
      <c r="N80" s="393">
        <v>0.34200000000000003</v>
      </c>
    </row>
    <row r="81" spans="2:14" x14ac:dyDescent="0.35">
      <c r="B81" s="398" t="s">
        <v>3360</v>
      </c>
      <c r="C81" s="390">
        <v>6.2659999999999993E-2</v>
      </c>
      <c r="D81" s="390">
        <v>0.24273</v>
      </c>
      <c r="E81" s="390">
        <v>0.38227</v>
      </c>
      <c r="F81" s="390">
        <v>0.2001</v>
      </c>
      <c r="G81" s="390">
        <v>0.10419</v>
      </c>
      <c r="H81" s="390">
        <v>3.63E-3</v>
      </c>
      <c r="I81" s="390">
        <v>1.1299999999999999E-3</v>
      </c>
      <c r="J81" s="390">
        <v>1.1199999999999999E-3</v>
      </c>
      <c r="K81" s="390">
        <v>2.9E-4</v>
      </c>
      <c r="L81" s="390">
        <v>1.8799999999999999E-3</v>
      </c>
      <c r="M81" s="302"/>
      <c r="N81" s="393">
        <v>0.49</v>
      </c>
    </row>
    <row r="82" spans="2:14" ht="29" x14ac:dyDescent="0.35">
      <c r="B82" s="398" t="s">
        <v>3361</v>
      </c>
      <c r="C82" s="390">
        <v>9.0800000000000006E-2</v>
      </c>
      <c r="D82" s="390">
        <v>0.28806999999999999</v>
      </c>
      <c r="E82" s="390">
        <v>0.60640000000000005</v>
      </c>
      <c r="F82" s="390">
        <v>1.472E-2</v>
      </c>
      <c r="G82" s="390">
        <v>0</v>
      </c>
      <c r="H82" s="390">
        <v>0</v>
      </c>
      <c r="I82" s="390">
        <v>0</v>
      </c>
      <c r="J82" s="390">
        <v>0</v>
      </c>
      <c r="K82" s="390">
        <v>0</v>
      </c>
      <c r="L82" s="390">
        <v>0</v>
      </c>
      <c r="M82" s="302"/>
      <c r="N82" s="393">
        <v>0.40799999999999997</v>
      </c>
    </row>
    <row r="83" spans="2:14" x14ac:dyDescent="0.35">
      <c r="B83" s="398" t="s">
        <v>3362</v>
      </c>
      <c r="C83" s="390">
        <v>0.12687999999999999</v>
      </c>
      <c r="D83" s="390">
        <v>0.31481999999999999</v>
      </c>
      <c r="E83" s="390">
        <v>0.38091000000000003</v>
      </c>
      <c r="F83" s="390">
        <v>0.15214</v>
      </c>
      <c r="G83" s="390">
        <v>2.2880000000000001E-2</v>
      </c>
      <c r="H83" s="390">
        <v>2.2000000000000001E-4</v>
      </c>
      <c r="I83" s="390">
        <v>8.5999999999999998E-4</v>
      </c>
      <c r="J83" s="390">
        <v>1.2999999999999999E-4</v>
      </c>
      <c r="K83" s="390">
        <v>1.2999999999999999E-4</v>
      </c>
      <c r="L83" s="390">
        <v>1.0300000000000001E-3</v>
      </c>
      <c r="M83" s="302"/>
      <c r="N83" s="393">
        <v>0.42599999999999999</v>
      </c>
    </row>
    <row r="84" spans="2:14" x14ac:dyDescent="0.35">
      <c r="B84" s="398" t="s">
        <v>3380</v>
      </c>
      <c r="C84" s="390">
        <v>0.10435999999999999</v>
      </c>
      <c r="D84" s="390">
        <v>0.31058999999999998</v>
      </c>
      <c r="E84" s="390">
        <v>0.47787000000000002</v>
      </c>
      <c r="F84" s="390">
        <v>8.9419999999999999E-2</v>
      </c>
      <c r="G84" s="390">
        <v>1.3610000000000001E-2</v>
      </c>
      <c r="H84" s="390">
        <v>1.7600000000000001E-3</v>
      </c>
      <c r="I84" s="390">
        <v>6.2E-4</v>
      </c>
      <c r="J84" s="390">
        <v>8.5999999999999998E-4</v>
      </c>
      <c r="K84" s="390">
        <v>3.6000000000000002E-4</v>
      </c>
      <c r="L84" s="390">
        <v>5.5000000000000003E-4</v>
      </c>
      <c r="M84" s="302"/>
      <c r="N84" s="393">
        <v>0.42</v>
      </c>
    </row>
    <row r="85" spans="2:14" ht="29" x14ac:dyDescent="0.35">
      <c r="B85" s="398" t="s">
        <v>3381</v>
      </c>
      <c r="C85" s="390">
        <v>0.20152</v>
      </c>
      <c r="D85" s="390">
        <v>0.2712</v>
      </c>
      <c r="E85" s="390">
        <v>0.31764999999999999</v>
      </c>
      <c r="F85" s="390">
        <v>0.19878999999999999</v>
      </c>
      <c r="G85" s="390">
        <v>9.2200000000000008E-3</v>
      </c>
      <c r="H85" s="390">
        <v>6.6E-4</v>
      </c>
      <c r="I85" s="390">
        <v>1.3999999999999999E-4</v>
      </c>
      <c r="J85" s="390">
        <v>0</v>
      </c>
      <c r="K85" s="390">
        <v>0</v>
      </c>
      <c r="L85" s="390">
        <v>8.0999999999999996E-4</v>
      </c>
      <c r="M85" s="302"/>
      <c r="N85" s="393">
        <v>0.38200000000000001</v>
      </c>
    </row>
    <row r="86" spans="2:14" x14ac:dyDescent="0.35">
      <c r="B86" s="398" t="s">
        <v>136</v>
      </c>
      <c r="C86" s="390">
        <v>0.27892</v>
      </c>
      <c r="D86" s="390">
        <v>0.44968000000000002</v>
      </c>
      <c r="E86" s="390">
        <v>0.27034999999999998</v>
      </c>
      <c r="F86" s="390">
        <v>1.0499999999999999E-3</v>
      </c>
      <c r="G86" s="390">
        <v>0</v>
      </c>
      <c r="H86" s="390">
        <v>0</v>
      </c>
      <c r="I86" s="390">
        <v>0</v>
      </c>
      <c r="J86" s="390">
        <v>0</v>
      </c>
      <c r="K86" s="390">
        <v>0</v>
      </c>
      <c r="L86" s="390">
        <v>0</v>
      </c>
      <c r="M86" s="302"/>
      <c r="N86" s="393">
        <v>0.29199999999999998</v>
      </c>
    </row>
    <row r="87" spans="2:14" x14ac:dyDescent="0.35">
      <c r="B87" s="302"/>
      <c r="C87" s="391"/>
      <c r="D87" s="391"/>
      <c r="E87" s="391"/>
      <c r="F87" s="391"/>
      <c r="G87" s="391"/>
      <c r="H87" s="391"/>
      <c r="I87" s="391"/>
      <c r="J87" s="391"/>
      <c r="K87" s="391"/>
      <c r="L87" s="391"/>
      <c r="M87" s="302"/>
      <c r="N87" s="302"/>
    </row>
    <row r="88" spans="2:14" x14ac:dyDescent="0.35">
      <c r="B88" s="359" t="s">
        <v>138</v>
      </c>
      <c r="C88" s="392">
        <v>7.51E-2</v>
      </c>
      <c r="D88" s="392">
        <v>0.24790999999999999</v>
      </c>
      <c r="E88" s="392">
        <v>0.41375000000000001</v>
      </c>
      <c r="F88" s="392">
        <v>0.13278000000000001</v>
      </c>
      <c r="G88" s="392">
        <v>0.10141</v>
      </c>
      <c r="H88" s="392">
        <v>2.1729999999999999E-2</v>
      </c>
      <c r="I88" s="392">
        <v>4.2500000000000003E-3</v>
      </c>
      <c r="J88" s="392">
        <v>1.31E-3</v>
      </c>
      <c r="K88" s="392">
        <v>5.5000000000000003E-4</v>
      </c>
      <c r="L88" s="392">
        <v>1.1999999999999999E-3</v>
      </c>
      <c r="M88" s="302"/>
      <c r="N88" s="394">
        <v>0.48199999999999998</v>
      </c>
    </row>
    <row r="92" spans="2:14" x14ac:dyDescent="0.35">
      <c r="N92" s="289" t="s">
        <v>3258</v>
      </c>
    </row>
  </sheetData>
  <mergeCells count="4">
    <mergeCell ref="C8:L8"/>
    <mergeCell ref="C30:L30"/>
    <mergeCell ref="C52:L52"/>
    <mergeCell ref="C74:L74"/>
  </mergeCells>
  <hyperlinks>
    <hyperlink ref="N92" location="Contents!A1" display="To Frontpage" xr:uid="{F94C5AEF-20C6-4DF8-A319-32CA55E117F3}"/>
  </hyperlinks>
  <pageMargins left="0.70866141732283472" right="0.70866141732283472" top="0.74803149606299213" bottom="0.74803149606299213" header="0.31496062992125984" footer="0.31496062992125984"/>
  <pageSetup paperSize="9" scale="35" orientation="landscape" r:id="rId1"/>
  <headerFooter>
    <oddFooter>&amp;C&amp;1#&amp;"Calibri"&amp;10&amp;K000000Confidential</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02728-F141-4E39-957A-BD6DC694E7CB}">
  <sheetPr codeName="Sheet22">
    <pageSetUpPr fitToPage="1"/>
  </sheetPr>
  <dimension ref="B5:I26"/>
  <sheetViews>
    <sheetView zoomScale="85" zoomScaleNormal="85" workbookViewId="0"/>
  </sheetViews>
  <sheetFormatPr defaultColWidth="9.1796875" defaultRowHeight="14.5" x14ac:dyDescent="0.35"/>
  <cols>
    <col min="1" max="1" width="4.7265625" style="19" customWidth="1"/>
    <col min="2" max="2" width="30.26953125" style="19" customWidth="1"/>
    <col min="3" max="3" width="30.81640625" style="19" customWidth="1"/>
    <col min="4" max="8" width="27.453125" style="19" customWidth="1"/>
    <col min="9" max="9" width="25.7265625" style="19" customWidth="1"/>
    <col min="10" max="16384" width="9.1796875" style="19"/>
  </cols>
  <sheetData>
    <row r="5" spans="2:9" ht="15.5" x14ac:dyDescent="0.35">
      <c r="B5" s="399" t="s">
        <v>3388</v>
      </c>
    </row>
    <row r="6" spans="2:9" ht="3.75" customHeight="1" x14ac:dyDescent="0.35">
      <c r="B6" s="353"/>
    </row>
    <row r="7" spans="2:9" x14ac:dyDescent="0.35">
      <c r="B7" s="376" t="s">
        <v>3198</v>
      </c>
      <c r="C7" s="376"/>
      <c r="D7" s="400"/>
      <c r="E7" s="400"/>
      <c r="F7" s="400"/>
      <c r="G7" s="400"/>
      <c r="H7" s="400"/>
      <c r="I7" s="400"/>
    </row>
    <row r="8" spans="2:9" x14ac:dyDescent="0.35">
      <c r="B8" s="297"/>
      <c r="C8" s="297"/>
      <c r="D8" s="297"/>
      <c r="E8" s="297"/>
      <c r="F8" s="297"/>
      <c r="G8" s="297"/>
      <c r="H8" s="297"/>
      <c r="I8" s="297"/>
    </row>
    <row r="9" spans="2:9" ht="29" x14ac:dyDescent="0.35">
      <c r="B9" s="297"/>
      <c r="C9" s="380" t="s">
        <v>3101</v>
      </c>
      <c r="D9" s="380" t="s">
        <v>3102</v>
      </c>
      <c r="E9" s="380" t="s">
        <v>3103</v>
      </c>
      <c r="F9" s="380" t="s">
        <v>3104</v>
      </c>
      <c r="G9" s="380" t="s">
        <v>3105</v>
      </c>
      <c r="H9" s="380" t="s">
        <v>3389</v>
      </c>
      <c r="I9" s="380" t="s">
        <v>138</v>
      </c>
    </row>
    <row r="11" spans="2:9" x14ac:dyDescent="0.35">
      <c r="B11" s="383" t="s">
        <v>3356</v>
      </c>
      <c r="C11" s="401">
        <v>121.663</v>
      </c>
      <c r="D11" s="401">
        <v>43.256</v>
      </c>
      <c r="E11" s="401">
        <v>6.8849999999999998</v>
      </c>
      <c r="F11" s="401">
        <v>49.718000000000004</v>
      </c>
      <c r="G11" s="401">
        <v>30.204999999999998</v>
      </c>
      <c r="H11" s="401">
        <v>0</v>
      </c>
      <c r="I11" s="401">
        <f>SUM(C11:H11)</f>
        <v>251.72699999999998</v>
      </c>
    </row>
    <row r="12" spans="2:9" x14ac:dyDescent="0.35">
      <c r="B12" s="383" t="s">
        <v>3357</v>
      </c>
      <c r="C12" s="401">
        <v>5.032</v>
      </c>
      <c r="D12" s="401">
        <v>4.0599999999999996</v>
      </c>
      <c r="E12" s="401">
        <v>1.2949999999999999</v>
      </c>
      <c r="F12" s="401">
        <v>2.7050000000000001</v>
      </c>
      <c r="G12" s="401">
        <v>1.8660000000000001</v>
      </c>
      <c r="H12" s="401">
        <v>0</v>
      </c>
      <c r="I12" s="401">
        <f t="shared" ref="I12:I20" si="0">SUM(C12:H12)</f>
        <v>14.957999999999998</v>
      </c>
    </row>
    <row r="13" spans="2:9" x14ac:dyDescent="0.35">
      <c r="B13" s="383" t="s">
        <v>3358</v>
      </c>
      <c r="C13" s="401">
        <v>6.4000000000000001E-2</v>
      </c>
      <c r="D13" s="401">
        <v>3.0000000000000001E-3</v>
      </c>
      <c r="E13" s="401">
        <v>3.0000000000000001E-3</v>
      </c>
      <c r="F13" s="401">
        <v>1.0999999999999999E-2</v>
      </c>
      <c r="G13" s="401">
        <v>1.2999999999999999E-2</v>
      </c>
      <c r="H13" s="401">
        <v>0</v>
      </c>
      <c r="I13" s="401">
        <f t="shared" si="0"/>
        <v>9.4E-2</v>
      </c>
    </row>
    <row r="14" spans="2:9" x14ac:dyDescent="0.35">
      <c r="B14" s="383" t="s">
        <v>3359</v>
      </c>
      <c r="C14" s="401">
        <v>12.182</v>
      </c>
      <c r="D14" s="401">
        <v>1.778</v>
      </c>
      <c r="E14" s="401">
        <v>0.46100000000000002</v>
      </c>
      <c r="F14" s="401">
        <v>3.4180000000000001</v>
      </c>
      <c r="G14" s="401">
        <v>1.494</v>
      </c>
      <c r="H14" s="401">
        <v>0</v>
      </c>
      <c r="I14" s="401">
        <f t="shared" si="0"/>
        <v>19.333000000000002</v>
      </c>
    </row>
    <row r="15" spans="2:9" x14ac:dyDescent="0.35">
      <c r="B15" s="383" t="s">
        <v>3360</v>
      </c>
      <c r="C15" s="401">
        <v>16.007999999999999</v>
      </c>
      <c r="D15" s="401">
        <v>3.5659999999999998</v>
      </c>
      <c r="E15" s="401">
        <v>0.752</v>
      </c>
      <c r="F15" s="401">
        <v>5.7279999999999998</v>
      </c>
      <c r="G15" s="401">
        <v>3.2450000000000001</v>
      </c>
      <c r="H15" s="401">
        <v>0</v>
      </c>
      <c r="I15" s="401">
        <f t="shared" si="0"/>
        <v>29.298999999999996</v>
      </c>
    </row>
    <row r="16" spans="2:9" ht="29" x14ac:dyDescent="0.35">
      <c r="B16" s="383" t="s">
        <v>3361</v>
      </c>
      <c r="C16" s="401">
        <v>0.157</v>
      </c>
      <c r="D16" s="401">
        <v>0.248</v>
      </c>
      <c r="E16" s="401">
        <v>0.30499999999999999</v>
      </c>
      <c r="F16" s="401">
        <v>1.105</v>
      </c>
      <c r="G16" s="401">
        <v>0.64300000000000002</v>
      </c>
      <c r="H16" s="401">
        <v>0</v>
      </c>
      <c r="I16" s="401">
        <f t="shared" si="0"/>
        <v>2.4580000000000002</v>
      </c>
    </row>
    <row r="17" spans="2:9" x14ac:dyDescent="0.35">
      <c r="B17" s="383" t="s">
        <v>3362</v>
      </c>
      <c r="C17" s="401">
        <v>17.616</v>
      </c>
      <c r="D17" s="401">
        <v>1.7070000000000001</v>
      </c>
      <c r="E17" s="401">
        <v>1.4830000000000001</v>
      </c>
      <c r="F17" s="401">
        <v>5.4649999999999999</v>
      </c>
      <c r="G17" s="401">
        <v>3.3050000000000002</v>
      </c>
      <c r="H17" s="401">
        <v>0</v>
      </c>
      <c r="I17" s="401">
        <f t="shared" si="0"/>
        <v>29.576000000000001</v>
      </c>
    </row>
    <row r="18" spans="2:9" x14ac:dyDescent="0.35">
      <c r="B18" s="383" t="s">
        <v>3380</v>
      </c>
      <c r="C18" s="401">
        <v>2.7160000000000002</v>
      </c>
      <c r="D18" s="401">
        <v>9.1120000000000001</v>
      </c>
      <c r="E18" s="401">
        <v>2.0720000000000001</v>
      </c>
      <c r="F18" s="401">
        <v>9.593</v>
      </c>
      <c r="G18" s="401">
        <v>7.9039999999999999</v>
      </c>
      <c r="H18" s="401">
        <v>0</v>
      </c>
      <c r="I18" s="401">
        <f t="shared" si="0"/>
        <v>31.396999999999998</v>
      </c>
    </row>
    <row r="19" spans="2:9" ht="29" x14ac:dyDescent="0.35">
      <c r="B19" s="383" t="s">
        <v>3381</v>
      </c>
      <c r="C19" s="401">
        <v>0.58899999999999997</v>
      </c>
      <c r="D19" s="401">
        <v>0.13900000000000001</v>
      </c>
      <c r="E19" s="401">
        <v>7.0999999999999994E-2</v>
      </c>
      <c r="F19" s="401">
        <v>0.26</v>
      </c>
      <c r="G19" s="401">
        <v>0.21</v>
      </c>
      <c r="H19" s="401">
        <v>0</v>
      </c>
      <c r="I19" s="401">
        <f t="shared" si="0"/>
        <v>1.2689999999999999</v>
      </c>
    </row>
    <row r="20" spans="2:9" x14ac:dyDescent="0.35">
      <c r="B20" s="383" t="s">
        <v>136</v>
      </c>
      <c r="C20" s="401">
        <v>2.528</v>
      </c>
      <c r="D20" s="401">
        <v>1.377</v>
      </c>
      <c r="E20" s="401">
        <v>0.254</v>
      </c>
      <c r="F20" s="401">
        <v>3.2450000000000001</v>
      </c>
      <c r="G20" s="401">
        <v>1.03</v>
      </c>
      <c r="H20" s="401">
        <v>0</v>
      </c>
      <c r="I20" s="401">
        <f t="shared" si="0"/>
        <v>8.4340000000000011</v>
      </c>
    </row>
    <row r="21" spans="2:9" x14ac:dyDescent="0.35">
      <c r="C21" s="401"/>
      <c r="D21" s="401"/>
      <c r="E21" s="401"/>
      <c r="F21" s="401"/>
      <c r="G21" s="401"/>
      <c r="H21" s="401"/>
      <c r="I21" s="401"/>
    </row>
    <row r="22" spans="2:9" x14ac:dyDescent="0.35">
      <c r="B22" s="402" t="s">
        <v>138</v>
      </c>
      <c r="C22" s="370">
        <f>SUM(C11:C20)</f>
        <v>178.55499999999998</v>
      </c>
      <c r="D22" s="370">
        <f t="shared" ref="D22:I22" si="1">SUM(D11:D20)</f>
        <v>65.246000000000009</v>
      </c>
      <c r="E22" s="370">
        <f t="shared" si="1"/>
        <v>13.581</v>
      </c>
      <c r="F22" s="370">
        <f t="shared" si="1"/>
        <v>81.248000000000019</v>
      </c>
      <c r="G22" s="370">
        <f t="shared" si="1"/>
        <v>49.914999999999999</v>
      </c>
      <c r="H22" s="370">
        <f t="shared" si="1"/>
        <v>0</v>
      </c>
      <c r="I22" s="370">
        <f t="shared" si="1"/>
        <v>388.54500000000002</v>
      </c>
    </row>
    <row r="26" spans="2:9" x14ac:dyDescent="0.35">
      <c r="I26" s="289" t="s">
        <v>3258</v>
      </c>
    </row>
  </sheetData>
  <hyperlinks>
    <hyperlink ref="I26" location="Contents!A1" display="To Frontpage" xr:uid="{4D2E2A1C-5EDC-44A2-AD83-B80F7CBF094E}"/>
  </hyperlinks>
  <pageMargins left="0.70866141732283472" right="0.70866141732283472" top="0.74803149606299213" bottom="0.74803149606299213" header="0.31496062992125984" footer="0.31496062992125984"/>
  <pageSetup paperSize="9" scale="56" orientation="landscape" r:id="rId1"/>
  <headerFooter>
    <oddFooter>&amp;C&amp;1#&amp;"Calibri"&amp;10&amp;K000000Confidential</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FFD80-57BB-4A87-985F-B3A14D6D6DF0}">
  <sheetPr codeName="Sheet23">
    <pageSetUpPr fitToPage="1"/>
  </sheetPr>
  <dimension ref="B5:N64"/>
  <sheetViews>
    <sheetView zoomScale="85" zoomScaleNormal="85" workbookViewId="0"/>
  </sheetViews>
  <sheetFormatPr defaultColWidth="9.1796875" defaultRowHeight="14.5" x14ac:dyDescent="0.35"/>
  <cols>
    <col min="1" max="1" width="4.7265625" style="19" customWidth="1"/>
    <col min="2" max="2" width="26.26953125" style="19" customWidth="1"/>
    <col min="3" max="12" width="17.7265625" style="19" customWidth="1"/>
    <col min="13" max="13" width="18" style="19" customWidth="1"/>
    <col min="14" max="16384" width="9.1796875" style="19"/>
  </cols>
  <sheetData>
    <row r="5" spans="2:13" ht="15.5" x14ac:dyDescent="0.35">
      <c r="B5" s="353" t="s">
        <v>3390</v>
      </c>
    </row>
    <row r="6" spans="2:13" x14ac:dyDescent="0.35">
      <c r="B6" s="376" t="s">
        <v>3200</v>
      </c>
      <c r="C6" s="400"/>
      <c r="D6" s="400"/>
      <c r="E6" s="400"/>
      <c r="F6" s="400"/>
      <c r="G6" s="400"/>
      <c r="H6" s="400"/>
      <c r="I6" s="400"/>
      <c r="J6" s="400"/>
      <c r="K6" s="400"/>
      <c r="L6" s="400"/>
      <c r="M6" s="400"/>
    </row>
    <row r="7" spans="2:13" x14ac:dyDescent="0.35">
      <c r="B7" s="297"/>
      <c r="C7" s="297"/>
      <c r="D7" s="297"/>
      <c r="E7" s="297"/>
      <c r="F7" s="297"/>
      <c r="G7" s="297"/>
      <c r="H7" s="297"/>
      <c r="I7" s="297"/>
      <c r="J7" s="297"/>
      <c r="K7" s="297"/>
      <c r="L7" s="297"/>
      <c r="M7" s="297"/>
    </row>
    <row r="8" spans="2:13" ht="29" x14ac:dyDescent="0.35">
      <c r="B8" s="297"/>
      <c r="C8" s="357" t="s">
        <v>3356</v>
      </c>
      <c r="D8" s="357" t="s">
        <v>3357</v>
      </c>
      <c r="E8" s="357" t="s">
        <v>3358</v>
      </c>
      <c r="F8" s="357" t="s">
        <v>3359</v>
      </c>
      <c r="G8" s="357" t="s">
        <v>3360</v>
      </c>
      <c r="H8" s="357" t="s">
        <v>3361</v>
      </c>
      <c r="I8" s="357" t="s">
        <v>3362</v>
      </c>
      <c r="J8" s="357" t="s">
        <v>770</v>
      </c>
      <c r="K8" s="357" t="s">
        <v>3363</v>
      </c>
      <c r="L8" s="357" t="s">
        <v>136</v>
      </c>
      <c r="M8" s="358" t="s">
        <v>138</v>
      </c>
    </row>
    <row r="9" spans="2:13" x14ac:dyDescent="0.35">
      <c r="B9" s="302" t="s">
        <v>3391</v>
      </c>
      <c r="C9" s="401">
        <v>0</v>
      </c>
      <c r="D9" s="401">
        <v>0</v>
      </c>
      <c r="E9" s="401">
        <v>0</v>
      </c>
      <c r="F9" s="401">
        <v>0</v>
      </c>
      <c r="G9" s="401">
        <v>0</v>
      </c>
      <c r="H9" s="401">
        <v>0</v>
      </c>
      <c r="I9" s="401">
        <v>0</v>
      </c>
      <c r="J9" s="401">
        <v>0</v>
      </c>
      <c r="K9" s="401">
        <v>0</v>
      </c>
      <c r="L9" s="401">
        <v>0</v>
      </c>
      <c r="M9" s="401">
        <f>SUM(C9:L9)</f>
        <v>0</v>
      </c>
    </row>
    <row r="10" spans="2:13" x14ac:dyDescent="0.35">
      <c r="B10" s="302" t="s">
        <v>3392</v>
      </c>
      <c r="C10" s="401">
        <v>42.204999999999998</v>
      </c>
      <c r="D10" s="401">
        <v>1.792</v>
      </c>
      <c r="E10" s="401">
        <v>0</v>
      </c>
      <c r="F10" s="401">
        <v>5.7350000000000003</v>
      </c>
      <c r="G10" s="401">
        <v>2.117</v>
      </c>
      <c r="H10" s="401">
        <v>1E-3</v>
      </c>
      <c r="I10" s="401">
        <v>0.39200000000000002</v>
      </c>
      <c r="J10" s="401">
        <v>1.405</v>
      </c>
      <c r="K10" s="401">
        <v>0</v>
      </c>
      <c r="L10" s="401">
        <v>3.3000000000000002E-2</v>
      </c>
      <c r="M10" s="401">
        <f t="shared" ref="M10:M19" si="0">SUM(C10:L10)</f>
        <v>53.68</v>
      </c>
    </row>
    <row r="11" spans="2:13" ht="30" customHeight="1" x14ac:dyDescent="0.35">
      <c r="B11" s="398" t="s">
        <v>3393</v>
      </c>
      <c r="C11" s="401">
        <f>SUM(C12:C15)</f>
        <v>72.741000000000014</v>
      </c>
      <c r="D11" s="401">
        <f t="shared" ref="D11:L11" si="1">SUM(D12:D15)</f>
        <v>4.1269999999999998</v>
      </c>
      <c r="E11" s="401">
        <f t="shared" si="1"/>
        <v>0</v>
      </c>
      <c r="F11" s="401">
        <f t="shared" si="1"/>
        <v>1.7440000000000002</v>
      </c>
      <c r="G11" s="401">
        <f t="shared" si="1"/>
        <v>4.6610000000000005</v>
      </c>
      <c r="H11" s="401">
        <f t="shared" si="1"/>
        <v>8.2000000000000003E-2</v>
      </c>
      <c r="I11" s="401">
        <f t="shared" si="1"/>
        <v>4.3170000000000002</v>
      </c>
      <c r="J11" s="401">
        <f t="shared" si="1"/>
        <v>3.8090000000000002</v>
      </c>
      <c r="K11" s="401">
        <f t="shared" si="1"/>
        <v>4.0000000000000001E-3</v>
      </c>
      <c r="L11" s="401">
        <f t="shared" si="1"/>
        <v>2.2000000000000002E-2</v>
      </c>
      <c r="M11" s="401">
        <f t="shared" si="0"/>
        <v>91.507000000000005</v>
      </c>
    </row>
    <row r="12" spans="2:13" x14ac:dyDescent="0.35">
      <c r="B12" s="403" t="s">
        <v>3394</v>
      </c>
      <c r="C12" s="401">
        <v>0.96699999999999997</v>
      </c>
      <c r="D12" s="401">
        <v>0.04</v>
      </c>
      <c r="E12" s="401">
        <v>0</v>
      </c>
      <c r="F12" s="401">
        <v>1E-3</v>
      </c>
      <c r="G12" s="401">
        <v>1.4E-2</v>
      </c>
      <c r="H12" s="401">
        <v>0</v>
      </c>
      <c r="I12" s="401">
        <v>0.10299999999999999</v>
      </c>
      <c r="J12" s="401">
        <v>0.14799999999999999</v>
      </c>
      <c r="K12" s="401">
        <v>0</v>
      </c>
      <c r="L12" s="401">
        <v>1E-3</v>
      </c>
      <c r="M12" s="401">
        <f t="shared" si="0"/>
        <v>1.2739999999999996</v>
      </c>
    </row>
    <row r="13" spans="2:13" x14ac:dyDescent="0.35">
      <c r="B13" s="403" t="s">
        <v>3395</v>
      </c>
      <c r="C13" s="401">
        <v>18.109000000000002</v>
      </c>
      <c r="D13" s="401">
        <v>0.73099999999999998</v>
      </c>
      <c r="E13" s="401">
        <v>0</v>
      </c>
      <c r="F13" s="401">
        <v>0.28000000000000003</v>
      </c>
      <c r="G13" s="401">
        <v>1.7250000000000001</v>
      </c>
      <c r="H13" s="401">
        <v>0</v>
      </c>
      <c r="I13" s="401">
        <v>0.77500000000000002</v>
      </c>
      <c r="J13" s="401">
        <v>1.3149999999999999</v>
      </c>
      <c r="K13" s="401">
        <v>0</v>
      </c>
      <c r="L13" s="401">
        <v>4.0000000000000001E-3</v>
      </c>
      <c r="M13" s="401">
        <f t="shared" si="0"/>
        <v>22.939000000000007</v>
      </c>
    </row>
    <row r="14" spans="2:13" x14ac:dyDescent="0.35">
      <c r="B14" s="404" t="s">
        <v>3396</v>
      </c>
      <c r="C14" s="401">
        <v>53.664000000000001</v>
      </c>
      <c r="D14" s="401">
        <v>3.3559999999999999</v>
      </c>
      <c r="E14" s="401">
        <v>0</v>
      </c>
      <c r="F14" s="401">
        <v>1.4630000000000001</v>
      </c>
      <c r="G14" s="401">
        <v>2.9220000000000002</v>
      </c>
      <c r="H14" s="401">
        <v>8.2000000000000003E-2</v>
      </c>
      <c r="I14" s="401">
        <v>3.4390000000000001</v>
      </c>
      <c r="J14" s="401">
        <v>2.3460000000000001</v>
      </c>
      <c r="K14" s="401">
        <v>4.0000000000000001E-3</v>
      </c>
      <c r="L14" s="401">
        <v>1.7000000000000001E-2</v>
      </c>
      <c r="M14" s="401">
        <f t="shared" si="0"/>
        <v>67.293000000000006</v>
      </c>
    </row>
    <row r="15" spans="2:13" x14ac:dyDescent="0.35">
      <c r="B15" s="404" t="s">
        <v>3397</v>
      </c>
      <c r="C15" s="401">
        <v>1E-3</v>
      </c>
      <c r="D15" s="401">
        <v>0</v>
      </c>
      <c r="E15" s="401">
        <v>0</v>
      </c>
      <c r="F15" s="401">
        <v>0</v>
      </c>
      <c r="G15" s="401">
        <v>0</v>
      </c>
      <c r="H15" s="401">
        <v>0</v>
      </c>
      <c r="I15" s="401">
        <v>0</v>
      </c>
      <c r="J15" s="401">
        <v>0</v>
      </c>
      <c r="K15" s="401">
        <v>0</v>
      </c>
      <c r="L15" s="401">
        <v>0</v>
      </c>
      <c r="M15" s="401">
        <f t="shared" si="0"/>
        <v>1E-3</v>
      </c>
    </row>
    <row r="16" spans="2:13" x14ac:dyDescent="0.35">
      <c r="B16" s="302" t="s">
        <v>3398</v>
      </c>
      <c r="C16" s="401">
        <v>0</v>
      </c>
      <c r="D16" s="401">
        <v>0</v>
      </c>
      <c r="E16" s="401">
        <v>0</v>
      </c>
      <c r="F16" s="401">
        <v>0</v>
      </c>
      <c r="G16" s="401">
        <v>0</v>
      </c>
      <c r="H16" s="401">
        <v>0</v>
      </c>
      <c r="I16" s="401">
        <v>0</v>
      </c>
      <c r="J16" s="401">
        <v>0</v>
      </c>
      <c r="K16" s="401">
        <v>0</v>
      </c>
      <c r="L16" s="401">
        <v>0</v>
      </c>
      <c r="M16" s="401"/>
    </row>
    <row r="17" spans="2:13" x14ac:dyDescent="0.35">
      <c r="B17" s="302" t="s">
        <v>3399</v>
      </c>
      <c r="C17" s="401">
        <v>25.376999999999999</v>
      </c>
      <c r="D17" s="401">
        <v>1.8819999999999999</v>
      </c>
      <c r="E17" s="401">
        <v>0</v>
      </c>
      <c r="F17" s="401">
        <v>2.2610000000000001</v>
      </c>
      <c r="G17" s="401">
        <v>9.8070000000000004</v>
      </c>
      <c r="H17" s="401">
        <v>0.376</v>
      </c>
      <c r="I17" s="401">
        <v>7.0259999999999998</v>
      </c>
      <c r="J17" s="401">
        <v>14.331</v>
      </c>
      <c r="K17" s="401">
        <v>0.22900000000000001</v>
      </c>
      <c r="L17" s="401">
        <v>2.1429999999999998</v>
      </c>
      <c r="M17" s="401">
        <f t="shared" si="0"/>
        <v>63.432000000000002</v>
      </c>
    </row>
    <row r="18" spans="2:13" x14ac:dyDescent="0.35">
      <c r="B18" s="19" t="s">
        <v>3400</v>
      </c>
      <c r="C18" s="401">
        <v>1.6E-2</v>
      </c>
      <c r="D18" s="401">
        <v>0</v>
      </c>
      <c r="E18" s="401">
        <v>0</v>
      </c>
      <c r="F18" s="401">
        <v>0</v>
      </c>
      <c r="G18" s="401">
        <v>0</v>
      </c>
      <c r="H18" s="401">
        <v>0</v>
      </c>
      <c r="I18" s="401">
        <v>0</v>
      </c>
      <c r="J18" s="401">
        <v>0</v>
      </c>
      <c r="K18" s="401">
        <v>0</v>
      </c>
      <c r="L18" s="401">
        <v>0</v>
      </c>
      <c r="M18" s="401">
        <f t="shared" si="0"/>
        <v>1.6E-2</v>
      </c>
    </row>
    <row r="19" spans="2:13" x14ac:dyDescent="0.35">
      <c r="B19" s="19" t="s">
        <v>136</v>
      </c>
      <c r="C19" s="401">
        <v>0</v>
      </c>
      <c r="D19" s="401">
        <v>0</v>
      </c>
      <c r="E19" s="401">
        <v>0</v>
      </c>
      <c r="F19" s="401">
        <v>0</v>
      </c>
      <c r="G19" s="401">
        <v>0</v>
      </c>
      <c r="H19" s="401">
        <v>0</v>
      </c>
      <c r="I19" s="401">
        <v>0</v>
      </c>
      <c r="J19" s="401">
        <v>0</v>
      </c>
      <c r="K19" s="401">
        <v>0</v>
      </c>
      <c r="L19" s="401">
        <v>0</v>
      </c>
      <c r="M19" s="401">
        <f t="shared" si="0"/>
        <v>0</v>
      </c>
    </row>
    <row r="20" spans="2:13" x14ac:dyDescent="0.35">
      <c r="B20" s="402" t="s">
        <v>138</v>
      </c>
      <c r="C20" s="370">
        <f>SUM(C9:C19)-C11-C16</f>
        <v>140.33900000000003</v>
      </c>
      <c r="D20" s="370">
        <f t="shared" ref="D20:M20" si="2">SUM(D9:D19)-D11-D16</f>
        <v>7.8009999999999993</v>
      </c>
      <c r="E20" s="370">
        <f t="shared" si="2"/>
        <v>0</v>
      </c>
      <c r="F20" s="370">
        <f t="shared" si="2"/>
        <v>9.740000000000002</v>
      </c>
      <c r="G20" s="370">
        <f t="shared" si="2"/>
        <v>16.585000000000001</v>
      </c>
      <c r="H20" s="370">
        <f t="shared" si="2"/>
        <v>0.45900000000000002</v>
      </c>
      <c r="I20" s="370">
        <f t="shared" si="2"/>
        <v>11.734999999999999</v>
      </c>
      <c r="J20" s="370">
        <f t="shared" si="2"/>
        <v>19.544999999999998</v>
      </c>
      <c r="K20" s="370">
        <f t="shared" si="2"/>
        <v>0.23300000000000001</v>
      </c>
      <c r="L20" s="370">
        <f t="shared" si="2"/>
        <v>2.198</v>
      </c>
      <c r="M20" s="370">
        <f t="shared" si="2"/>
        <v>208.63500000000005</v>
      </c>
    </row>
    <row r="21" spans="2:13" x14ac:dyDescent="0.35">
      <c r="B21" s="349" t="s">
        <v>3401</v>
      </c>
    </row>
    <row r="25" spans="2:13" ht="15.5" x14ac:dyDescent="0.35">
      <c r="B25" s="353" t="s">
        <v>3402</v>
      </c>
    </row>
    <row r="26" spans="2:13" x14ac:dyDescent="0.35">
      <c r="B26" s="376" t="s">
        <v>3202</v>
      </c>
      <c r="C26" s="400"/>
      <c r="D26" s="400"/>
      <c r="E26" s="400"/>
      <c r="F26" s="400"/>
      <c r="G26" s="400"/>
      <c r="H26" s="400"/>
      <c r="I26" s="400"/>
      <c r="J26" s="400"/>
      <c r="K26" s="400"/>
      <c r="L26" s="400"/>
      <c r="M26" s="400"/>
    </row>
    <row r="27" spans="2:13" x14ac:dyDescent="0.35">
      <c r="B27" s="297"/>
      <c r="C27" s="297"/>
      <c r="D27" s="297"/>
      <c r="E27" s="297"/>
      <c r="F27" s="297"/>
      <c r="G27" s="297"/>
      <c r="H27" s="297"/>
      <c r="I27" s="297"/>
      <c r="J27" s="297"/>
      <c r="K27" s="297"/>
      <c r="L27" s="297"/>
      <c r="M27" s="297"/>
    </row>
    <row r="28" spans="2:13" ht="29" x14ac:dyDescent="0.35">
      <c r="B28" s="297"/>
      <c r="C28" s="357" t="s">
        <v>3356</v>
      </c>
      <c r="D28" s="357" t="s">
        <v>3357</v>
      </c>
      <c r="E28" s="357" t="s">
        <v>3358</v>
      </c>
      <c r="F28" s="357" t="s">
        <v>3359</v>
      </c>
      <c r="G28" s="357" t="s">
        <v>3360</v>
      </c>
      <c r="H28" s="357" t="s">
        <v>3361</v>
      </c>
      <c r="I28" s="357" t="s">
        <v>3362</v>
      </c>
      <c r="J28" s="357" t="s">
        <v>770</v>
      </c>
      <c r="K28" s="357" t="s">
        <v>3363</v>
      </c>
      <c r="L28" s="357" t="s">
        <v>136</v>
      </c>
      <c r="M28" s="358" t="s">
        <v>138</v>
      </c>
    </row>
    <row r="29" spans="2:13" x14ac:dyDescent="0.35">
      <c r="B29" s="302" t="s">
        <v>3391</v>
      </c>
      <c r="C29" s="401">
        <v>0</v>
      </c>
      <c r="D29" s="401">
        <v>0</v>
      </c>
      <c r="E29" s="401">
        <v>0</v>
      </c>
      <c r="F29" s="401">
        <v>0</v>
      </c>
      <c r="G29" s="401">
        <v>0</v>
      </c>
      <c r="H29" s="401">
        <v>0</v>
      </c>
      <c r="I29" s="401">
        <v>0</v>
      </c>
      <c r="J29" s="401">
        <v>0</v>
      </c>
      <c r="K29" s="401">
        <v>0</v>
      </c>
      <c r="L29" s="401">
        <v>0</v>
      </c>
      <c r="M29" s="401">
        <f>SUM(C29:L29)</f>
        <v>0</v>
      </c>
    </row>
    <row r="30" spans="2:13" x14ac:dyDescent="0.35">
      <c r="B30" s="302" t="s">
        <v>3392</v>
      </c>
      <c r="C30" s="401">
        <v>68.162999999999997</v>
      </c>
      <c r="D30" s="401">
        <v>4.0570000000000004</v>
      </c>
      <c r="E30" s="401">
        <v>7.5999999999999998E-2</v>
      </c>
      <c r="F30" s="401">
        <v>8.8130000000000006</v>
      </c>
      <c r="G30" s="401">
        <v>4.2190000000000003</v>
      </c>
      <c r="H30" s="401">
        <v>0.307</v>
      </c>
      <c r="I30" s="401">
        <v>4.8630000000000004</v>
      </c>
      <c r="J30" s="401">
        <v>2.1059999999999999</v>
      </c>
      <c r="K30" s="401">
        <v>0.621</v>
      </c>
      <c r="L30" s="401">
        <v>0.122</v>
      </c>
      <c r="M30" s="401">
        <f t="shared" ref="M30:M39" si="3">SUM(C30:L30)</f>
        <v>93.34699999999998</v>
      </c>
    </row>
    <row r="31" spans="2:13" ht="29" x14ac:dyDescent="0.35">
      <c r="B31" s="398" t="s">
        <v>3393</v>
      </c>
      <c r="C31" s="401">
        <f>SUM(C32:C35)</f>
        <v>30.157999999999998</v>
      </c>
      <c r="D31" s="401">
        <f t="shared" ref="D31:L31" si="4">SUM(D32:D35)</f>
        <v>2.0379999999999998</v>
      </c>
      <c r="E31" s="401">
        <f t="shared" si="4"/>
        <v>1E-3</v>
      </c>
      <c r="F31" s="401">
        <f t="shared" si="4"/>
        <v>0.53800000000000003</v>
      </c>
      <c r="G31" s="401">
        <f t="shared" si="4"/>
        <v>3.6579999999999999</v>
      </c>
      <c r="H31" s="401">
        <f t="shared" si="4"/>
        <v>0.61499999999999999</v>
      </c>
      <c r="I31" s="401">
        <f t="shared" si="4"/>
        <v>4.75</v>
      </c>
      <c r="J31" s="401">
        <f t="shared" si="4"/>
        <v>2.798</v>
      </c>
      <c r="K31" s="401">
        <f t="shared" si="4"/>
        <v>0.14100000000000001</v>
      </c>
      <c r="L31" s="401">
        <f t="shared" si="4"/>
        <v>3.0000000000000002E-2</v>
      </c>
      <c r="M31" s="401">
        <f t="shared" si="3"/>
        <v>44.726999999999997</v>
      </c>
    </row>
    <row r="32" spans="2:13" x14ac:dyDescent="0.35">
      <c r="B32" s="403" t="s">
        <v>3394</v>
      </c>
      <c r="C32" s="401">
        <v>2.3580000000000001</v>
      </c>
      <c r="D32" s="401">
        <v>0.222</v>
      </c>
      <c r="E32" s="401">
        <v>0</v>
      </c>
      <c r="F32" s="401">
        <v>8.9999999999999993E-3</v>
      </c>
      <c r="G32" s="401">
        <v>0.23599999999999999</v>
      </c>
      <c r="H32" s="401">
        <v>2.1000000000000001E-2</v>
      </c>
      <c r="I32" s="401">
        <v>0.152</v>
      </c>
      <c r="J32" s="401">
        <v>0.81799999999999995</v>
      </c>
      <c r="K32" s="401">
        <v>3.7999999999999999E-2</v>
      </c>
      <c r="L32" s="401">
        <v>3.0000000000000001E-3</v>
      </c>
      <c r="M32" s="401">
        <f t="shared" si="3"/>
        <v>3.8570000000000002</v>
      </c>
    </row>
    <row r="33" spans="2:13" x14ac:dyDescent="0.35">
      <c r="B33" s="403" t="s">
        <v>3395</v>
      </c>
      <c r="C33" s="401">
        <v>8.0969999999999995</v>
      </c>
      <c r="D33" s="401">
        <v>0.49099999999999999</v>
      </c>
      <c r="E33" s="401">
        <v>0</v>
      </c>
      <c r="F33" s="401">
        <v>7.0999999999999994E-2</v>
      </c>
      <c r="G33" s="401">
        <v>1.46</v>
      </c>
      <c r="H33" s="401">
        <v>0.06</v>
      </c>
      <c r="I33" s="401">
        <v>1.6870000000000001</v>
      </c>
      <c r="J33" s="401">
        <v>0.86899999999999999</v>
      </c>
      <c r="K33" s="401">
        <v>2.8000000000000001E-2</v>
      </c>
      <c r="L33" s="401">
        <v>6.0000000000000001E-3</v>
      </c>
      <c r="M33" s="401">
        <f t="shared" si="3"/>
        <v>12.769</v>
      </c>
    </row>
    <row r="34" spans="2:13" x14ac:dyDescent="0.35">
      <c r="B34" s="404" t="s">
        <v>3396</v>
      </c>
      <c r="C34" s="401">
        <v>19.701000000000001</v>
      </c>
      <c r="D34" s="401">
        <v>1.325</v>
      </c>
      <c r="E34" s="401">
        <v>1E-3</v>
      </c>
      <c r="F34" s="401">
        <v>0.44800000000000001</v>
      </c>
      <c r="G34" s="401">
        <v>1.962</v>
      </c>
      <c r="H34" s="401">
        <v>0.53400000000000003</v>
      </c>
      <c r="I34" s="401">
        <v>2.911</v>
      </c>
      <c r="J34" s="401">
        <v>1.111</v>
      </c>
      <c r="K34" s="401">
        <v>7.4999999999999997E-2</v>
      </c>
      <c r="L34" s="401">
        <v>2.1000000000000001E-2</v>
      </c>
      <c r="M34" s="401">
        <f t="shared" si="3"/>
        <v>28.089000000000002</v>
      </c>
    </row>
    <row r="35" spans="2:13" x14ac:dyDescent="0.35">
      <c r="B35" s="404" t="s">
        <v>3397</v>
      </c>
      <c r="C35" s="401">
        <v>2E-3</v>
      </c>
      <c r="D35" s="401">
        <v>0</v>
      </c>
      <c r="E35" s="401">
        <v>0</v>
      </c>
      <c r="F35" s="401">
        <v>0.01</v>
      </c>
      <c r="G35" s="401">
        <v>0</v>
      </c>
      <c r="H35" s="401">
        <v>0</v>
      </c>
      <c r="I35" s="401">
        <v>0</v>
      </c>
      <c r="J35" s="401">
        <v>0</v>
      </c>
      <c r="K35" s="401">
        <v>0</v>
      </c>
      <c r="L35" s="401">
        <v>0</v>
      </c>
      <c r="M35" s="401">
        <f t="shared" si="3"/>
        <v>1.2E-2</v>
      </c>
    </row>
    <row r="36" spans="2:13" x14ac:dyDescent="0.35">
      <c r="B36" s="302" t="s">
        <v>3398</v>
      </c>
      <c r="C36" s="401">
        <v>0</v>
      </c>
      <c r="D36" s="401">
        <v>0</v>
      </c>
      <c r="E36" s="401">
        <v>0</v>
      </c>
      <c r="F36" s="401">
        <v>0</v>
      </c>
      <c r="G36" s="401">
        <v>0</v>
      </c>
      <c r="H36" s="401">
        <v>0</v>
      </c>
      <c r="I36" s="401">
        <v>0</v>
      </c>
      <c r="J36" s="401">
        <v>0</v>
      </c>
      <c r="K36" s="401">
        <v>0</v>
      </c>
      <c r="L36" s="401">
        <v>0</v>
      </c>
      <c r="M36" s="401"/>
    </row>
    <row r="37" spans="2:13" x14ac:dyDescent="0.35">
      <c r="B37" s="302" t="s">
        <v>3399</v>
      </c>
      <c r="C37" s="401">
        <v>12.683999999999999</v>
      </c>
      <c r="D37" s="401">
        <v>1.0549999999999999</v>
      </c>
      <c r="E37" s="401">
        <v>1.7000000000000001E-2</v>
      </c>
      <c r="F37" s="401">
        <v>0.23599999999999999</v>
      </c>
      <c r="G37" s="401">
        <v>4.8319999999999999</v>
      </c>
      <c r="H37" s="401">
        <v>1.079</v>
      </c>
      <c r="I37" s="401">
        <v>8.2230000000000008</v>
      </c>
      <c r="J37" s="401">
        <v>6.9340000000000002</v>
      </c>
      <c r="K37" s="401">
        <v>0.27500000000000002</v>
      </c>
      <c r="L37" s="401">
        <v>6.085</v>
      </c>
      <c r="M37" s="401">
        <f t="shared" si="3"/>
        <v>41.419999999999995</v>
      </c>
    </row>
    <row r="38" spans="2:13" x14ac:dyDescent="0.35">
      <c r="B38" s="19" t="s">
        <v>3400</v>
      </c>
      <c r="C38" s="401">
        <v>0.38300000000000001</v>
      </c>
      <c r="D38" s="401">
        <v>8.0000000000000002E-3</v>
      </c>
      <c r="E38" s="401">
        <v>0</v>
      </c>
      <c r="F38" s="401">
        <v>6.0000000000000001E-3</v>
      </c>
      <c r="G38" s="401">
        <v>5.0000000000000001E-3</v>
      </c>
      <c r="H38" s="401">
        <v>0</v>
      </c>
      <c r="I38" s="401">
        <v>5.0000000000000001E-3</v>
      </c>
      <c r="J38" s="401">
        <v>1.4E-2</v>
      </c>
      <c r="K38" s="401">
        <v>0</v>
      </c>
      <c r="L38" s="401">
        <v>0</v>
      </c>
      <c r="M38" s="401">
        <f t="shared" si="3"/>
        <v>0.42100000000000004</v>
      </c>
    </row>
    <row r="39" spans="2:13" x14ac:dyDescent="0.35">
      <c r="B39" s="19" t="s">
        <v>136</v>
      </c>
      <c r="C39" s="401">
        <v>0</v>
      </c>
      <c r="D39" s="401">
        <v>0</v>
      </c>
      <c r="E39" s="401">
        <v>0</v>
      </c>
      <c r="F39" s="401">
        <v>0</v>
      </c>
      <c r="G39" s="401">
        <v>0</v>
      </c>
      <c r="H39" s="401">
        <v>0</v>
      </c>
      <c r="I39" s="401">
        <v>0</v>
      </c>
      <c r="J39" s="401">
        <v>0</v>
      </c>
      <c r="K39" s="401">
        <v>0</v>
      </c>
      <c r="L39" s="401">
        <v>0</v>
      </c>
      <c r="M39" s="401">
        <f t="shared" si="3"/>
        <v>0</v>
      </c>
    </row>
    <row r="40" spans="2:13" x14ac:dyDescent="0.35">
      <c r="B40" s="402" t="s">
        <v>138</v>
      </c>
      <c r="C40" s="370">
        <f>SUM(C29:C39)-C31-C36</f>
        <v>111.38800000000002</v>
      </c>
      <c r="D40" s="370">
        <f t="shared" ref="D40:M40" si="5">SUM(D29:D39)-D31-D36</f>
        <v>7.1579999999999995</v>
      </c>
      <c r="E40" s="370">
        <f t="shared" si="5"/>
        <v>9.4E-2</v>
      </c>
      <c r="F40" s="370">
        <f t="shared" si="5"/>
        <v>9.5930000000000017</v>
      </c>
      <c r="G40" s="370">
        <f t="shared" si="5"/>
        <v>12.714</v>
      </c>
      <c r="H40" s="370">
        <f t="shared" si="5"/>
        <v>2.0009999999999994</v>
      </c>
      <c r="I40" s="370">
        <f t="shared" si="5"/>
        <v>17.840999999999998</v>
      </c>
      <c r="J40" s="370">
        <f t="shared" si="5"/>
        <v>11.851999999999999</v>
      </c>
      <c r="K40" s="370">
        <f t="shared" si="5"/>
        <v>1.0369999999999999</v>
      </c>
      <c r="L40" s="370">
        <f t="shared" si="5"/>
        <v>6.2370000000000001</v>
      </c>
      <c r="M40" s="370">
        <f t="shared" si="5"/>
        <v>179.91499999999996</v>
      </c>
    </row>
    <row r="45" spans="2:13" ht="15.5" x14ac:dyDescent="0.35">
      <c r="B45" s="353" t="s">
        <v>3403</v>
      </c>
    </row>
    <row r="46" spans="2:13" x14ac:dyDescent="0.35">
      <c r="B46" s="376" t="s">
        <v>3204</v>
      </c>
      <c r="C46" s="400"/>
      <c r="D46" s="400"/>
      <c r="E46" s="400"/>
      <c r="F46" s="400"/>
      <c r="G46" s="400"/>
      <c r="H46" s="400"/>
      <c r="I46" s="400"/>
      <c r="J46" s="400"/>
      <c r="K46" s="400"/>
      <c r="L46" s="400"/>
      <c r="M46" s="400"/>
    </row>
    <row r="47" spans="2:13" x14ac:dyDescent="0.35">
      <c r="B47" s="297"/>
      <c r="C47" s="297"/>
      <c r="D47" s="297"/>
      <c r="E47" s="297"/>
      <c r="F47" s="297"/>
      <c r="G47" s="297"/>
      <c r="H47" s="297"/>
      <c r="I47" s="297"/>
      <c r="J47" s="297"/>
      <c r="K47" s="297"/>
      <c r="L47" s="297"/>
      <c r="M47" s="297"/>
    </row>
    <row r="48" spans="2:13" ht="29" x14ac:dyDescent="0.35">
      <c r="B48" s="297"/>
      <c r="C48" s="357" t="s">
        <v>3356</v>
      </c>
      <c r="D48" s="357" t="s">
        <v>3357</v>
      </c>
      <c r="E48" s="357" t="s">
        <v>3358</v>
      </c>
      <c r="F48" s="357" t="s">
        <v>3359</v>
      </c>
      <c r="G48" s="357" t="s">
        <v>3360</v>
      </c>
      <c r="H48" s="357" t="s">
        <v>3361</v>
      </c>
      <c r="I48" s="357" t="s">
        <v>3362</v>
      </c>
      <c r="J48" s="357" t="s">
        <v>770</v>
      </c>
      <c r="K48" s="357" t="s">
        <v>3363</v>
      </c>
      <c r="L48" s="357" t="s">
        <v>136</v>
      </c>
      <c r="M48" s="358" t="s">
        <v>138</v>
      </c>
    </row>
    <row r="49" spans="2:14" x14ac:dyDescent="0.35">
      <c r="B49" s="302" t="s">
        <v>3391</v>
      </c>
      <c r="C49" s="401">
        <v>0</v>
      </c>
      <c r="D49" s="401">
        <v>0</v>
      </c>
      <c r="E49" s="401">
        <v>0</v>
      </c>
      <c r="F49" s="401">
        <v>0</v>
      </c>
      <c r="G49" s="401">
        <v>0</v>
      </c>
      <c r="H49" s="401">
        <v>0</v>
      </c>
      <c r="I49" s="401">
        <v>0</v>
      </c>
      <c r="J49" s="401">
        <v>0</v>
      </c>
      <c r="K49" s="401">
        <v>0</v>
      </c>
      <c r="L49" s="401">
        <v>0</v>
      </c>
      <c r="M49" s="401">
        <f>SUM(C49:L49)</f>
        <v>0</v>
      </c>
    </row>
    <row r="50" spans="2:14" x14ac:dyDescent="0.35">
      <c r="B50" s="302" t="s">
        <v>3392</v>
      </c>
      <c r="C50" s="401">
        <v>110.36799999999999</v>
      </c>
      <c r="D50" s="401">
        <v>5.8490000000000002</v>
      </c>
      <c r="E50" s="401">
        <v>7.5999999999999998E-2</v>
      </c>
      <c r="F50" s="401">
        <v>14.548999999999999</v>
      </c>
      <c r="G50" s="401">
        <v>6.3360000000000003</v>
      </c>
      <c r="H50" s="401">
        <v>0.307</v>
      </c>
      <c r="I50" s="401">
        <v>5.2549999999999999</v>
      </c>
      <c r="J50" s="401">
        <v>3.5110000000000001</v>
      </c>
      <c r="K50" s="401">
        <v>0.621</v>
      </c>
      <c r="L50" s="401">
        <v>0.155</v>
      </c>
      <c r="M50" s="401">
        <f t="shared" ref="M50:M59" si="6">SUM(C50:L50)</f>
        <v>147.02699999999999</v>
      </c>
    </row>
    <row r="51" spans="2:14" ht="29" x14ac:dyDescent="0.35">
      <c r="B51" s="398" t="s">
        <v>3393</v>
      </c>
      <c r="C51" s="401">
        <f>SUM(C52:C55)</f>
        <v>102.89899999999999</v>
      </c>
      <c r="D51" s="401">
        <f t="shared" ref="D51:L51" si="7">SUM(D52:D55)</f>
        <v>6.165</v>
      </c>
      <c r="E51" s="401">
        <f t="shared" si="7"/>
        <v>1E-3</v>
      </c>
      <c r="F51" s="401">
        <f t="shared" si="7"/>
        <v>2.282</v>
      </c>
      <c r="G51" s="401">
        <f t="shared" si="7"/>
        <v>8.3190000000000008</v>
      </c>
      <c r="H51" s="401">
        <f t="shared" si="7"/>
        <v>0.69699999999999995</v>
      </c>
      <c r="I51" s="401">
        <f t="shared" si="7"/>
        <v>9.0650000000000013</v>
      </c>
      <c r="J51" s="401">
        <f t="shared" si="7"/>
        <v>6.6059999999999999</v>
      </c>
      <c r="K51" s="401">
        <f t="shared" si="7"/>
        <v>0.14500000000000002</v>
      </c>
      <c r="L51" s="401">
        <f t="shared" si="7"/>
        <v>5.0999999999999997E-2</v>
      </c>
      <c r="M51" s="401">
        <f t="shared" si="6"/>
        <v>136.22999999999999</v>
      </c>
    </row>
    <row r="52" spans="2:14" x14ac:dyDescent="0.35">
      <c r="B52" s="403" t="s">
        <v>3394</v>
      </c>
      <c r="C52" s="401">
        <v>3.3250000000000002</v>
      </c>
      <c r="D52" s="401">
        <v>0.26200000000000001</v>
      </c>
      <c r="E52" s="401">
        <v>0</v>
      </c>
      <c r="F52" s="401">
        <v>0.01</v>
      </c>
      <c r="G52" s="401">
        <v>0.25</v>
      </c>
      <c r="H52" s="401">
        <v>2.1000000000000001E-2</v>
      </c>
      <c r="I52" s="401">
        <v>0.254</v>
      </c>
      <c r="J52" s="401">
        <v>0.96599999999999997</v>
      </c>
      <c r="K52" s="401">
        <v>3.7999999999999999E-2</v>
      </c>
      <c r="L52" s="401">
        <v>4.0000000000000001E-3</v>
      </c>
      <c r="M52" s="401">
        <f t="shared" si="6"/>
        <v>5.13</v>
      </c>
    </row>
    <row r="53" spans="2:14" x14ac:dyDescent="0.35">
      <c r="B53" s="403" t="s">
        <v>3395</v>
      </c>
      <c r="C53" s="401">
        <v>26.206</v>
      </c>
      <c r="D53" s="401">
        <v>1.222</v>
      </c>
      <c r="E53" s="401">
        <v>0</v>
      </c>
      <c r="F53" s="401">
        <v>0.35099999999999998</v>
      </c>
      <c r="G53" s="401">
        <v>3.1850000000000001</v>
      </c>
      <c r="H53" s="401">
        <v>0.06</v>
      </c>
      <c r="I53" s="401">
        <v>2.4620000000000002</v>
      </c>
      <c r="J53" s="401">
        <v>2.1829999999999998</v>
      </c>
      <c r="K53" s="401">
        <v>2.8000000000000001E-2</v>
      </c>
      <c r="L53" s="401">
        <v>0.01</v>
      </c>
      <c r="M53" s="401">
        <f t="shared" si="6"/>
        <v>35.706999999999994</v>
      </c>
    </row>
    <row r="54" spans="2:14" x14ac:dyDescent="0.35">
      <c r="B54" s="404" t="s">
        <v>3396</v>
      </c>
      <c r="C54" s="401">
        <v>73.366</v>
      </c>
      <c r="D54" s="401">
        <v>4.681</v>
      </c>
      <c r="E54" s="401">
        <v>1E-3</v>
      </c>
      <c r="F54" s="401">
        <v>1.911</v>
      </c>
      <c r="G54" s="401">
        <v>4.8840000000000003</v>
      </c>
      <c r="H54" s="401">
        <v>0.61599999999999999</v>
      </c>
      <c r="I54" s="401">
        <v>6.3490000000000002</v>
      </c>
      <c r="J54" s="401">
        <v>3.4569999999999999</v>
      </c>
      <c r="K54" s="401">
        <v>7.9000000000000001E-2</v>
      </c>
      <c r="L54" s="401">
        <v>3.6999999999999998E-2</v>
      </c>
      <c r="M54" s="401">
        <f t="shared" si="6"/>
        <v>95.381</v>
      </c>
    </row>
    <row r="55" spans="2:14" x14ac:dyDescent="0.35">
      <c r="B55" s="404" t="s">
        <v>3397</v>
      </c>
      <c r="C55" s="401">
        <v>2E-3</v>
      </c>
      <c r="D55" s="401">
        <v>0</v>
      </c>
      <c r="E55" s="401">
        <v>0</v>
      </c>
      <c r="F55" s="401">
        <v>0.01</v>
      </c>
      <c r="G55" s="401">
        <v>0</v>
      </c>
      <c r="H55" s="401">
        <v>0</v>
      </c>
      <c r="I55" s="401">
        <v>0</v>
      </c>
      <c r="J55" s="401">
        <v>0</v>
      </c>
      <c r="K55" s="401">
        <v>0</v>
      </c>
      <c r="L55" s="401">
        <v>0</v>
      </c>
      <c r="M55" s="401">
        <f t="shared" si="6"/>
        <v>1.2E-2</v>
      </c>
    </row>
    <row r="56" spans="2:14" x14ac:dyDescent="0.35">
      <c r="B56" s="302" t="s">
        <v>3398</v>
      </c>
      <c r="C56" s="401">
        <v>0</v>
      </c>
      <c r="D56" s="401">
        <v>0</v>
      </c>
      <c r="E56" s="401">
        <v>0</v>
      </c>
      <c r="F56" s="401">
        <v>0</v>
      </c>
      <c r="G56" s="401">
        <v>0</v>
      </c>
      <c r="H56" s="401">
        <v>0</v>
      </c>
      <c r="I56" s="401">
        <v>0</v>
      </c>
      <c r="J56" s="401">
        <v>0</v>
      </c>
      <c r="K56" s="401">
        <v>0</v>
      </c>
      <c r="L56" s="401">
        <v>0</v>
      </c>
      <c r="M56" s="401"/>
    </row>
    <row r="57" spans="2:14" x14ac:dyDescent="0.35">
      <c r="B57" s="19" t="s">
        <v>3399</v>
      </c>
      <c r="C57" s="405">
        <v>38.061</v>
      </c>
      <c r="D57" s="405">
        <v>2.9369999999999998</v>
      </c>
      <c r="E57" s="405">
        <v>1.7000000000000001E-2</v>
      </c>
      <c r="F57" s="405">
        <v>2.4969999999999999</v>
      </c>
      <c r="G57" s="405">
        <v>14.64</v>
      </c>
      <c r="H57" s="405">
        <v>1.4550000000000001</v>
      </c>
      <c r="I57" s="405">
        <v>15.249000000000001</v>
      </c>
      <c r="J57" s="405">
        <v>21.265000000000001</v>
      </c>
      <c r="K57" s="405">
        <v>0.504</v>
      </c>
      <c r="L57" s="405">
        <v>8.2279999999999998</v>
      </c>
      <c r="M57" s="401">
        <f t="shared" si="6"/>
        <v>104.85299999999999</v>
      </c>
    </row>
    <row r="58" spans="2:14" x14ac:dyDescent="0.35">
      <c r="B58" s="19" t="s">
        <v>3400</v>
      </c>
      <c r="C58" s="401">
        <v>0.39900000000000002</v>
      </c>
      <c r="D58" s="401">
        <v>8.0000000000000002E-3</v>
      </c>
      <c r="E58" s="401">
        <v>0</v>
      </c>
      <c r="F58" s="401">
        <v>6.0000000000000001E-3</v>
      </c>
      <c r="G58" s="401">
        <v>5.0000000000000001E-3</v>
      </c>
      <c r="H58" s="401">
        <v>0</v>
      </c>
      <c r="I58" s="401">
        <v>5.0000000000000001E-3</v>
      </c>
      <c r="J58" s="401">
        <v>1.4E-2</v>
      </c>
      <c r="K58" s="401">
        <v>0</v>
      </c>
      <c r="L58" s="401">
        <v>0</v>
      </c>
      <c r="M58" s="401">
        <f t="shared" si="6"/>
        <v>0.43700000000000006</v>
      </c>
    </row>
    <row r="59" spans="2:14" x14ac:dyDescent="0.35">
      <c r="B59" s="19" t="s">
        <v>136</v>
      </c>
      <c r="C59" s="401">
        <v>0</v>
      </c>
      <c r="D59" s="401">
        <v>0</v>
      </c>
      <c r="E59" s="401">
        <v>0</v>
      </c>
      <c r="F59" s="401">
        <v>0</v>
      </c>
      <c r="G59" s="401">
        <v>0</v>
      </c>
      <c r="H59" s="401">
        <v>0</v>
      </c>
      <c r="I59" s="401">
        <v>0</v>
      </c>
      <c r="J59" s="401">
        <v>0</v>
      </c>
      <c r="K59" s="401">
        <v>0</v>
      </c>
      <c r="L59" s="401">
        <v>0</v>
      </c>
      <c r="M59" s="401">
        <f t="shared" si="6"/>
        <v>0</v>
      </c>
    </row>
    <row r="60" spans="2:14" x14ac:dyDescent="0.35">
      <c r="B60" s="402" t="s">
        <v>138</v>
      </c>
      <c r="C60" s="370">
        <f>SUM(C49:C59)-C51-C56</f>
        <v>251.72699999999998</v>
      </c>
      <c r="D60" s="370">
        <f t="shared" ref="D60:M60" si="8">SUM(D49:D59)-D51-D56</f>
        <v>14.959</v>
      </c>
      <c r="E60" s="370">
        <f t="shared" si="8"/>
        <v>9.4E-2</v>
      </c>
      <c r="F60" s="370">
        <f t="shared" si="8"/>
        <v>19.334000000000003</v>
      </c>
      <c r="G60" s="370">
        <f t="shared" si="8"/>
        <v>29.300000000000004</v>
      </c>
      <c r="H60" s="370">
        <f t="shared" si="8"/>
        <v>2.4590000000000001</v>
      </c>
      <c r="I60" s="370">
        <f t="shared" si="8"/>
        <v>29.574000000000002</v>
      </c>
      <c r="J60" s="370">
        <f t="shared" si="8"/>
        <v>31.396000000000001</v>
      </c>
      <c r="K60" s="370">
        <f t="shared" si="8"/>
        <v>1.27</v>
      </c>
      <c r="L60" s="370">
        <f t="shared" si="8"/>
        <v>8.4339999999999993</v>
      </c>
      <c r="M60" s="370">
        <f t="shared" si="8"/>
        <v>388.54699999999991</v>
      </c>
    </row>
    <row r="64" spans="2:14" x14ac:dyDescent="0.35">
      <c r="N64" s="289" t="s">
        <v>3258</v>
      </c>
    </row>
  </sheetData>
  <hyperlinks>
    <hyperlink ref="N64" location="Contents!A1" display="To Frontpage" xr:uid="{12FABD4B-C6AE-45C6-A621-DD177B831E18}"/>
  </hyperlinks>
  <pageMargins left="0.70866141732283472" right="0.70866141732283472" top="0.74803149606299213" bottom="0.74803149606299213" header="0.31496062992125984" footer="0.31496062992125984"/>
  <pageSetup paperSize="9" scale="39" orientation="landscape" r:id="rId1"/>
  <headerFooter>
    <oddFooter>&amp;C&amp;1#&amp;"Calibri"&amp;10&amp;K000000Confidential</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A1A16-A310-47FB-A08E-768187B0E27E}">
  <sheetPr codeName="Sheet24">
    <pageSetUpPr fitToPage="1"/>
  </sheetPr>
  <dimension ref="B5:N85"/>
  <sheetViews>
    <sheetView zoomScale="85" zoomScaleNormal="85" zoomScaleSheetLayoutView="100" workbookViewId="0"/>
  </sheetViews>
  <sheetFormatPr defaultColWidth="9.1796875" defaultRowHeight="14.5" x14ac:dyDescent="0.35"/>
  <cols>
    <col min="1" max="1" width="4.7265625" style="19" customWidth="1"/>
    <col min="2" max="2" width="25.1796875" style="19" bestFit="1" customWidth="1"/>
    <col min="3" max="12" width="17.7265625" style="19" customWidth="1"/>
    <col min="13" max="13" width="18.54296875" style="19" bestFit="1" customWidth="1"/>
    <col min="14" max="20" width="9.1796875" style="19"/>
    <col min="21" max="21" width="9.1796875" style="19" customWidth="1"/>
    <col min="22" max="16384" width="9.1796875" style="19"/>
  </cols>
  <sheetData>
    <row r="5" spans="2:13" ht="15.5" x14ac:dyDescent="0.35">
      <c r="B5" s="353" t="s">
        <v>3404</v>
      </c>
    </row>
    <row r="6" spans="2:13" x14ac:dyDescent="0.35">
      <c r="B6" s="376" t="s">
        <v>3405</v>
      </c>
      <c r="C6" s="400"/>
      <c r="D6" s="400"/>
      <c r="E6" s="400"/>
      <c r="F6" s="400"/>
      <c r="G6" s="400"/>
      <c r="H6" s="400"/>
      <c r="I6" s="400"/>
      <c r="J6" s="400"/>
      <c r="K6" s="400"/>
      <c r="L6" s="400"/>
      <c r="M6" s="400"/>
    </row>
    <row r="7" spans="2:13" x14ac:dyDescent="0.35">
      <c r="B7" s="297"/>
      <c r="C7" s="297"/>
      <c r="D7" s="297"/>
      <c r="E7" s="297"/>
      <c r="F7" s="297"/>
      <c r="G7" s="297"/>
      <c r="H7" s="297"/>
      <c r="I7" s="297"/>
      <c r="J7" s="297"/>
      <c r="K7" s="297"/>
      <c r="L7" s="297"/>
      <c r="M7" s="297"/>
    </row>
    <row r="8" spans="2:13" ht="29" x14ac:dyDescent="0.35">
      <c r="B8" s="297"/>
      <c r="C8" s="357" t="s">
        <v>3356</v>
      </c>
      <c r="D8" s="357" t="s">
        <v>3357</v>
      </c>
      <c r="E8" s="357" t="s">
        <v>3358</v>
      </c>
      <c r="F8" s="357" t="s">
        <v>3359</v>
      </c>
      <c r="G8" s="357" t="s">
        <v>3360</v>
      </c>
      <c r="H8" s="357" t="s">
        <v>3361</v>
      </c>
      <c r="I8" s="357" t="s">
        <v>3362</v>
      </c>
      <c r="J8" s="357" t="s">
        <v>770</v>
      </c>
      <c r="K8" s="357" t="s">
        <v>3363</v>
      </c>
      <c r="L8" s="357" t="s">
        <v>136</v>
      </c>
      <c r="M8" s="358" t="s">
        <v>138</v>
      </c>
    </row>
    <row r="9" spans="2:13" x14ac:dyDescent="0.35">
      <c r="B9" s="19" t="s">
        <v>3406</v>
      </c>
      <c r="C9" s="401">
        <v>9.7629999999999999</v>
      </c>
      <c r="D9" s="401">
        <v>0.318</v>
      </c>
      <c r="E9" s="401">
        <v>0</v>
      </c>
      <c r="F9" s="401">
        <v>0.76100000000000001</v>
      </c>
      <c r="G9" s="401">
        <v>1.671</v>
      </c>
      <c r="H9" s="401">
        <v>0.29099999999999998</v>
      </c>
      <c r="I9" s="401">
        <v>1.972</v>
      </c>
      <c r="J9" s="401">
        <v>0.71699999999999997</v>
      </c>
      <c r="K9" s="401">
        <v>8.9999999999999993E-3</v>
      </c>
      <c r="L9" s="401">
        <v>4.0000000000000001E-3</v>
      </c>
      <c r="M9" s="401">
        <f>SUM(C9:L9)</f>
        <v>15.505999999999998</v>
      </c>
    </row>
    <row r="10" spans="2:13" x14ac:dyDescent="0.35">
      <c r="B10" s="19" t="s">
        <v>3161</v>
      </c>
      <c r="C10" s="401">
        <v>9.2490000000000006</v>
      </c>
      <c r="D10" s="401">
        <v>0.252</v>
      </c>
      <c r="E10" s="401">
        <v>0</v>
      </c>
      <c r="F10" s="401">
        <v>0.50800000000000001</v>
      </c>
      <c r="G10" s="401">
        <v>2.2839999999999998</v>
      </c>
      <c r="H10" s="401">
        <v>0.17</v>
      </c>
      <c r="I10" s="401">
        <v>1.323</v>
      </c>
      <c r="J10" s="401">
        <v>0.432</v>
      </c>
      <c r="K10" s="401">
        <v>6.0000000000000001E-3</v>
      </c>
      <c r="L10" s="401">
        <v>5.5E-2</v>
      </c>
      <c r="M10" s="401">
        <f t="shared" ref="M10:M13" si="0">SUM(C10:L10)</f>
        <v>14.279</v>
      </c>
    </row>
    <row r="11" spans="2:13" x14ac:dyDescent="0.35">
      <c r="B11" s="19" t="s">
        <v>3162</v>
      </c>
      <c r="C11" s="401">
        <v>14.159000000000001</v>
      </c>
      <c r="D11" s="401">
        <v>0.52300000000000002</v>
      </c>
      <c r="E11" s="401">
        <v>0</v>
      </c>
      <c r="F11" s="401">
        <v>0.89300000000000002</v>
      </c>
      <c r="G11" s="401">
        <v>3.089</v>
      </c>
      <c r="H11" s="401">
        <v>0.56799999999999995</v>
      </c>
      <c r="I11" s="401">
        <v>0.86299999999999999</v>
      </c>
      <c r="J11" s="401">
        <v>0.56399999999999995</v>
      </c>
      <c r="K11" s="401">
        <v>6.2E-2</v>
      </c>
      <c r="L11" s="401">
        <v>0.41199999999999998</v>
      </c>
      <c r="M11" s="401">
        <f t="shared" si="0"/>
        <v>21.133000000000003</v>
      </c>
    </row>
    <row r="12" spans="2:13" x14ac:dyDescent="0.35">
      <c r="B12" s="19" t="s">
        <v>3163</v>
      </c>
      <c r="C12" s="401">
        <v>34.478000000000002</v>
      </c>
      <c r="D12" s="401">
        <v>1.9019999999999999</v>
      </c>
      <c r="E12" s="401">
        <v>1E-3</v>
      </c>
      <c r="F12" s="401">
        <v>1.968</v>
      </c>
      <c r="G12" s="401">
        <v>3.629</v>
      </c>
      <c r="H12" s="401">
        <v>0.13600000000000001</v>
      </c>
      <c r="I12" s="401">
        <v>3.1589999999999998</v>
      </c>
      <c r="J12" s="401">
        <v>1.472</v>
      </c>
      <c r="K12" s="401">
        <v>6.9000000000000006E-2</v>
      </c>
      <c r="L12" s="401">
        <v>2.173</v>
      </c>
      <c r="M12" s="401">
        <f t="shared" si="0"/>
        <v>48.987000000000009</v>
      </c>
    </row>
    <row r="13" spans="2:13" x14ac:dyDescent="0.35">
      <c r="B13" s="19" t="s">
        <v>3164</v>
      </c>
      <c r="C13" s="401">
        <v>184.077</v>
      </c>
      <c r="D13" s="401">
        <v>11.962999999999999</v>
      </c>
      <c r="E13" s="401">
        <v>9.2999999999999999E-2</v>
      </c>
      <c r="F13" s="401">
        <v>15.202999999999999</v>
      </c>
      <c r="G13" s="401">
        <v>18.626000000000001</v>
      </c>
      <c r="H13" s="401">
        <v>1.2929999999999999</v>
      </c>
      <c r="I13" s="401">
        <v>22.259</v>
      </c>
      <c r="J13" s="401">
        <v>28.212</v>
      </c>
      <c r="K13" s="401">
        <v>1.123</v>
      </c>
      <c r="L13" s="401">
        <v>5.79</v>
      </c>
      <c r="M13" s="401">
        <f t="shared" si="0"/>
        <v>288.63900000000001</v>
      </c>
    </row>
    <row r="14" spans="2:13" x14ac:dyDescent="0.35">
      <c r="B14" s="402" t="s">
        <v>138</v>
      </c>
      <c r="C14" s="370">
        <f>SUM(C9:C13)</f>
        <v>251.726</v>
      </c>
      <c r="D14" s="370">
        <f t="shared" ref="D14:M14" si="1">SUM(D9:D13)</f>
        <v>14.957999999999998</v>
      </c>
      <c r="E14" s="370">
        <f t="shared" si="1"/>
        <v>9.4E-2</v>
      </c>
      <c r="F14" s="370">
        <f t="shared" si="1"/>
        <v>19.332999999999998</v>
      </c>
      <c r="G14" s="370">
        <f t="shared" si="1"/>
        <v>29.298999999999999</v>
      </c>
      <c r="H14" s="370">
        <f t="shared" si="1"/>
        <v>2.4580000000000002</v>
      </c>
      <c r="I14" s="370">
        <f t="shared" si="1"/>
        <v>29.576000000000001</v>
      </c>
      <c r="J14" s="370">
        <f t="shared" si="1"/>
        <v>31.396999999999998</v>
      </c>
      <c r="K14" s="370">
        <f t="shared" si="1"/>
        <v>1.2690000000000001</v>
      </c>
      <c r="L14" s="370">
        <f t="shared" si="1"/>
        <v>8.4340000000000011</v>
      </c>
      <c r="M14" s="370">
        <f t="shared" si="1"/>
        <v>388.54399999999998</v>
      </c>
    </row>
    <row r="15" spans="2:13" x14ac:dyDescent="0.35">
      <c r="C15" s="327"/>
      <c r="D15" s="327"/>
      <c r="E15" s="327"/>
      <c r="F15" s="327"/>
      <c r="G15" s="327"/>
      <c r="H15" s="327"/>
      <c r="I15" s="327"/>
      <c r="J15" s="327"/>
      <c r="K15" s="327"/>
      <c r="L15" s="327"/>
      <c r="M15" s="327"/>
    </row>
    <row r="16" spans="2:13" x14ac:dyDescent="0.35">
      <c r="C16" s="327"/>
      <c r="D16" s="327"/>
      <c r="E16" s="327"/>
      <c r="F16" s="327"/>
      <c r="G16" s="327"/>
      <c r="H16" s="327"/>
      <c r="I16" s="327"/>
      <c r="J16" s="327"/>
      <c r="K16" s="327"/>
      <c r="L16" s="327"/>
      <c r="M16" s="327"/>
    </row>
    <row r="19" spans="2:13" ht="15.5" x14ac:dyDescent="0.35">
      <c r="B19" s="353" t="s">
        <v>3407</v>
      </c>
    </row>
    <row r="20" spans="2:13" x14ac:dyDescent="0.35">
      <c r="B20" s="376" t="s">
        <v>3208</v>
      </c>
      <c r="C20" s="400"/>
      <c r="D20" s="400"/>
      <c r="E20" s="400"/>
      <c r="F20" s="400"/>
      <c r="G20" s="400"/>
      <c r="H20" s="400"/>
      <c r="I20" s="400"/>
      <c r="J20" s="400"/>
      <c r="K20" s="400"/>
      <c r="L20" s="400"/>
      <c r="M20" s="400"/>
    </row>
    <row r="21" spans="2:13" x14ac:dyDescent="0.35">
      <c r="B21" s="297"/>
      <c r="C21" s="297"/>
      <c r="D21" s="297"/>
      <c r="E21" s="297"/>
      <c r="F21" s="297"/>
      <c r="G21" s="297"/>
      <c r="H21" s="297"/>
      <c r="I21" s="297"/>
      <c r="J21" s="297"/>
      <c r="K21" s="297"/>
      <c r="L21" s="297"/>
      <c r="M21" s="297"/>
    </row>
    <row r="22" spans="2:13" ht="29" x14ac:dyDescent="0.35">
      <c r="B22" s="297"/>
      <c r="C22" s="357" t="s">
        <v>3356</v>
      </c>
      <c r="D22" s="357" t="s">
        <v>3357</v>
      </c>
      <c r="E22" s="357" t="s">
        <v>3358</v>
      </c>
      <c r="F22" s="357" t="s">
        <v>3359</v>
      </c>
      <c r="G22" s="357" t="s">
        <v>3360</v>
      </c>
      <c r="H22" s="357" t="s">
        <v>3361</v>
      </c>
      <c r="I22" s="357" t="s">
        <v>3362</v>
      </c>
      <c r="J22" s="357" t="s">
        <v>770</v>
      </c>
      <c r="K22" s="357" t="s">
        <v>3363</v>
      </c>
      <c r="L22" s="357" t="s">
        <v>136</v>
      </c>
      <c r="M22" s="358" t="s">
        <v>138</v>
      </c>
    </row>
    <row r="23" spans="2:13" x14ac:dyDescent="0.35">
      <c r="B23" s="19" t="s">
        <v>3408</v>
      </c>
      <c r="C23" s="401">
        <v>0.06</v>
      </c>
      <c r="D23" s="401">
        <v>6.0000000000000001E-3</v>
      </c>
      <c r="E23" s="401">
        <v>0</v>
      </c>
      <c r="F23" s="401">
        <v>0.183</v>
      </c>
      <c r="G23" s="401">
        <v>6.5000000000000002E-2</v>
      </c>
      <c r="H23" s="401">
        <v>0.126</v>
      </c>
      <c r="I23" s="401">
        <v>1.4319999999999999</v>
      </c>
      <c r="J23" s="401">
        <v>0.01</v>
      </c>
      <c r="K23" s="401">
        <v>0</v>
      </c>
      <c r="L23" s="401">
        <v>9.6000000000000002E-2</v>
      </c>
      <c r="M23" s="401">
        <f>SUM(C23:L23)</f>
        <v>1.978</v>
      </c>
    </row>
    <row r="24" spans="2:13" x14ac:dyDescent="0.35">
      <c r="B24" s="19" t="s">
        <v>3409</v>
      </c>
      <c r="C24" s="401">
        <v>0.36399999999999999</v>
      </c>
      <c r="D24" s="401">
        <v>3.1E-2</v>
      </c>
      <c r="E24" s="401">
        <v>1E-3</v>
      </c>
      <c r="F24" s="401">
        <v>0.22900000000000001</v>
      </c>
      <c r="G24" s="401">
        <v>0.81799999999999995</v>
      </c>
      <c r="H24" s="401">
        <v>0.375</v>
      </c>
      <c r="I24" s="401">
        <v>1.08</v>
      </c>
      <c r="J24" s="401">
        <v>9.0999999999999998E-2</v>
      </c>
      <c r="K24" s="401">
        <v>5.0000000000000001E-3</v>
      </c>
      <c r="L24" s="401">
        <v>7.0000000000000001E-3</v>
      </c>
      <c r="M24" s="401">
        <f t="shared" ref="M24:M28" si="2">SUM(C24:L24)</f>
        <v>3.0010000000000003</v>
      </c>
    </row>
    <row r="25" spans="2:13" x14ac:dyDescent="0.35">
      <c r="B25" s="19" t="s">
        <v>3410</v>
      </c>
      <c r="C25" s="401">
        <v>0.746</v>
      </c>
      <c r="D25" s="401">
        <v>5.8999999999999997E-2</v>
      </c>
      <c r="E25" s="401">
        <v>1E-3</v>
      </c>
      <c r="F25" s="401">
        <v>2.1999999999999999E-2</v>
      </c>
      <c r="G25" s="401">
        <v>0.624</v>
      </c>
      <c r="H25" s="401">
        <v>6.8000000000000005E-2</v>
      </c>
      <c r="I25" s="401">
        <v>0.32800000000000001</v>
      </c>
      <c r="J25" s="401">
        <v>8.7999999999999995E-2</v>
      </c>
      <c r="K25" s="401">
        <v>1.7999999999999999E-2</v>
      </c>
      <c r="L25" s="401">
        <v>0.49299999999999999</v>
      </c>
      <c r="M25" s="401">
        <f t="shared" si="2"/>
        <v>2.4470000000000001</v>
      </c>
    </row>
    <row r="26" spans="2:13" x14ac:dyDescent="0.35">
      <c r="B26" s="19" t="s">
        <v>3411</v>
      </c>
      <c r="C26" s="401">
        <v>4.452</v>
      </c>
      <c r="D26" s="401">
        <v>0.29299999999999998</v>
      </c>
      <c r="E26" s="401">
        <v>1.2999999999999999E-2</v>
      </c>
      <c r="F26" s="401">
        <v>0.114</v>
      </c>
      <c r="G26" s="401">
        <v>0.55400000000000005</v>
      </c>
      <c r="H26" s="401">
        <v>0.26200000000000001</v>
      </c>
      <c r="I26" s="401">
        <v>1.5189999999999999</v>
      </c>
      <c r="J26" s="401">
        <v>1.147</v>
      </c>
      <c r="K26" s="401">
        <v>0.111</v>
      </c>
      <c r="L26" s="401">
        <v>1.7190000000000001</v>
      </c>
      <c r="M26" s="401">
        <f t="shared" si="2"/>
        <v>10.184000000000001</v>
      </c>
    </row>
    <row r="27" spans="2:13" x14ac:dyDescent="0.35">
      <c r="B27" s="19" t="s">
        <v>3412</v>
      </c>
      <c r="C27" s="401">
        <v>34.634999999999998</v>
      </c>
      <c r="D27" s="401">
        <v>1.9239999999999999</v>
      </c>
      <c r="E27" s="401">
        <v>4.8000000000000001E-2</v>
      </c>
      <c r="F27" s="401">
        <v>1.2310000000000001</v>
      </c>
      <c r="G27" s="401">
        <v>4.4329999999999998</v>
      </c>
      <c r="H27" s="401">
        <v>1.6240000000000001</v>
      </c>
      <c r="I27" s="401">
        <v>22.265999999999998</v>
      </c>
      <c r="J27" s="401">
        <v>7.9039999999999999</v>
      </c>
      <c r="K27" s="401">
        <v>1.0169999999999999</v>
      </c>
      <c r="L27" s="401">
        <v>2.5470000000000002</v>
      </c>
      <c r="M27" s="401">
        <f t="shared" si="2"/>
        <v>77.628999999999991</v>
      </c>
    </row>
    <row r="28" spans="2:13" x14ac:dyDescent="0.35">
      <c r="B28" s="19" t="s">
        <v>3413</v>
      </c>
      <c r="C28" s="401">
        <v>211.47</v>
      </c>
      <c r="D28" s="401">
        <v>12.646000000000001</v>
      </c>
      <c r="E28" s="401">
        <v>0.03</v>
      </c>
      <c r="F28" s="401">
        <v>17.553999999999998</v>
      </c>
      <c r="G28" s="401">
        <v>22.806000000000001</v>
      </c>
      <c r="H28" s="401">
        <v>3.0000000000000001E-3</v>
      </c>
      <c r="I28" s="401">
        <v>2.9510000000000001</v>
      </c>
      <c r="J28" s="401">
        <v>22.157</v>
      </c>
      <c r="K28" s="401">
        <v>0.11799999999999999</v>
      </c>
      <c r="L28" s="401">
        <v>3.573</v>
      </c>
      <c r="M28" s="401">
        <f t="shared" si="2"/>
        <v>293.30799999999994</v>
      </c>
    </row>
    <row r="29" spans="2:13" x14ac:dyDescent="0.35">
      <c r="B29" s="402" t="s">
        <v>138</v>
      </c>
      <c r="C29" s="370">
        <f>SUM(C23:C28)</f>
        <v>251.727</v>
      </c>
      <c r="D29" s="370">
        <f t="shared" ref="D29:M29" si="3">SUM(D23:D28)</f>
        <v>14.959</v>
      </c>
      <c r="E29" s="370">
        <f t="shared" si="3"/>
        <v>9.2999999999999999E-2</v>
      </c>
      <c r="F29" s="370">
        <f t="shared" si="3"/>
        <v>19.332999999999998</v>
      </c>
      <c r="G29" s="370">
        <f t="shared" si="3"/>
        <v>29.3</v>
      </c>
      <c r="H29" s="370">
        <f t="shared" si="3"/>
        <v>2.4580000000000002</v>
      </c>
      <c r="I29" s="370">
        <f t="shared" si="3"/>
        <v>29.576000000000001</v>
      </c>
      <c r="J29" s="370">
        <f t="shared" si="3"/>
        <v>31.396999999999998</v>
      </c>
      <c r="K29" s="370">
        <f t="shared" si="3"/>
        <v>1.2689999999999997</v>
      </c>
      <c r="L29" s="370">
        <f t="shared" si="3"/>
        <v>8.4350000000000005</v>
      </c>
      <c r="M29" s="370">
        <f t="shared" si="3"/>
        <v>388.54699999999991</v>
      </c>
    </row>
    <row r="34" spans="2:13" ht="15.5" x14ac:dyDescent="0.35">
      <c r="B34" s="353" t="s">
        <v>3414</v>
      </c>
    </row>
    <row r="35" spans="2:13" x14ac:dyDescent="0.35">
      <c r="B35" s="389" t="s">
        <v>3415</v>
      </c>
      <c r="C35" s="400"/>
      <c r="D35" s="400"/>
      <c r="E35" s="400"/>
      <c r="F35" s="400"/>
      <c r="G35" s="400"/>
      <c r="H35" s="400"/>
      <c r="I35" s="400"/>
      <c r="J35" s="400"/>
      <c r="K35" s="400"/>
      <c r="L35" s="400"/>
      <c r="M35" s="400"/>
    </row>
    <row r="36" spans="2:13" x14ac:dyDescent="0.35">
      <c r="B36" s="297"/>
      <c r="C36" s="297"/>
      <c r="D36" s="297"/>
      <c r="E36" s="297"/>
      <c r="F36" s="297"/>
      <c r="G36" s="297"/>
      <c r="H36" s="297"/>
      <c r="I36" s="297"/>
      <c r="J36" s="297"/>
      <c r="K36" s="297"/>
      <c r="L36" s="297"/>
      <c r="M36" s="297"/>
    </row>
    <row r="37" spans="2:13" ht="29" x14ac:dyDescent="0.35">
      <c r="B37" s="297"/>
      <c r="C37" s="357" t="s">
        <v>3356</v>
      </c>
      <c r="D37" s="357" t="s">
        <v>3357</v>
      </c>
      <c r="E37" s="357" t="s">
        <v>3358</v>
      </c>
      <c r="F37" s="357" t="s">
        <v>3359</v>
      </c>
      <c r="G37" s="357" t="s">
        <v>3360</v>
      </c>
      <c r="H37" s="357" t="s">
        <v>3361</v>
      </c>
      <c r="I37" s="357" t="s">
        <v>3362</v>
      </c>
      <c r="J37" s="357" t="s">
        <v>770</v>
      </c>
      <c r="K37" s="357" t="s">
        <v>3363</v>
      </c>
      <c r="L37" s="357" t="s">
        <v>136</v>
      </c>
      <c r="M37" s="358" t="s">
        <v>138</v>
      </c>
    </row>
    <row r="38" spans="2:13" x14ac:dyDescent="0.35">
      <c r="B38" s="386" t="s">
        <v>3416</v>
      </c>
      <c r="C38" s="406">
        <v>0.17</v>
      </c>
      <c r="D38" s="406">
        <v>0.21</v>
      </c>
      <c r="E38" s="406">
        <v>0</v>
      </c>
      <c r="F38" s="406">
        <v>0</v>
      </c>
      <c r="G38" s="406">
        <v>0.14000000000000001</v>
      </c>
      <c r="H38" s="406">
        <v>0</v>
      </c>
      <c r="I38" s="406">
        <v>0.02</v>
      </c>
      <c r="J38" s="406">
        <v>0.28000000000000003</v>
      </c>
      <c r="K38" s="406">
        <v>0</v>
      </c>
      <c r="L38" s="406">
        <v>0</v>
      </c>
      <c r="M38" s="407">
        <v>0.14000000000000001</v>
      </c>
    </row>
    <row r="39" spans="2:13" x14ac:dyDescent="0.35">
      <c r="B39" s="352" t="s">
        <v>3591</v>
      </c>
    </row>
    <row r="40" spans="2:13" x14ac:dyDescent="0.35">
      <c r="J40" s="408"/>
    </row>
    <row r="44" spans="2:13" ht="15.5" x14ac:dyDescent="0.35">
      <c r="B44" s="353" t="s">
        <v>3417</v>
      </c>
    </row>
    <row r="45" spans="2:13" x14ac:dyDescent="0.35">
      <c r="B45" s="389" t="s">
        <v>3212</v>
      </c>
      <c r="C45" s="400"/>
      <c r="D45" s="400"/>
      <c r="E45" s="400"/>
      <c r="F45" s="400"/>
      <c r="G45" s="400"/>
      <c r="H45" s="400"/>
      <c r="I45" s="400"/>
      <c r="J45" s="400"/>
      <c r="K45" s="400"/>
      <c r="L45" s="400"/>
      <c r="M45" s="400"/>
    </row>
    <row r="46" spans="2:13" x14ac:dyDescent="0.35">
      <c r="B46" s="297"/>
      <c r="C46" s="297"/>
      <c r="D46" s="297"/>
      <c r="E46" s="297"/>
      <c r="F46" s="297"/>
      <c r="G46" s="297"/>
      <c r="H46" s="297"/>
      <c r="I46" s="297"/>
      <c r="J46" s="297"/>
      <c r="K46" s="297"/>
      <c r="L46" s="297"/>
      <c r="M46" s="297"/>
    </row>
    <row r="47" spans="2:13" ht="29" x14ac:dyDescent="0.35">
      <c r="B47" s="297"/>
      <c r="C47" s="357" t="s">
        <v>3356</v>
      </c>
      <c r="D47" s="357" t="s">
        <v>3357</v>
      </c>
      <c r="E47" s="357" t="s">
        <v>3358</v>
      </c>
      <c r="F47" s="357" t="s">
        <v>3359</v>
      </c>
      <c r="G47" s="357" t="s">
        <v>3360</v>
      </c>
      <c r="H47" s="357" t="s">
        <v>3361</v>
      </c>
      <c r="I47" s="357" t="s">
        <v>3362</v>
      </c>
      <c r="J47" s="357" t="s">
        <v>770</v>
      </c>
      <c r="K47" s="357" t="s">
        <v>3363</v>
      </c>
      <c r="L47" s="357" t="s">
        <v>136</v>
      </c>
      <c r="M47" s="358" t="s">
        <v>138</v>
      </c>
    </row>
    <row r="48" spans="2:13" x14ac:dyDescent="0.35">
      <c r="B48" s="386" t="s">
        <v>3416</v>
      </c>
      <c r="C48" s="409">
        <v>0.17</v>
      </c>
      <c r="D48" s="409">
        <v>0.2</v>
      </c>
      <c r="E48" s="409">
        <v>0</v>
      </c>
      <c r="F48" s="409">
        <v>0</v>
      </c>
      <c r="G48" s="409">
        <v>0.11</v>
      </c>
      <c r="H48" s="409">
        <v>0</v>
      </c>
      <c r="I48" s="409">
        <v>0.02</v>
      </c>
      <c r="J48" s="409">
        <v>0.2</v>
      </c>
      <c r="K48" s="409">
        <v>0</v>
      </c>
      <c r="L48" s="409">
        <v>0</v>
      </c>
      <c r="M48" s="410">
        <v>0.14000000000000001</v>
      </c>
    </row>
    <row r="49" spans="2:13" x14ac:dyDescent="0.35">
      <c r="B49" s="352" t="s">
        <v>3418</v>
      </c>
    </row>
    <row r="54" spans="2:13" ht="15.5" x14ac:dyDescent="0.35">
      <c r="B54" s="353" t="s">
        <v>3419</v>
      </c>
    </row>
    <row r="55" spans="2:13" x14ac:dyDescent="0.35">
      <c r="B55" s="389" t="s">
        <v>3214</v>
      </c>
      <c r="C55" s="400"/>
      <c r="D55" s="400"/>
      <c r="E55" s="400"/>
      <c r="F55" s="400"/>
      <c r="G55" s="400"/>
      <c r="H55" s="400"/>
      <c r="I55" s="400"/>
      <c r="J55" s="400"/>
      <c r="K55" s="400"/>
      <c r="L55" s="400"/>
      <c r="M55" s="400"/>
    </row>
    <row r="56" spans="2:13" x14ac:dyDescent="0.35">
      <c r="B56" s="297"/>
      <c r="C56" s="297"/>
      <c r="D56" s="297"/>
      <c r="E56" s="297"/>
      <c r="F56" s="297"/>
      <c r="G56" s="297"/>
      <c r="H56" s="297"/>
      <c r="I56" s="297"/>
      <c r="J56" s="297"/>
      <c r="K56" s="297"/>
      <c r="L56" s="297"/>
      <c r="M56" s="297"/>
    </row>
    <row r="57" spans="2:13" ht="29" x14ac:dyDescent="0.35">
      <c r="B57" s="297"/>
      <c r="C57" s="357" t="s">
        <v>3356</v>
      </c>
      <c r="D57" s="357" t="s">
        <v>3357</v>
      </c>
      <c r="E57" s="357" t="s">
        <v>3358</v>
      </c>
      <c r="F57" s="357" t="s">
        <v>3359</v>
      </c>
      <c r="G57" s="357" t="s">
        <v>3360</v>
      </c>
      <c r="H57" s="357" t="s">
        <v>3361</v>
      </c>
      <c r="I57" s="357" t="s">
        <v>3362</v>
      </c>
      <c r="J57" s="357" t="s">
        <v>770</v>
      </c>
      <c r="K57" s="357" t="s">
        <v>3363</v>
      </c>
      <c r="L57" s="357" t="s">
        <v>136</v>
      </c>
      <c r="M57" s="358" t="s">
        <v>138</v>
      </c>
    </row>
    <row r="58" spans="2:13" x14ac:dyDescent="0.35">
      <c r="B58" s="302" t="s">
        <v>3420</v>
      </c>
      <c r="C58" s="411">
        <v>0.15</v>
      </c>
      <c r="D58" s="411">
        <v>0.17</v>
      </c>
      <c r="E58" s="411">
        <v>0</v>
      </c>
      <c r="F58" s="411">
        <v>0</v>
      </c>
      <c r="G58" s="411">
        <v>0.1</v>
      </c>
      <c r="H58" s="411">
        <v>0</v>
      </c>
      <c r="I58" s="411">
        <v>0.02</v>
      </c>
      <c r="J58" s="411">
        <v>0.17</v>
      </c>
      <c r="K58" s="411">
        <v>0</v>
      </c>
      <c r="L58" s="411">
        <v>0</v>
      </c>
      <c r="M58" s="412">
        <v>0.13</v>
      </c>
    </row>
    <row r="59" spans="2:13" x14ac:dyDescent="0.35">
      <c r="B59" s="302" t="s">
        <v>3421</v>
      </c>
      <c r="C59" s="411">
        <v>0.01</v>
      </c>
      <c r="D59" s="411">
        <v>0.01</v>
      </c>
      <c r="E59" s="411">
        <v>0</v>
      </c>
      <c r="F59" s="411">
        <v>0</v>
      </c>
      <c r="G59" s="411">
        <v>0.01</v>
      </c>
      <c r="H59" s="411">
        <v>0</v>
      </c>
      <c r="I59" s="411">
        <v>0</v>
      </c>
      <c r="J59" s="411">
        <v>0.01</v>
      </c>
      <c r="K59" s="411">
        <v>0</v>
      </c>
      <c r="L59" s="411">
        <v>0</v>
      </c>
      <c r="M59" s="412">
        <v>0.01</v>
      </c>
    </row>
    <row r="60" spans="2:13" x14ac:dyDescent="0.35">
      <c r="B60" s="302" t="s">
        <v>3422</v>
      </c>
      <c r="C60" s="411">
        <v>0.01</v>
      </c>
      <c r="D60" s="411">
        <v>0</v>
      </c>
      <c r="E60" s="411">
        <v>0</v>
      </c>
      <c r="F60" s="411">
        <v>0</v>
      </c>
      <c r="G60" s="411">
        <v>0.01</v>
      </c>
      <c r="H60" s="411">
        <v>0</v>
      </c>
      <c r="I60" s="411">
        <v>0</v>
      </c>
      <c r="J60" s="411">
        <v>0.01</v>
      </c>
      <c r="K60" s="411">
        <v>0</v>
      </c>
      <c r="L60" s="411">
        <v>0</v>
      </c>
      <c r="M60" s="412">
        <v>0</v>
      </c>
    </row>
    <row r="61" spans="2:13" x14ac:dyDescent="0.35">
      <c r="B61" s="302" t="s">
        <v>3423</v>
      </c>
      <c r="C61" s="411">
        <v>0</v>
      </c>
      <c r="D61" s="411">
        <v>0</v>
      </c>
      <c r="E61" s="411">
        <v>0</v>
      </c>
      <c r="F61" s="411">
        <v>0</v>
      </c>
      <c r="G61" s="411">
        <v>0</v>
      </c>
      <c r="H61" s="411">
        <v>0</v>
      </c>
      <c r="I61" s="411">
        <v>0</v>
      </c>
      <c r="J61" s="411">
        <v>0</v>
      </c>
      <c r="K61" s="411">
        <v>0</v>
      </c>
      <c r="L61" s="411">
        <v>0</v>
      </c>
      <c r="M61" s="412">
        <v>0</v>
      </c>
    </row>
    <row r="62" spans="2:13" x14ac:dyDescent="0.35">
      <c r="B62" s="302" t="s">
        <v>3424</v>
      </c>
      <c r="C62" s="411">
        <v>0</v>
      </c>
      <c r="D62" s="411">
        <v>0</v>
      </c>
      <c r="E62" s="411">
        <v>0</v>
      </c>
      <c r="F62" s="411">
        <v>0</v>
      </c>
      <c r="G62" s="411">
        <v>0</v>
      </c>
      <c r="H62" s="411">
        <v>0</v>
      </c>
      <c r="I62" s="411">
        <v>0</v>
      </c>
      <c r="J62" s="411">
        <v>0</v>
      </c>
      <c r="K62" s="411">
        <v>0</v>
      </c>
      <c r="L62" s="411">
        <v>0</v>
      </c>
      <c r="M62" s="412">
        <v>0</v>
      </c>
    </row>
    <row r="63" spans="2:13" x14ac:dyDescent="0.35">
      <c r="B63" s="308" t="s">
        <v>3425</v>
      </c>
      <c r="C63" s="413">
        <v>0</v>
      </c>
      <c r="D63" s="413">
        <v>0.01</v>
      </c>
      <c r="E63" s="413">
        <v>0</v>
      </c>
      <c r="F63" s="413">
        <v>0</v>
      </c>
      <c r="G63" s="413">
        <v>0</v>
      </c>
      <c r="H63" s="413">
        <v>0</v>
      </c>
      <c r="I63" s="413">
        <v>0</v>
      </c>
      <c r="J63" s="413">
        <v>0</v>
      </c>
      <c r="K63" s="413">
        <v>0</v>
      </c>
      <c r="L63" s="413">
        <v>0</v>
      </c>
      <c r="M63" s="414">
        <v>0</v>
      </c>
    </row>
    <row r="64" spans="2:13" x14ac:dyDescent="0.35">
      <c r="B64" s="352" t="s">
        <v>3418</v>
      </c>
    </row>
    <row r="68" spans="2:13" ht="15.5" x14ac:dyDescent="0.35">
      <c r="B68" s="353" t="s">
        <v>3426</v>
      </c>
    </row>
    <row r="69" spans="2:13" x14ac:dyDescent="0.35">
      <c r="B69" s="389" t="s">
        <v>3216</v>
      </c>
      <c r="C69" s="400"/>
      <c r="D69" s="400"/>
      <c r="E69" s="400"/>
      <c r="F69" s="400"/>
      <c r="G69" s="400"/>
      <c r="H69" s="400"/>
      <c r="I69" s="400"/>
      <c r="J69" s="400"/>
      <c r="K69" s="400"/>
      <c r="L69" s="400"/>
      <c r="M69" s="400"/>
    </row>
    <row r="70" spans="2:13" x14ac:dyDescent="0.35">
      <c r="B70" s="297"/>
      <c r="C70" s="297"/>
      <c r="D70" s="297"/>
      <c r="E70" s="297"/>
      <c r="F70" s="297"/>
      <c r="G70" s="297"/>
      <c r="H70" s="297"/>
      <c r="I70" s="297"/>
      <c r="J70" s="297"/>
      <c r="K70" s="297"/>
      <c r="L70" s="297"/>
      <c r="M70" s="297"/>
    </row>
    <row r="71" spans="2:13" ht="29" x14ac:dyDescent="0.35">
      <c r="B71" s="297"/>
      <c r="C71" s="357" t="s">
        <v>3356</v>
      </c>
      <c r="D71" s="357" t="s">
        <v>3357</v>
      </c>
      <c r="E71" s="357" t="s">
        <v>3358</v>
      </c>
      <c r="F71" s="357" t="s">
        <v>3359</v>
      </c>
      <c r="G71" s="357" t="s">
        <v>3360</v>
      </c>
      <c r="H71" s="357" t="s">
        <v>3361</v>
      </c>
      <c r="I71" s="357" t="s">
        <v>3362</v>
      </c>
      <c r="J71" s="357" t="s">
        <v>770</v>
      </c>
      <c r="K71" s="357" t="s">
        <v>3363</v>
      </c>
      <c r="L71" s="357" t="s">
        <v>136</v>
      </c>
      <c r="M71" s="358" t="s">
        <v>138</v>
      </c>
    </row>
    <row r="72" spans="2:13" x14ac:dyDescent="0.35">
      <c r="B72" s="386" t="s">
        <v>3427</v>
      </c>
      <c r="C72" s="409">
        <v>7.52</v>
      </c>
      <c r="D72" s="409">
        <v>0.01</v>
      </c>
      <c r="E72" s="498" t="s">
        <v>3496</v>
      </c>
      <c r="F72" s="498" t="s">
        <v>3496</v>
      </c>
      <c r="G72" s="498" t="s">
        <v>3496</v>
      </c>
      <c r="H72" s="498" t="s">
        <v>3496</v>
      </c>
      <c r="I72" s="498" t="s">
        <v>3496</v>
      </c>
      <c r="J72" s="498" t="s">
        <v>3496</v>
      </c>
      <c r="K72" s="498" t="s">
        <v>3496</v>
      </c>
      <c r="L72" s="498" t="s">
        <v>3496</v>
      </c>
      <c r="M72" s="410">
        <f>SUM(C72:L72)</f>
        <v>7.5299999999999994</v>
      </c>
    </row>
    <row r="73" spans="2:13" x14ac:dyDescent="0.35">
      <c r="B73" s="352" t="s">
        <v>3428</v>
      </c>
    </row>
    <row r="77" spans="2:13" ht="15.5" x14ac:dyDescent="0.35">
      <c r="B77" s="353" t="s">
        <v>3429</v>
      </c>
    </row>
    <row r="78" spans="2:13" x14ac:dyDescent="0.35">
      <c r="B78" s="389" t="s">
        <v>3218</v>
      </c>
      <c r="C78" s="400"/>
      <c r="D78" s="400"/>
      <c r="E78" s="400"/>
      <c r="F78" s="400"/>
      <c r="G78" s="400"/>
      <c r="H78" s="400"/>
      <c r="I78" s="400"/>
      <c r="J78" s="400"/>
      <c r="K78" s="400"/>
      <c r="L78" s="400"/>
      <c r="M78" s="400"/>
    </row>
    <row r="79" spans="2:13" x14ac:dyDescent="0.35">
      <c r="B79" s="297"/>
      <c r="C79" s="297"/>
      <c r="D79" s="297"/>
      <c r="E79" s="297"/>
      <c r="F79" s="297"/>
      <c r="G79" s="297"/>
      <c r="H79" s="297"/>
      <c r="I79" s="297"/>
      <c r="J79" s="297"/>
      <c r="K79" s="297"/>
      <c r="L79" s="297"/>
      <c r="M79" s="297"/>
    </row>
    <row r="80" spans="2:13" ht="29" x14ac:dyDescent="0.35">
      <c r="B80" s="297"/>
      <c r="C80" s="357" t="s">
        <v>3356</v>
      </c>
      <c r="D80" s="357" t="s">
        <v>3357</v>
      </c>
      <c r="E80" s="357" t="s">
        <v>3358</v>
      </c>
      <c r="F80" s="357" t="s">
        <v>3359</v>
      </c>
      <c r="G80" s="357" t="s">
        <v>3360</v>
      </c>
      <c r="H80" s="357" t="s">
        <v>3361</v>
      </c>
      <c r="I80" s="357" t="s">
        <v>3362</v>
      </c>
      <c r="J80" s="357" t="s">
        <v>770</v>
      </c>
      <c r="K80" s="357" t="s">
        <v>3363</v>
      </c>
      <c r="L80" s="357" t="s">
        <v>136</v>
      </c>
      <c r="M80" s="358" t="s">
        <v>138</v>
      </c>
    </row>
    <row r="81" spans="2:14" x14ac:dyDescent="0.35">
      <c r="B81" s="386" t="s">
        <v>3430</v>
      </c>
      <c r="C81" s="499">
        <v>0</v>
      </c>
      <c r="D81" s="499">
        <v>0</v>
      </c>
      <c r="E81" s="498" t="s">
        <v>3496</v>
      </c>
      <c r="F81" s="498" t="s">
        <v>3496</v>
      </c>
      <c r="G81" s="498" t="s">
        <v>3496</v>
      </c>
      <c r="H81" s="498" t="s">
        <v>3496</v>
      </c>
      <c r="I81" s="498" t="s">
        <v>3496</v>
      </c>
      <c r="J81" s="498" t="s">
        <v>3496</v>
      </c>
      <c r="K81" s="498" t="s">
        <v>3496</v>
      </c>
      <c r="L81" s="498" t="s">
        <v>3496</v>
      </c>
      <c r="M81" s="499">
        <v>0</v>
      </c>
    </row>
    <row r="82" spans="2:14" x14ac:dyDescent="0.35">
      <c r="B82" s="352" t="s">
        <v>3431</v>
      </c>
    </row>
    <row r="83" spans="2:14" x14ac:dyDescent="0.35">
      <c r="B83" s="352"/>
    </row>
    <row r="85" spans="2:14" x14ac:dyDescent="0.35">
      <c r="N85" s="289" t="s">
        <v>3258</v>
      </c>
    </row>
  </sheetData>
  <hyperlinks>
    <hyperlink ref="N85" location="Contents!A1" display="To Frontpage" xr:uid="{835C8FF0-8CEC-4A4F-A116-A20F3A5AE549}"/>
  </hyperlinks>
  <pageMargins left="0.70866141732283472" right="0.70866141732283472" top="0.74803149606299213" bottom="0.74803149606299213" header="0.31496062992125984" footer="0.31496062992125984"/>
  <pageSetup paperSize="9" scale="34" orientation="landscape" r:id="rId1"/>
  <headerFooter>
    <oddFooter>&amp;C&amp;1#&amp;"Calibri"&amp;10&amp;K000000Confidential</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1154F-A726-454D-AB66-4E7E61E32ABB}">
  <sheetPr codeName="Sheet25">
    <pageSetUpPr fitToPage="1"/>
  </sheetPr>
  <dimension ref="B7:D61"/>
  <sheetViews>
    <sheetView zoomScale="85" zoomScaleNormal="85" workbookViewId="0"/>
  </sheetViews>
  <sheetFormatPr defaultColWidth="9.1796875" defaultRowHeight="14.5" x14ac:dyDescent="0.35"/>
  <cols>
    <col min="1" max="1" width="4.7265625" style="19" customWidth="1"/>
    <col min="2" max="2" width="71.1796875" style="19" customWidth="1"/>
    <col min="3" max="3" width="68.1796875" style="19" customWidth="1"/>
    <col min="4" max="4" width="80.26953125" style="19" customWidth="1"/>
    <col min="5" max="16384" width="9.1796875" style="19"/>
  </cols>
  <sheetData>
    <row r="7" spans="2:4" ht="15.5" x14ac:dyDescent="0.35">
      <c r="B7" s="415" t="s">
        <v>3432</v>
      </c>
      <c r="C7" s="379"/>
      <c r="D7" s="379"/>
    </row>
    <row r="8" spans="2:4" x14ac:dyDescent="0.35">
      <c r="B8" s="416" t="s">
        <v>3221</v>
      </c>
      <c r="C8" s="417" t="s">
        <v>3433</v>
      </c>
      <c r="D8" s="418" t="s">
        <v>3434</v>
      </c>
    </row>
    <row r="9" spans="2:4" x14ac:dyDescent="0.35">
      <c r="B9" s="419"/>
      <c r="C9" s="420"/>
      <c r="D9" s="421"/>
    </row>
    <row r="10" spans="2:4" x14ac:dyDescent="0.35">
      <c r="B10" s="402" t="s">
        <v>3435</v>
      </c>
      <c r="C10" s="422"/>
      <c r="D10" s="422"/>
    </row>
    <row r="11" spans="2:4" ht="29" x14ac:dyDescent="0.35">
      <c r="B11" s="263" t="s">
        <v>3436</v>
      </c>
      <c r="C11" s="263" t="s">
        <v>3437</v>
      </c>
      <c r="D11" s="541"/>
    </row>
    <row r="12" spans="2:4" x14ac:dyDescent="0.35">
      <c r="B12" s="293"/>
      <c r="C12" s="263"/>
      <c r="D12" s="541"/>
    </row>
    <row r="13" spans="2:4" ht="43.5" x14ac:dyDescent="0.35">
      <c r="B13" s="293"/>
      <c r="C13" s="263" t="s">
        <v>3438</v>
      </c>
      <c r="D13" s="541"/>
    </row>
    <row r="14" spans="2:4" ht="29" x14ac:dyDescent="0.35">
      <c r="B14" s="277" t="s">
        <v>3439</v>
      </c>
      <c r="C14" s="263" t="s">
        <v>3440</v>
      </c>
      <c r="D14" s="541"/>
    </row>
    <row r="15" spans="2:4" x14ac:dyDescent="0.35">
      <c r="B15" s="277"/>
      <c r="C15" s="423" t="s">
        <v>3441</v>
      </c>
      <c r="D15" s="541"/>
    </row>
    <row r="16" spans="2:4" ht="29" x14ac:dyDescent="0.35">
      <c r="B16" s="277" t="s">
        <v>3442</v>
      </c>
      <c r="C16" s="423" t="s">
        <v>3443</v>
      </c>
      <c r="D16" s="541"/>
    </row>
    <row r="17" spans="2:4" x14ac:dyDescent="0.35">
      <c r="B17" s="424"/>
      <c r="C17" s="423" t="s">
        <v>3444</v>
      </c>
      <c r="D17" s="541"/>
    </row>
    <row r="18" spans="2:4" x14ac:dyDescent="0.35">
      <c r="B18" s="424"/>
      <c r="C18" s="423" t="s">
        <v>3445</v>
      </c>
      <c r="D18" s="541"/>
    </row>
    <row r="19" spans="2:4" x14ac:dyDescent="0.35">
      <c r="B19" s="424"/>
      <c r="C19" s="423" t="s">
        <v>3446</v>
      </c>
      <c r="D19" s="541"/>
    </row>
    <row r="20" spans="2:4" x14ac:dyDescent="0.35">
      <c r="B20" s="424"/>
      <c r="C20" s="423" t="s">
        <v>3447</v>
      </c>
      <c r="D20" s="541"/>
    </row>
    <row r="21" spans="2:4" x14ac:dyDescent="0.35">
      <c r="B21" s="424"/>
      <c r="C21" s="423" t="s">
        <v>3448</v>
      </c>
      <c r="D21" s="541"/>
    </row>
    <row r="22" spans="2:4" ht="28.5" x14ac:dyDescent="0.35">
      <c r="B22" s="424"/>
      <c r="C22" s="423" t="s">
        <v>3449</v>
      </c>
      <c r="D22" s="541"/>
    </row>
    <row r="23" spans="2:4" x14ac:dyDescent="0.35">
      <c r="B23" s="424"/>
      <c r="C23" s="423" t="s">
        <v>3450</v>
      </c>
      <c r="D23" s="541"/>
    </row>
    <row r="24" spans="2:4" x14ac:dyDescent="0.35">
      <c r="B24" s="424"/>
      <c r="C24" s="423" t="s">
        <v>3451</v>
      </c>
      <c r="D24" s="541"/>
    </row>
    <row r="25" spans="2:4" x14ac:dyDescent="0.35">
      <c r="B25" s="424"/>
      <c r="C25" s="423" t="s">
        <v>3452</v>
      </c>
      <c r="D25" s="541"/>
    </row>
    <row r="26" spans="2:4" x14ac:dyDescent="0.35">
      <c r="B26" s="424"/>
      <c r="C26" s="423" t="s">
        <v>3453</v>
      </c>
      <c r="D26" s="541"/>
    </row>
    <row r="27" spans="2:4" x14ac:dyDescent="0.35">
      <c r="B27" s="424"/>
      <c r="C27" s="423"/>
      <c r="D27" s="263"/>
    </row>
    <row r="28" spans="2:4" x14ac:dyDescent="0.35">
      <c r="B28" s="402" t="s">
        <v>3454</v>
      </c>
      <c r="C28" s="386"/>
      <c r="D28" s="386"/>
    </row>
    <row r="29" spans="2:4" ht="29" x14ac:dyDescent="0.35">
      <c r="B29" s="540" t="s">
        <v>3455</v>
      </c>
      <c r="C29" s="263" t="s">
        <v>3456</v>
      </c>
      <c r="D29" s="541"/>
    </row>
    <row r="30" spans="2:4" x14ac:dyDescent="0.35">
      <c r="B30" s="540"/>
      <c r="C30" s="263"/>
      <c r="D30" s="541"/>
    </row>
    <row r="31" spans="2:4" ht="29" x14ac:dyDescent="0.35">
      <c r="B31" s="540"/>
      <c r="C31" s="263" t="s">
        <v>3457</v>
      </c>
      <c r="D31" s="541"/>
    </row>
    <row r="32" spans="2:4" x14ac:dyDescent="0.35">
      <c r="B32" s="540"/>
      <c r="C32" s="348"/>
      <c r="D32" s="541"/>
    </row>
    <row r="33" spans="2:4" x14ac:dyDescent="0.35">
      <c r="B33" s="540"/>
      <c r="C33" s="348" t="s">
        <v>3458</v>
      </c>
      <c r="D33" s="541"/>
    </row>
    <row r="34" spans="2:4" ht="29" x14ac:dyDescent="0.35">
      <c r="B34" s="540" t="s">
        <v>3459</v>
      </c>
      <c r="C34" s="263" t="s">
        <v>3460</v>
      </c>
      <c r="D34" s="541"/>
    </row>
    <row r="35" spans="2:4" x14ac:dyDescent="0.35">
      <c r="B35" s="540"/>
      <c r="C35" s="263"/>
      <c r="D35" s="541"/>
    </row>
    <row r="36" spans="2:4" x14ac:dyDescent="0.35">
      <c r="B36" s="540"/>
      <c r="C36" s="348" t="s">
        <v>3461</v>
      </c>
      <c r="D36" s="541"/>
    </row>
    <row r="37" spans="2:4" ht="29" x14ac:dyDescent="0.35">
      <c r="B37" s="540" t="s">
        <v>3462</v>
      </c>
      <c r="C37" s="263" t="s">
        <v>3463</v>
      </c>
      <c r="D37" s="541"/>
    </row>
    <row r="38" spans="2:4" x14ac:dyDescent="0.35">
      <c r="B38" s="540"/>
      <c r="C38" s="263"/>
      <c r="D38" s="541"/>
    </row>
    <row r="39" spans="2:4" x14ac:dyDescent="0.35">
      <c r="B39" s="540"/>
      <c r="C39" s="348" t="s">
        <v>3464</v>
      </c>
      <c r="D39" s="541"/>
    </row>
    <row r="40" spans="2:4" ht="29" x14ac:dyDescent="0.35">
      <c r="B40" s="540" t="s">
        <v>3465</v>
      </c>
      <c r="C40" s="263" t="s">
        <v>3466</v>
      </c>
      <c r="D40" s="541"/>
    </row>
    <row r="41" spans="2:4" x14ac:dyDescent="0.35">
      <c r="B41" s="540"/>
      <c r="C41" s="263"/>
      <c r="D41" s="541"/>
    </row>
    <row r="42" spans="2:4" ht="29" x14ac:dyDescent="0.35">
      <c r="B42" s="540"/>
      <c r="C42" s="348" t="s">
        <v>3467</v>
      </c>
      <c r="D42" s="541"/>
    </row>
    <row r="43" spans="2:4" ht="29" x14ac:dyDescent="0.35">
      <c r="B43" s="425" t="s">
        <v>3468</v>
      </c>
      <c r="C43" s="270" t="s">
        <v>3469</v>
      </c>
      <c r="D43" s="270"/>
    </row>
    <row r="45" spans="2:4" x14ac:dyDescent="0.35">
      <c r="D45" s="289" t="s">
        <v>3258</v>
      </c>
    </row>
    <row r="56" spans="2:4" ht="15" customHeight="1" x14ac:dyDescent="0.35"/>
    <row r="57" spans="2:4" ht="222.75" customHeight="1" x14ac:dyDescent="0.35"/>
    <row r="58" spans="2:4" ht="203.25" customHeight="1" x14ac:dyDescent="0.35">
      <c r="B58" s="277"/>
      <c r="C58" s="426"/>
      <c r="D58" s="426"/>
    </row>
    <row r="59" spans="2:4" ht="15.5" x14ac:dyDescent="0.35">
      <c r="B59" s="427"/>
      <c r="C59" s="428"/>
      <c r="D59" s="428"/>
    </row>
    <row r="61" spans="2:4" x14ac:dyDescent="0.35">
      <c r="D61" s="289"/>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Contents!A1" display="To Frontpage" xr:uid="{EB5C0610-00F7-4B12-B779-99CF59FA8BD0}"/>
  </hyperlinks>
  <pageMargins left="0.7" right="0.7" top="0.75" bottom="0.75" header="0.3" footer="0.3"/>
  <pageSetup paperSize="9" scale="56" orientation="landscape" r:id="rId1"/>
  <headerFooter>
    <oddFooter>&amp;C&amp;1#&amp;"Calibri"&amp;10&amp;K000000Confidential</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A137E-5D3E-4EDE-8A2C-3DED11C2B84D}">
  <sheetPr codeName="Sheet26">
    <pageSetUpPr fitToPage="1"/>
  </sheetPr>
  <dimension ref="A1:U61"/>
  <sheetViews>
    <sheetView zoomScale="85" zoomScaleNormal="85" workbookViewId="0"/>
  </sheetViews>
  <sheetFormatPr defaultColWidth="9.1796875" defaultRowHeight="14.5" x14ac:dyDescent="0.35"/>
  <cols>
    <col min="1" max="1" width="9.1796875" style="229"/>
    <col min="2" max="2" width="40.26953125" style="229" bestFit="1" customWidth="1"/>
    <col min="3" max="16384" width="9.1796875" style="229"/>
  </cols>
  <sheetData>
    <row r="1" spans="1:21" x14ac:dyDescent="0.35">
      <c r="A1" s="19"/>
      <c r="B1" s="19"/>
      <c r="C1" s="19"/>
      <c r="D1" s="19"/>
      <c r="E1" s="19"/>
      <c r="F1" s="19"/>
      <c r="G1" s="19"/>
      <c r="H1" s="19"/>
      <c r="I1" s="19"/>
      <c r="J1" s="19"/>
      <c r="K1" s="19"/>
      <c r="L1" s="19"/>
      <c r="M1" s="19"/>
      <c r="N1" s="19"/>
      <c r="O1" s="19"/>
      <c r="P1" s="19"/>
      <c r="Q1" s="19"/>
      <c r="R1" s="19"/>
      <c r="S1" s="19"/>
      <c r="T1" s="19"/>
      <c r="U1" s="19"/>
    </row>
    <row r="2" spans="1:21" x14ac:dyDescent="0.35">
      <c r="A2" s="19"/>
      <c r="B2" s="19"/>
      <c r="C2" s="19"/>
      <c r="D2" s="19"/>
      <c r="E2" s="19"/>
      <c r="F2" s="19"/>
      <c r="G2" s="19"/>
      <c r="H2" s="19"/>
      <c r="I2" s="19"/>
      <c r="J2" s="19"/>
      <c r="K2" s="19"/>
      <c r="L2" s="19"/>
      <c r="M2" s="19"/>
      <c r="N2" s="19"/>
      <c r="O2" s="19"/>
      <c r="P2" s="19"/>
      <c r="Q2" s="19"/>
      <c r="R2" s="19"/>
      <c r="S2" s="19"/>
      <c r="T2" s="19"/>
      <c r="U2" s="19"/>
    </row>
    <row r="3" spans="1:21" x14ac:dyDescent="0.35">
      <c r="A3" s="19"/>
      <c r="B3" s="19"/>
      <c r="C3" s="19"/>
      <c r="D3" s="19"/>
      <c r="E3" s="19"/>
      <c r="F3" s="19"/>
      <c r="G3" s="19"/>
      <c r="H3" s="19"/>
      <c r="I3" s="19"/>
      <c r="J3" s="19"/>
      <c r="K3" s="19"/>
      <c r="L3" s="19"/>
      <c r="M3" s="19"/>
      <c r="N3" s="19"/>
      <c r="O3" s="19"/>
      <c r="P3" s="19"/>
      <c r="Q3" s="19"/>
      <c r="R3" s="19"/>
      <c r="S3" s="19"/>
      <c r="T3" s="19"/>
      <c r="U3" s="19"/>
    </row>
    <row r="4" spans="1:21" x14ac:dyDescent="0.35">
      <c r="A4" s="19"/>
      <c r="B4" s="302"/>
      <c r="C4" s="19"/>
      <c r="D4" s="19"/>
      <c r="E4" s="19"/>
      <c r="F4" s="19"/>
      <c r="G4" s="19"/>
      <c r="H4" s="19"/>
      <c r="I4" s="19"/>
      <c r="J4" s="19"/>
      <c r="K4" s="19"/>
      <c r="L4" s="19"/>
      <c r="M4" s="19"/>
      <c r="N4" s="19"/>
      <c r="O4" s="19"/>
      <c r="P4" s="19"/>
      <c r="Q4" s="19"/>
      <c r="R4" s="19"/>
      <c r="S4" s="19"/>
      <c r="T4" s="19"/>
      <c r="U4" s="19"/>
    </row>
    <row r="5" spans="1:21" ht="15.75" customHeight="1" x14ac:dyDescent="0.35">
      <c r="A5" s="19"/>
      <c r="B5" s="415" t="s">
        <v>3470</v>
      </c>
      <c r="C5" s="379"/>
      <c r="D5" s="379"/>
      <c r="E5" s="379"/>
      <c r="F5" s="379"/>
      <c r="G5" s="379"/>
      <c r="H5" s="379"/>
      <c r="I5" s="379"/>
      <c r="J5" s="379"/>
      <c r="K5" s="379"/>
      <c r="L5" s="379"/>
      <c r="M5" s="379"/>
      <c r="N5" s="379"/>
      <c r="O5" s="379"/>
    </row>
    <row r="6" spans="1:21" ht="15" customHeight="1" x14ac:dyDescent="0.35">
      <c r="A6" s="19"/>
      <c r="B6" s="429" t="s">
        <v>3471</v>
      </c>
      <c r="C6" s="543" t="s">
        <v>3472</v>
      </c>
      <c r="D6" s="543"/>
      <c r="E6" s="543"/>
      <c r="F6" s="543"/>
      <c r="G6" s="543"/>
      <c r="H6" s="543"/>
      <c r="I6" s="543"/>
      <c r="J6" s="543"/>
      <c r="K6" s="543"/>
      <c r="L6" s="543"/>
      <c r="M6" s="543"/>
      <c r="N6" s="543"/>
      <c r="O6" s="543"/>
    </row>
    <row r="7" spans="1:21" ht="15" customHeight="1" x14ac:dyDescent="0.35">
      <c r="A7" s="19"/>
      <c r="B7" s="429"/>
      <c r="C7" s="544" t="s">
        <v>3473</v>
      </c>
      <c r="D7" s="544"/>
      <c r="E7" s="544"/>
      <c r="F7" s="544"/>
      <c r="G7" s="544"/>
      <c r="H7" s="544"/>
      <c r="I7" s="544"/>
      <c r="J7" s="544"/>
      <c r="K7" s="544"/>
      <c r="L7" s="544"/>
      <c r="M7" s="544"/>
      <c r="N7" s="544"/>
      <c r="O7" s="544"/>
    </row>
    <row r="8" spans="1:21" ht="15" customHeight="1" x14ac:dyDescent="0.35">
      <c r="A8" s="19"/>
      <c r="B8" s="430"/>
      <c r="C8" s="431"/>
      <c r="D8" s="431"/>
      <c r="E8" s="379"/>
      <c r="F8" s="379"/>
      <c r="G8" s="379"/>
      <c r="H8" s="379"/>
      <c r="I8" s="379"/>
      <c r="J8" s="379"/>
      <c r="K8" s="379"/>
      <c r="L8" s="379"/>
      <c r="M8" s="379"/>
      <c r="N8" s="379"/>
      <c r="O8" s="379"/>
    </row>
    <row r="9" spans="1:21" ht="15" customHeight="1" x14ac:dyDescent="0.35">
      <c r="A9" s="19"/>
      <c r="B9" s="432" t="s">
        <v>3474</v>
      </c>
      <c r="C9" s="386"/>
      <c r="D9" s="386"/>
      <c r="E9" s="386"/>
      <c r="F9" s="386"/>
      <c r="G9" s="386"/>
      <c r="H9" s="386"/>
      <c r="I9" s="386"/>
      <c r="J9" s="386"/>
      <c r="K9" s="386"/>
      <c r="L9" s="386"/>
      <c r="M9" s="386"/>
      <c r="N9" s="386"/>
      <c r="O9" s="386"/>
    </row>
    <row r="10" spans="1:21" ht="15" customHeight="1" x14ac:dyDescent="0.35">
      <c r="A10" s="19"/>
      <c r="B10" s="263" t="s">
        <v>3475</v>
      </c>
      <c r="C10" s="545"/>
      <c r="D10" s="545"/>
      <c r="E10" s="545"/>
      <c r="F10" s="545"/>
      <c r="G10" s="545"/>
      <c r="H10" s="545"/>
      <c r="I10" s="545"/>
      <c r="J10" s="545"/>
      <c r="K10" s="545"/>
      <c r="L10" s="545"/>
      <c r="M10" s="545"/>
      <c r="N10" s="545"/>
      <c r="O10" s="545"/>
    </row>
    <row r="11" spans="1:21" ht="15" customHeight="1" x14ac:dyDescent="0.35">
      <c r="A11" s="19"/>
      <c r="B11" s="277" t="s">
        <v>3476</v>
      </c>
      <c r="C11" s="546"/>
      <c r="D11" s="546"/>
      <c r="E11" s="546"/>
      <c r="F11" s="546"/>
      <c r="G11" s="546"/>
      <c r="H11" s="546"/>
      <c r="I11" s="546"/>
      <c r="J11" s="546"/>
      <c r="K11" s="546"/>
      <c r="L11" s="546"/>
      <c r="M11" s="546"/>
      <c r="N11" s="546"/>
      <c r="O11" s="546"/>
    </row>
    <row r="12" spans="1:21" x14ac:dyDescent="0.35">
      <c r="A12" s="19"/>
      <c r="B12" s="277"/>
      <c r="C12" s="547"/>
      <c r="D12" s="547"/>
      <c r="E12" s="547"/>
      <c r="F12" s="547"/>
      <c r="G12" s="547"/>
      <c r="H12" s="547"/>
      <c r="I12" s="547"/>
      <c r="J12" s="547"/>
      <c r="K12" s="547"/>
      <c r="L12" s="547"/>
      <c r="M12" s="547"/>
      <c r="N12" s="547"/>
      <c r="O12" s="547"/>
    </row>
    <row r="13" spans="1:21" ht="15.75" customHeight="1" x14ac:dyDescent="0.35">
      <c r="A13" s="19"/>
      <c r="B13" s="432" t="s">
        <v>3477</v>
      </c>
      <c r="C13" s="548" t="s">
        <v>3478</v>
      </c>
      <c r="D13" s="548"/>
      <c r="E13" s="548"/>
      <c r="F13" s="548"/>
      <c r="G13" s="548"/>
      <c r="H13" s="548"/>
      <c r="I13" s="548"/>
      <c r="J13" s="548"/>
      <c r="K13" s="548"/>
      <c r="L13" s="548"/>
      <c r="M13" s="548"/>
      <c r="N13" s="548"/>
      <c r="O13" s="548"/>
    </row>
    <row r="14" spans="1:21" ht="226.5" customHeight="1" x14ac:dyDescent="0.35">
      <c r="A14" s="19"/>
      <c r="B14" s="277" t="s">
        <v>3479</v>
      </c>
      <c r="C14" s="549" t="s">
        <v>3480</v>
      </c>
      <c r="D14" s="550"/>
      <c r="E14" s="550"/>
      <c r="F14" s="550"/>
      <c r="G14" s="550"/>
      <c r="H14" s="550"/>
      <c r="I14" s="550"/>
      <c r="J14" s="550"/>
      <c r="K14" s="550"/>
      <c r="L14" s="550"/>
      <c r="M14" s="550"/>
      <c r="N14" s="550"/>
      <c r="O14" s="551"/>
    </row>
    <row r="15" spans="1:21" x14ac:dyDescent="0.35">
      <c r="A15" s="19"/>
      <c r="B15" s="19"/>
      <c r="C15" s="433"/>
      <c r="D15" s="19"/>
      <c r="E15" s="19"/>
      <c r="F15" s="19"/>
      <c r="G15" s="19"/>
      <c r="H15" s="19"/>
      <c r="I15" s="19"/>
      <c r="J15" s="19"/>
      <c r="K15" s="19"/>
      <c r="L15" s="19"/>
      <c r="M15" s="19"/>
      <c r="N15" s="19"/>
      <c r="O15" s="434"/>
    </row>
    <row r="16" spans="1:21" x14ac:dyDescent="0.35">
      <c r="A16" s="19"/>
      <c r="B16" s="19"/>
      <c r="C16" s="433"/>
      <c r="D16" s="19"/>
      <c r="E16" s="19"/>
      <c r="F16" s="19"/>
      <c r="G16" s="19"/>
      <c r="H16" s="19"/>
      <c r="I16" s="19"/>
      <c r="J16" s="19"/>
      <c r="K16" s="19"/>
      <c r="L16" s="19"/>
      <c r="M16" s="19"/>
      <c r="N16" s="19"/>
      <c r="O16" s="434"/>
    </row>
    <row r="17" spans="1:15" ht="29" x14ac:dyDescent="0.35">
      <c r="A17" s="19"/>
      <c r="B17" s="277" t="s">
        <v>3481</v>
      </c>
      <c r="C17" s="433" t="s">
        <v>3482</v>
      </c>
      <c r="D17" s="19"/>
      <c r="E17" s="19"/>
      <c r="F17" s="19"/>
      <c r="G17" s="19"/>
      <c r="H17" s="19"/>
      <c r="I17" s="19"/>
      <c r="J17" s="19"/>
      <c r="K17" s="19"/>
      <c r="L17" s="19"/>
      <c r="M17" s="19"/>
      <c r="N17" s="19"/>
      <c r="O17" s="434"/>
    </row>
    <row r="18" spans="1:15" x14ac:dyDescent="0.35">
      <c r="A18" s="19"/>
      <c r="B18" s="19"/>
      <c r="C18" s="433"/>
      <c r="D18" s="19"/>
      <c r="E18" s="382"/>
      <c r="F18" s="435"/>
      <c r="G18" s="19"/>
      <c r="H18" s="19"/>
      <c r="I18" s="19"/>
      <c r="J18" s="19"/>
      <c r="K18" s="19"/>
      <c r="L18" s="19"/>
      <c r="M18" s="19"/>
      <c r="N18" s="19"/>
      <c r="O18" s="434"/>
    </row>
    <row r="19" spans="1:15" x14ac:dyDescent="0.35">
      <c r="A19" s="19"/>
      <c r="B19" s="19"/>
      <c r="C19" s="436" t="s">
        <v>3483</v>
      </c>
      <c r="D19" s="19"/>
      <c r="E19" s="382"/>
      <c r="F19" s="435"/>
      <c r="G19" s="19"/>
      <c r="H19" s="19"/>
      <c r="I19" s="19"/>
      <c r="J19" s="19"/>
      <c r="K19" s="19"/>
      <c r="L19" s="19"/>
      <c r="M19" s="19"/>
      <c r="N19" s="19"/>
      <c r="O19" s="434"/>
    </row>
    <row r="20" spans="1:15" x14ac:dyDescent="0.35">
      <c r="A20" s="19"/>
      <c r="B20" s="19"/>
      <c r="C20" s="433" t="s">
        <v>3484</v>
      </c>
      <c r="D20" s="19"/>
      <c r="E20" s="382"/>
      <c r="F20" s="435"/>
      <c r="G20" s="19"/>
      <c r="H20" s="19"/>
      <c r="I20" s="19"/>
      <c r="J20" s="19"/>
      <c r="K20" s="19"/>
      <c r="L20" s="19"/>
      <c r="M20" s="19"/>
      <c r="N20" s="19"/>
      <c r="O20" s="434"/>
    </row>
    <row r="21" spans="1:15" x14ac:dyDescent="0.35">
      <c r="A21" s="19"/>
      <c r="B21" s="19"/>
      <c r="C21" s="433"/>
      <c r="D21" s="19"/>
      <c r="E21" s="382"/>
      <c r="F21" s="435"/>
      <c r="G21" s="19"/>
      <c r="H21" s="19"/>
      <c r="I21" s="19"/>
      <c r="J21" s="19"/>
      <c r="K21" s="19"/>
      <c r="L21" s="19"/>
      <c r="M21" s="19"/>
      <c r="N21" s="19"/>
      <c r="O21" s="434"/>
    </row>
    <row r="22" spans="1:15" x14ac:dyDescent="0.35">
      <c r="A22" s="19"/>
      <c r="B22" s="19"/>
      <c r="C22" s="433"/>
      <c r="D22" s="542" t="s">
        <v>3485</v>
      </c>
      <c r="E22" s="542"/>
      <c r="F22" s="542"/>
      <c r="G22" s="542"/>
      <c r="H22" s="542"/>
      <c r="I22" s="542"/>
      <c r="J22" s="542"/>
      <c r="K22" s="542"/>
      <c r="L22" s="437"/>
      <c r="M22" s="19"/>
      <c r="N22" s="19"/>
      <c r="O22" s="434"/>
    </row>
    <row r="23" spans="1:15" x14ac:dyDescent="0.35">
      <c r="A23" s="19"/>
      <c r="B23" s="19"/>
      <c r="C23" s="433"/>
      <c r="D23" s="19"/>
      <c r="E23" s="19"/>
      <c r="F23" s="19"/>
      <c r="G23" s="19"/>
      <c r="H23" s="19"/>
      <c r="I23" s="19"/>
      <c r="J23" s="19"/>
      <c r="K23" s="19"/>
      <c r="L23" s="19"/>
      <c r="M23" s="19"/>
      <c r="N23" s="19"/>
      <c r="O23" s="434"/>
    </row>
    <row r="24" spans="1:15" ht="15" thickBot="1" x14ac:dyDescent="0.4">
      <c r="A24" s="19"/>
      <c r="B24" s="19"/>
      <c r="C24" s="438" t="s">
        <v>3486</v>
      </c>
      <c r="D24" s="439" t="s">
        <v>3487</v>
      </c>
      <c r="E24" s="439" t="s">
        <v>3488</v>
      </c>
      <c r="F24" s="439" t="s">
        <v>3489</v>
      </c>
      <c r="G24" s="439" t="s">
        <v>3490</v>
      </c>
      <c r="H24" s="439" t="s">
        <v>3491</v>
      </c>
      <c r="I24" s="439" t="s">
        <v>3492</v>
      </c>
      <c r="J24" s="439" t="s">
        <v>3493</v>
      </c>
      <c r="K24" s="439" t="s">
        <v>3494</v>
      </c>
      <c r="L24" s="439" t="s">
        <v>3495</v>
      </c>
      <c r="M24" s="19"/>
      <c r="N24" s="19"/>
      <c r="O24" s="434"/>
    </row>
    <row r="25" spans="1:15" x14ac:dyDescent="0.35">
      <c r="A25" s="19"/>
      <c r="B25" s="19"/>
      <c r="C25" s="440">
        <v>266666.66666666669</v>
      </c>
      <c r="D25" s="435">
        <v>266666.66666666669</v>
      </c>
      <c r="E25" s="435">
        <v>266666.66666666669</v>
      </c>
      <c r="F25" s="435">
        <v>133333.33333333334</v>
      </c>
      <c r="G25" s="435">
        <v>66666.666666666672</v>
      </c>
      <c r="H25" s="382" t="s">
        <v>3496</v>
      </c>
      <c r="I25" s="382" t="s">
        <v>3496</v>
      </c>
      <c r="J25" s="382" t="s">
        <v>3496</v>
      </c>
      <c r="K25" s="382" t="s">
        <v>3496</v>
      </c>
      <c r="L25" s="382" t="s">
        <v>3496</v>
      </c>
      <c r="M25" s="19"/>
      <c r="N25" s="19"/>
      <c r="O25" s="434"/>
    </row>
    <row r="26" spans="1:15" x14ac:dyDescent="0.35">
      <c r="A26" s="19"/>
      <c r="B26" s="19"/>
      <c r="C26" s="440"/>
      <c r="D26" s="435"/>
      <c r="E26" s="435"/>
      <c r="F26" s="435"/>
      <c r="G26" s="435"/>
      <c r="H26" s="382"/>
      <c r="I26" s="382"/>
      <c r="J26" s="382"/>
      <c r="K26" s="382"/>
      <c r="L26" s="382"/>
      <c r="M26" s="19"/>
      <c r="N26" s="19"/>
      <c r="O26" s="434"/>
    </row>
    <row r="27" spans="1:15" x14ac:dyDescent="0.35">
      <c r="A27" s="19"/>
      <c r="B27" s="19"/>
      <c r="C27" s="440"/>
      <c r="D27" s="435"/>
      <c r="E27" s="435"/>
      <c r="F27" s="435"/>
      <c r="G27" s="435"/>
      <c r="H27" s="382"/>
      <c r="I27" s="382"/>
      <c r="J27" s="382"/>
      <c r="K27" s="382"/>
      <c r="L27" s="382"/>
      <c r="M27" s="19"/>
      <c r="N27" s="19"/>
      <c r="O27" s="434"/>
    </row>
    <row r="28" spans="1:15" x14ac:dyDescent="0.35">
      <c r="A28" s="19"/>
      <c r="B28" s="19"/>
      <c r="C28" s="440"/>
      <c r="D28" s="435"/>
      <c r="E28" s="435"/>
      <c r="F28" s="435"/>
      <c r="G28" s="435"/>
      <c r="H28" s="382"/>
      <c r="I28" s="382"/>
      <c r="J28" s="382"/>
      <c r="K28" s="382"/>
      <c r="L28" s="382"/>
      <c r="M28" s="19"/>
      <c r="N28" s="19"/>
      <c r="O28" s="434"/>
    </row>
    <row r="29" spans="1:15" x14ac:dyDescent="0.35">
      <c r="A29" s="19"/>
      <c r="B29" s="19"/>
      <c r="C29" s="433" t="s">
        <v>3497</v>
      </c>
      <c r="D29" s="435"/>
      <c r="E29" s="435"/>
      <c r="F29" s="435"/>
      <c r="G29" s="435"/>
      <c r="H29" s="382"/>
      <c r="I29" s="382"/>
      <c r="J29" s="382"/>
      <c r="K29" s="382"/>
      <c r="L29" s="382"/>
      <c r="M29" s="19"/>
      <c r="N29" s="19"/>
      <c r="O29" s="434"/>
    </row>
    <row r="30" spans="1:15" x14ac:dyDescent="0.35">
      <c r="A30" s="19"/>
      <c r="B30" s="19"/>
      <c r="C30" s="433"/>
      <c r="D30" s="435"/>
      <c r="E30" s="435"/>
      <c r="F30" s="435"/>
      <c r="G30" s="435"/>
      <c r="H30" s="382"/>
      <c r="I30" s="382"/>
      <c r="J30" s="382"/>
      <c r="K30" s="382"/>
      <c r="L30" s="382"/>
      <c r="M30" s="19"/>
      <c r="N30" s="19"/>
      <c r="O30" s="434"/>
    </row>
    <row r="31" spans="1:15" x14ac:dyDescent="0.35">
      <c r="A31" s="19"/>
      <c r="B31" s="19"/>
      <c r="C31" s="436" t="s">
        <v>3483</v>
      </c>
      <c r="D31" s="19"/>
      <c r="E31" s="19"/>
      <c r="F31" s="19"/>
      <c r="G31" s="19"/>
      <c r="H31" s="19"/>
      <c r="I31" s="19"/>
      <c r="J31" s="19"/>
      <c r="K31" s="19"/>
      <c r="L31" s="19"/>
      <c r="M31" s="19"/>
      <c r="N31" s="19"/>
      <c r="O31" s="434"/>
    </row>
    <row r="32" spans="1:15" x14ac:dyDescent="0.35">
      <c r="A32" s="19"/>
      <c r="B32" s="19"/>
      <c r="C32" s="433" t="s">
        <v>3498</v>
      </c>
      <c r="D32" s="19"/>
      <c r="E32" s="19"/>
      <c r="F32" s="19"/>
      <c r="G32" s="19"/>
      <c r="H32" s="19"/>
      <c r="I32" s="19"/>
      <c r="J32" s="19"/>
      <c r="K32" s="19"/>
      <c r="L32" s="19"/>
      <c r="M32" s="19"/>
      <c r="N32" s="19"/>
      <c r="O32" s="434"/>
    </row>
    <row r="33" spans="1:15" x14ac:dyDescent="0.35">
      <c r="A33" s="19"/>
      <c r="B33" s="19"/>
      <c r="C33" s="433" t="s">
        <v>3499</v>
      </c>
      <c r="D33" s="441"/>
      <c r="E33" s="441"/>
      <c r="F33" s="441"/>
      <c r="G33" s="441"/>
      <c r="H33" s="441"/>
      <c r="I33" s="441"/>
      <c r="J33" s="441"/>
      <c r="K33" s="441"/>
      <c r="L33" s="441"/>
      <c r="M33" s="19"/>
      <c r="N33" s="19"/>
      <c r="O33" s="434"/>
    </row>
    <row r="34" spans="1:15" x14ac:dyDescent="0.35">
      <c r="A34" s="19"/>
      <c r="B34" s="19"/>
      <c r="C34" s="436"/>
      <c r="D34" s="441"/>
      <c r="E34" s="441"/>
      <c r="F34" s="441"/>
      <c r="G34" s="441"/>
      <c r="H34" s="441"/>
      <c r="I34" s="441"/>
      <c r="J34" s="441"/>
      <c r="K34" s="441"/>
      <c r="L34" s="441"/>
      <c r="M34" s="19"/>
      <c r="N34" s="19"/>
      <c r="O34" s="434"/>
    </row>
    <row r="35" spans="1:15" x14ac:dyDescent="0.35">
      <c r="A35" s="19"/>
      <c r="B35" s="19"/>
      <c r="C35" s="433"/>
      <c r="D35" s="542" t="s">
        <v>3485</v>
      </c>
      <c r="E35" s="542"/>
      <c r="F35" s="542"/>
      <c r="G35" s="542"/>
      <c r="H35" s="542"/>
      <c r="I35" s="542"/>
      <c r="J35" s="542"/>
      <c r="K35" s="542"/>
      <c r="L35" s="437"/>
      <c r="M35" s="19"/>
      <c r="N35" s="19"/>
      <c r="O35" s="434"/>
    </row>
    <row r="36" spans="1:15" x14ac:dyDescent="0.35">
      <c r="A36" s="19"/>
      <c r="B36" s="19"/>
      <c r="C36" s="433"/>
      <c r="D36" s="19"/>
      <c r="E36" s="19"/>
      <c r="F36" s="19"/>
      <c r="G36" s="19"/>
      <c r="H36" s="19"/>
      <c r="I36" s="19"/>
      <c r="J36" s="19"/>
      <c r="K36" s="19"/>
      <c r="L36" s="19"/>
      <c r="M36" s="19"/>
      <c r="N36" s="19"/>
      <c r="O36" s="434"/>
    </row>
    <row r="37" spans="1:15" ht="15" thickBot="1" x14ac:dyDescent="0.4">
      <c r="A37" s="19"/>
      <c r="B37" s="19"/>
      <c r="C37" s="438" t="s">
        <v>3486</v>
      </c>
      <c r="D37" s="439" t="s">
        <v>3487</v>
      </c>
      <c r="E37" s="439" t="s">
        <v>3488</v>
      </c>
      <c r="F37" s="439" t="s">
        <v>3489</v>
      </c>
      <c r="G37" s="439" t="s">
        <v>3490</v>
      </c>
      <c r="H37" s="439" t="s">
        <v>3491</v>
      </c>
      <c r="I37" s="439" t="s">
        <v>3492</v>
      </c>
      <c r="J37" s="439" t="s">
        <v>3493</v>
      </c>
      <c r="K37" s="439" t="s">
        <v>3494</v>
      </c>
      <c r="L37" s="439" t="s">
        <v>3495</v>
      </c>
      <c r="M37" s="19"/>
      <c r="N37" s="19"/>
      <c r="O37" s="434"/>
    </row>
    <row r="38" spans="1:15" x14ac:dyDescent="0.35">
      <c r="A38" s="19"/>
      <c r="B38" s="19"/>
      <c r="C38" s="442" t="s">
        <v>3496</v>
      </c>
      <c r="D38" s="382" t="s">
        <v>3496</v>
      </c>
      <c r="E38" s="443">
        <v>571428.57142857148</v>
      </c>
      <c r="F38" s="443">
        <v>285714.28571428574</v>
      </c>
      <c r="G38" s="443">
        <v>142857.14285714287</v>
      </c>
      <c r="H38" s="382" t="s">
        <v>3496</v>
      </c>
      <c r="I38" s="382" t="s">
        <v>3496</v>
      </c>
      <c r="J38" s="382" t="s">
        <v>3496</v>
      </c>
      <c r="K38" s="382" t="s">
        <v>3496</v>
      </c>
      <c r="L38" s="382" t="s">
        <v>3496</v>
      </c>
      <c r="M38" s="19"/>
      <c r="N38" s="19"/>
      <c r="O38" s="434"/>
    </row>
    <row r="39" spans="1:15" x14ac:dyDescent="0.35">
      <c r="A39" s="19"/>
      <c r="B39" s="19"/>
      <c r="C39" s="433"/>
      <c r="D39" s="19"/>
      <c r="E39" s="19"/>
      <c r="F39" s="19"/>
      <c r="G39" s="19"/>
      <c r="H39" s="19"/>
      <c r="I39" s="19"/>
      <c r="J39" s="19"/>
      <c r="K39" s="19"/>
      <c r="L39" s="19"/>
      <c r="M39" s="19"/>
      <c r="N39" s="19"/>
      <c r="O39" s="434"/>
    </row>
    <row r="40" spans="1:15" x14ac:dyDescent="0.35">
      <c r="A40" s="19"/>
      <c r="B40" s="19"/>
      <c r="C40" s="433"/>
      <c r="D40" s="19"/>
      <c r="E40" s="19"/>
      <c r="F40" s="19"/>
      <c r="G40" s="19"/>
      <c r="H40" s="19"/>
      <c r="I40" s="19"/>
      <c r="J40" s="19"/>
      <c r="K40" s="19"/>
      <c r="L40" s="19"/>
      <c r="M40" s="19"/>
      <c r="N40" s="19"/>
      <c r="O40" s="434"/>
    </row>
    <row r="41" spans="1:15" x14ac:dyDescent="0.35">
      <c r="A41" s="19"/>
      <c r="B41" s="19"/>
      <c r="C41" s="433" t="s">
        <v>3500</v>
      </c>
      <c r="D41" s="19"/>
      <c r="E41" s="19"/>
      <c r="F41" s="19"/>
      <c r="G41" s="19"/>
      <c r="H41" s="19"/>
      <c r="I41" s="19"/>
      <c r="J41" s="19"/>
      <c r="K41" s="19"/>
      <c r="L41" s="19"/>
      <c r="M41" s="19"/>
      <c r="N41" s="19"/>
      <c r="O41" s="434"/>
    </row>
    <row r="42" spans="1:15" x14ac:dyDescent="0.35">
      <c r="A42" s="19"/>
      <c r="B42" s="19"/>
      <c r="C42" s="433"/>
      <c r="D42" s="19"/>
      <c r="E42" s="19"/>
      <c r="F42" s="19"/>
      <c r="G42" s="19"/>
      <c r="H42" s="19"/>
      <c r="I42" s="19"/>
      <c r="J42" s="19"/>
      <c r="K42" s="19"/>
      <c r="L42" s="19"/>
      <c r="M42" s="19"/>
      <c r="N42" s="19"/>
      <c r="O42" s="434"/>
    </row>
    <row r="43" spans="1:15" x14ac:dyDescent="0.35">
      <c r="A43" s="19"/>
      <c r="B43" s="19"/>
      <c r="C43" s="436" t="s">
        <v>3483</v>
      </c>
      <c r="D43" s="19"/>
      <c r="E43" s="19"/>
      <c r="F43" s="19"/>
      <c r="G43" s="19"/>
      <c r="H43" s="19"/>
      <c r="I43" s="19"/>
      <c r="J43" s="19"/>
      <c r="K43" s="19"/>
      <c r="L43" s="19"/>
      <c r="M43" s="19"/>
      <c r="N43" s="19"/>
      <c r="O43" s="434"/>
    </row>
    <row r="44" spans="1:15" x14ac:dyDescent="0.35">
      <c r="A44" s="19"/>
      <c r="B44" s="19"/>
      <c r="C44" s="433" t="s">
        <v>3501</v>
      </c>
      <c r="D44" s="19"/>
      <c r="E44" s="19"/>
      <c r="F44" s="19"/>
      <c r="G44" s="19"/>
      <c r="H44" s="19"/>
      <c r="I44" s="19"/>
      <c r="J44" s="19"/>
      <c r="K44" s="19"/>
      <c r="L44" s="19"/>
      <c r="M44" s="19"/>
      <c r="N44" s="19"/>
      <c r="O44" s="434"/>
    </row>
    <row r="45" spans="1:15" x14ac:dyDescent="0.35">
      <c r="A45" s="19"/>
      <c r="B45" s="19"/>
      <c r="C45" s="433" t="s">
        <v>3502</v>
      </c>
      <c r="D45" s="441"/>
      <c r="E45" s="441"/>
      <c r="F45" s="441"/>
      <c r="G45" s="441"/>
      <c r="H45" s="441"/>
      <c r="I45" s="441"/>
      <c r="J45" s="441"/>
      <c r="K45" s="441"/>
      <c r="L45" s="441"/>
      <c r="M45" s="19"/>
      <c r="N45" s="19"/>
      <c r="O45" s="434"/>
    </row>
    <row r="46" spans="1:15" x14ac:dyDescent="0.35">
      <c r="A46" s="19"/>
      <c r="B46" s="19"/>
      <c r="C46" s="433"/>
      <c r="D46" s="441"/>
      <c r="E46" s="441"/>
      <c r="F46" s="441"/>
      <c r="G46" s="441"/>
      <c r="H46" s="441"/>
      <c r="I46" s="441"/>
      <c r="J46" s="441"/>
      <c r="K46" s="441"/>
      <c r="L46" s="441"/>
      <c r="M46" s="19"/>
      <c r="N46" s="19"/>
      <c r="O46" s="434"/>
    </row>
    <row r="47" spans="1:15" x14ac:dyDescent="0.35">
      <c r="A47" s="19"/>
      <c r="B47" s="19"/>
      <c r="C47" s="433"/>
      <c r="D47" s="19"/>
      <c r="E47" s="382"/>
      <c r="F47" s="382"/>
      <c r="G47" s="441"/>
      <c r="H47" s="441"/>
      <c r="I47" s="441"/>
      <c r="J47" s="441"/>
      <c r="K47" s="441"/>
      <c r="L47" s="441"/>
      <c r="M47" s="19"/>
      <c r="N47" s="19"/>
      <c r="O47" s="434"/>
    </row>
    <row r="48" spans="1:15" x14ac:dyDescent="0.35">
      <c r="A48" s="19"/>
      <c r="B48" s="19"/>
      <c r="C48" s="436"/>
      <c r="D48" s="441"/>
      <c r="E48" s="441"/>
      <c r="F48" s="441"/>
      <c r="G48" s="441"/>
      <c r="H48" s="441"/>
      <c r="I48" s="441"/>
      <c r="J48" s="441"/>
      <c r="K48" s="441"/>
      <c r="L48" s="441"/>
      <c r="M48" s="19"/>
      <c r="N48" s="19"/>
      <c r="O48" s="434"/>
    </row>
    <row r="49" spans="1:15" x14ac:dyDescent="0.35">
      <c r="A49" s="19"/>
      <c r="B49" s="19"/>
      <c r="C49" s="433"/>
      <c r="D49" s="542" t="s">
        <v>3503</v>
      </c>
      <c r="E49" s="542"/>
      <c r="F49" s="542"/>
      <c r="G49" s="542"/>
      <c r="H49" s="542"/>
      <c r="I49" s="542"/>
      <c r="J49" s="542"/>
      <c r="K49" s="542"/>
      <c r="L49" s="437"/>
      <c r="M49" s="19"/>
      <c r="N49" s="19"/>
      <c r="O49" s="434"/>
    </row>
    <row r="50" spans="1:15" x14ac:dyDescent="0.35">
      <c r="A50" s="19"/>
      <c r="B50" s="19"/>
      <c r="C50" s="433"/>
      <c r="D50" s="19"/>
      <c r="E50" s="19"/>
      <c r="F50" s="19"/>
      <c r="G50" s="19"/>
      <c r="H50" s="19"/>
      <c r="I50" s="19"/>
      <c r="J50" s="19"/>
      <c r="K50" s="19"/>
      <c r="L50" s="19"/>
      <c r="M50" s="19"/>
      <c r="N50" s="19"/>
      <c r="O50" s="434"/>
    </row>
    <row r="51" spans="1:15" ht="15" thickBot="1" x14ac:dyDescent="0.4">
      <c r="A51" s="19"/>
      <c r="B51" s="19"/>
      <c r="C51" s="438" t="s">
        <v>3486</v>
      </c>
      <c r="D51" s="439" t="s">
        <v>3487</v>
      </c>
      <c r="E51" s="439" t="s">
        <v>3488</v>
      </c>
      <c r="F51" s="439" t="s">
        <v>3489</v>
      </c>
      <c r="G51" s="439" t="s">
        <v>3490</v>
      </c>
      <c r="H51" s="439" t="s">
        <v>3491</v>
      </c>
      <c r="I51" s="439" t="s">
        <v>3492</v>
      </c>
      <c r="J51" s="439" t="s">
        <v>3493</v>
      </c>
      <c r="K51" s="439" t="s">
        <v>3494</v>
      </c>
      <c r="L51" s="439" t="s">
        <v>3495</v>
      </c>
      <c r="M51" s="19"/>
      <c r="N51" s="19"/>
      <c r="O51" s="434"/>
    </row>
    <row r="52" spans="1:15" x14ac:dyDescent="0.35">
      <c r="A52" s="19"/>
      <c r="B52" s="19"/>
      <c r="C52" s="442" t="s">
        <v>3496</v>
      </c>
      <c r="D52" s="382" t="s">
        <v>3496</v>
      </c>
      <c r="E52" s="382" t="s">
        <v>3496</v>
      </c>
      <c r="F52" s="382" t="s">
        <v>3496</v>
      </c>
      <c r="G52" s="435">
        <v>1000000</v>
      </c>
      <c r="H52" s="382" t="s">
        <v>3496</v>
      </c>
      <c r="I52" s="382" t="s">
        <v>3496</v>
      </c>
      <c r="J52" s="382" t="s">
        <v>3496</v>
      </c>
      <c r="K52" s="382" t="s">
        <v>3496</v>
      </c>
      <c r="L52" s="382" t="s">
        <v>3496</v>
      </c>
      <c r="M52" s="19"/>
      <c r="N52" s="19"/>
      <c r="O52" s="434"/>
    </row>
    <row r="53" spans="1:15" x14ac:dyDescent="0.35">
      <c r="A53" s="19"/>
      <c r="B53" s="19"/>
      <c r="C53" s="433"/>
      <c r="D53" s="19"/>
      <c r="E53" s="19"/>
      <c r="F53" s="19"/>
      <c r="G53" s="19"/>
      <c r="H53" s="19"/>
      <c r="I53" s="19"/>
      <c r="J53" s="19"/>
      <c r="K53" s="19"/>
      <c r="L53" s="19"/>
      <c r="M53" s="19"/>
      <c r="N53" s="19"/>
      <c r="O53" s="434"/>
    </row>
    <row r="54" spans="1:15" ht="15" thickBot="1" x14ac:dyDescent="0.4">
      <c r="A54" s="19"/>
      <c r="B54" s="444"/>
      <c r="C54" s="445"/>
      <c r="D54" s="444"/>
      <c r="E54" s="444"/>
      <c r="F54" s="444"/>
      <c r="G54" s="444"/>
      <c r="H54" s="444"/>
      <c r="I54" s="444"/>
      <c r="J54" s="444"/>
      <c r="K54" s="444"/>
      <c r="L54" s="444"/>
      <c r="M54" s="444"/>
      <c r="N54" s="444"/>
      <c r="O54" s="446"/>
    </row>
    <row r="55" spans="1:15" x14ac:dyDescent="0.35">
      <c r="A55" s="19"/>
      <c r="B55" s="19"/>
      <c r="C55" s="19"/>
      <c r="D55" s="19"/>
      <c r="E55" s="19"/>
      <c r="F55" s="19"/>
      <c r="G55" s="19"/>
      <c r="H55" s="19"/>
      <c r="I55" s="19"/>
      <c r="J55" s="19"/>
      <c r="K55" s="19"/>
      <c r="L55" s="19"/>
      <c r="M55" s="19"/>
      <c r="N55" s="19"/>
      <c r="O55" s="19"/>
    </row>
    <row r="56" spans="1:15" x14ac:dyDescent="0.35">
      <c r="A56" s="19"/>
      <c r="B56" s="19"/>
      <c r="C56" s="19"/>
      <c r="D56" s="19"/>
      <c r="E56" s="19"/>
      <c r="F56" s="19"/>
      <c r="G56" s="19"/>
      <c r="H56" s="19"/>
      <c r="I56" s="19"/>
      <c r="J56" s="19"/>
      <c r="K56" s="19"/>
      <c r="L56" s="19"/>
      <c r="M56" s="19"/>
      <c r="N56" s="19"/>
      <c r="O56" s="19"/>
    </row>
    <row r="57" spans="1:15" x14ac:dyDescent="0.35">
      <c r="A57" s="19"/>
      <c r="B57" s="19"/>
      <c r="C57" s="19"/>
      <c r="D57" s="19"/>
      <c r="E57" s="19"/>
      <c r="F57" s="19"/>
      <c r="G57" s="19"/>
      <c r="H57" s="19"/>
      <c r="I57" s="19"/>
      <c r="J57" s="19"/>
      <c r="K57" s="19"/>
      <c r="L57" s="19"/>
      <c r="M57" s="19"/>
      <c r="N57" s="19"/>
      <c r="O57" s="289" t="s">
        <v>3258</v>
      </c>
    </row>
    <row r="58" spans="1:15" x14ac:dyDescent="0.35">
      <c r="A58" s="19"/>
      <c r="B58" s="19"/>
      <c r="C58" s="19"/>
      <c r="D58" s="19"/>
      <c r="E58" s="19"/>
      <c r="F58" s="19"/>
      <c r="G58" s="19"/>
      <c r="H58" s="19"/>
      <c r="I58" s="19"/>
      <c r="J58" s="19"/>
      <c r="K58" s="19"/>
      <c r="L58" s="19"/>
      <c r="M58" s="19"/>
      <c r="N58" s="19"/>
      <c r="O58" s="19"/>
    </row>
    <row r="59" spans="1:15" x14ac:dyDescent="0.35">
      <c r="A59" s="19"/>
      <c r="B59" s="19"/>
      <c r="C59" s="19"/>
      <c r="D59" s="19"/>
      <c r="E59" s="19"/>
      <c r="F59" s="19"/>
      <c r="G59" s="19"/>
      <c r="H59" s="19"/>
      <c r="I59" s="19"/>
      <c r="J59" s="19"/>
      <c r="K59" s="19"/>
      <c r="L59" s="19"/>
      <c r="M59" s="19"/>
      <c r="N59" s="19"/>
      <c r="O59" s="19"/>
    </row>
    <row r="60" spans="1:15" x14ac:dyDescent="0.35">
      <c r="A60" s="19"/>
      <c r="B60" s="19"/>
      <c r="C60" s="19"/>
      <c r="D60" s="19"/>
      <c r="E60" s="19"/>
      <c r="F60" s="19"/>
      <c r="G60" s="19"/>
      <c r="H60" s="19"/>
      <c r="I60" s="19"/>
      <c r="J60" s="19"/>
      <c r="K60" s="19"/>
      <c r="L60" s="19"/>
      <c r="M60" s="19"/>
      <c r="N60" s="19"/>
      <c r="O60" s="19"/>
    </row>
    <row r="61" spans="1:15" x14ac:dyDescent="0.35">
      <c r="A61" s="19"/>
      <c r="B61" s="19"/>
      <c r="C61" s="19"/>
      <c r="D61" s="19"/>
      <c r="E61" s="19"/>
      <c r="F61" s="19"/>
      <c r="G61" s="19"/>
      <c r="H61" s="19"/>
      <c r="I61" s="19"/>
      <c r="J61" s="19"/>
      <c r="K61" s="19"/>
      <c r="L61" s="19"/>
      <c r="M61" s="19"/>
      <c r="N61" s="19"/>
      <c r="O61" s="19"/>
    </row>
  </sheetData>
  <mergeCells count="8">
    <mergeCell ref="D35:K35"/>
    <mergeCell ref="D49:K49"/>
    <mergeCell ref="C6:O6"/>
    <mergeCell ref="C7:O7"/>
    <mergeCell ref="C10:O12"/>
    <mergeCell ref="C13:O13"/>
    <mergeCell ref="C14:O14"/>
    <mergeCell ref="D22:K22"/>
  </mergeCells>
  <hyperlinks>
    <hyperlink ref="C13:D13" r:id="rId1" display="Legal framework for valuation and LTV-calculation follow the rules of the Danish FSA - Bekendtgørelse nr. 687 af 20. juni 2007" xr:uid="{0F912ADB-8707-4823-8D68-9DC262BD6C8B}"/>
    <hyperlink ref="O57" location="Contents!A1" display="To Frontpage" xr:uid="{D346E04B-8973-4FE0-B8EE-47448376B59B}"/>
  </hyperlinks>
  <pageMargins left="0.7" right="0.7" top="0.75" bottom="0.75" header="0.3" footer="0.3"/>
  <pageSetup paperSize="9" scale="39" fitToHeight="0" orientation="portrait" r:id="rId2"/>
  <headerFooter>
    <oddFooter>&amp;C&amp;1#&amp;"Calibri"&amp;10&amp;K000000Confidential</oddFooter>
  </headerFooter>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27980-BD60-4E99-9364-D743A9AE6C1D}">
  <sheetPr codeName="Sheet27">
    <pageSetUpPr fitToPage="1"/>
  </sheetPr>
  <dimension ref="A1:D75"/>
  <sheetViews>
    <sheetView zoomScale="85" zoomScaleNormal="85" workbookViewId="0"/>
  </sheetViews>
  <sheetFormatPr defaultColWidth="9.1796875" defaultRowHeight="14.5" x14ac:dyDescent="0.35"/>
  <cols>
    <col min="1" max="1" width="4.7265625" style="19" customWidth="1"/>
    <col min="2" max="2" width="71.1796875" style="19" customWidth="1"/>
    <col min="3" max="3" width="68.1796875" style="19" customWidth="1"/>
    <col min="4" max="4" width="80.26953125" style="19" customWidth="1"/>
    <col min="5" max="16384" width="9.1796875" style="19"/>
  </cols>
  <sheetData>
    <row r="1" spans="2:4" s="447" customFormat="1" x14ac:dyDescent="0.35"/>
    <row r="2" spans="2:4" s="447" customFormat="1" x14ac:dyDescent="0.35"/>
    <row r="3" spans="2:4" s="447" customFormat="1" x14ac:dyDescent="0.35"/>
    <row r="4" spans="2:4" s="447" customFormat="1" x14ac:dyDescent="0.35"/>
    <row r="5" spans="2:4" s="447" customFormat="1" x14ac:dyDescent="0.35"/>
    <row r="6" spans="2:4" s="447" customFormat="1" ht="16" thickBot="1" x14ac:dyDescent="0.4">
      <c r="B6" s="448" t="s">
        <v>3504</v>
      </c>
    </row>
    <row r="7" spans="2:4" s="447" customFormat="1" ht="15" thickBot="1" x14ac:dyDescent="0.4">
      <c r="B7" s="449" t="s">
        <v>3224</v>
      </c>
      <c r="C7" s="558" t="s">
        <v>3433</v>
      </c>
      <c r="D7" s="559"/>
    </row>
    <row r="8" spans="2:4" s="447" customFormat="1" ht="15" thickBot="1" x14ac:dyDescent="0.4">
      <c r="B8" s="450" t="s">
        <v>3505</v>
      </c>
      <c r="C8" s="560"/>
      <c r="D8" s="561"/>
    </row>
    <row r="9" spans="2:4" s="447" customFormat="1" x14ac:dyDescent="0.35">
      <c r="B9" s="451" t="s">
        <v>3228</v>
      </c>
      <c r="C9" s="590" t="s">
        <v>3506</v>
      </c>
      <c r="D9" s="591"/>
    </row>
    <row r="10" spans="2:4" s="447" customFormat="1" x14ac:dyDescent="0.35">
      <c r="B10" s="452" t="s">
        <v>3229</v>
      </c>
      <c r="C10" s="574" t="s">
        <v>3507</v>
      </c>
      <c r="D10" s="575"/>
    </row>
    <row r="11" spans="2:4" s="447" customFormat="1" x14ac:dyDescent="0.35">
      <c r="B11" s="452" t="s">
        <v>3231</v>
      </c>
      <c r="C11" s="574" t="s">
        <v>3508</v>
      </c>
      <c r="D11" s="575"/>
    </row>
    <row r="12" spans="2:4" s="447" customFormat="1" x14ac:dyDescent="0.35">
      <c r="B12" s="452" t="s">
        <v>3232</v>
      </c>
      <c r="C12" s="574" t="s">
        <v>3509</v>
      </c>
      <c r="D12" s="575"/>
    </row>
    <row r="13" spans="2:4" s="447" customFormat="1" x14ac:dyDescent="0.35">
      <c r="B13" s="452" t="s">
        <v>3233</v>
      </c>
      <c r="C13" s="574" t="s">
        <v>3510</v>
      </c>
      <c r="D13" s="575"/>
    </row>
    <row r="14" spans="2:4" s="447" customFormat="1" x14ac:dyDescent="0.35">
      <c r="B14" s="452" t="s">
        <v>3234</v>
      </c>
      <c r="C14" s="574" t="s">
        <v>3511</v>
      </c>
      <c r="D14" s="575"/>
    </row>
    <row r="15" spans="2:4" s="447" customFormat="1" x14ac:dyDescent="0.35">
      <c r="B15" s="452" t="s">
        <v>3235</v>
      </c>
      <c r="C15" s="580" t="s">
        <v>3512</v>
      </c>
      <c r="D15" s="581"/>
    </row>
    <row r="16" spans="2:4" s="447" customFormat="1" x14ac:dyDescent="0.35">
      <c r="B16" s="452" t="s">
        <v>3236</v>
      </c>
      <c r="C16" s="574" t="s">
        <v>3513</v>
      </c>
      <c r="D16" s="575"/>
    </row>
    <row r="17" spans="2:4" s="447" customFormat="1" x14ac:dyDescent="0.35">
      <c r="B17" s="453" t="s">
        <v>3237</v>
      </c>
      <c r="C17" s="574" t="s">
        <v>3514</v>
      </c>
      <c r="D17" s="575"/>
    </row>
    <row r="18" spans="2:4" s="447" customFormat="1" ht="30" customHeight="1" x14ac:dyDescent="0.35">
      <c r="B18" s="452" t="s">
        <v>3238</v>
      </c>
      <c r="C18" s="572" t="s">
        <v>3515</v>
      </c>
      <c r="D18" s="573"/>
    </row>
    <row r="19" spans="2:4" s="447" customFormat="1" x14ac:dyDescent="0.35">
      <c r="B19" s="454" t="s">
        <v>3240</v>
      </c>
      <c r="C19" s="574" t="s">
        <v>3516</v>
      </c>
      <c r="D19" s="575"/>
    </row>
    <row r="20" spans="2:4" s="447" customFormat="1" x14ac:dyDescent="0.35">
      <c r="B20" s="452" t="s">
        <v>3242</v>
      </c>
      <c r="C20" s="574" t="s">
        <v>3517</v>
      </c>
      <c r="D20" s="575"/>
    </row>
    <row r="21" spans="2:4" s="447" customFormat="1" x14ac:dyDescent="0.35">
      <c r="B21" s="452" t="s">
        <v>3256</v>
      </c>
      <c r="C21" s="574" t="s">
        <v>3518</v>
      </c>
      <c r="D21" s="575"/>
    </row>
    <row r="22" spans="2:4" s="447" customFormat="1" ht="29.5" thickBot="1" x14ac:dyDescent="0.4">
      <c r="B22" s="455" t="s">
        <v>3257</v>
      </c>
      <c r="C22" s="582" t="s">
        <v>3519</v>
      </c>
      <c r="D22" s="583"/>
    </row>
    <row r="23" spans="2:4" s="447" customFormat="1" ht="15" thickBot="1" x14ac:dyDescent="0.4">
      <c r="B23" s="456"/>
      <c r="C23" s="457"/>
      <c r="D23" s="458"/>
    </row>
    <row r="24" spans="2:4" s="447" customFormat="1" ht="15" thickBot="1" x14ac:dyDescent="0.4">
      <c r="B24" s="449" t="s">
        <v>3224</v>
      </c>
      <c r="C24" s="584" t="s">
        <v>3433</v>
      </c>
      <c r="D24" s="585"/>
    </row>
    <row r="25" spans="2:4" s="447" customFormat="1" ht="15" thickBot="1" x14ac:dyDescent="0.4">
      <c r="B25" s="450" t="s">
        <v>3520</v>
      </c>
      <c r="C25" s="586"/>
      <c r="D25" s="587"/>
    </row>
    <row r="26" spans="2:4" s="447" customFormat="1" x14ac:dyDescent="0.35">
      <c r="B26" s="459" t="s">
        <v>3261</v>
      </c>
      <c r="C26" s="588" t="s">
        <v>3521</v>
      </c>
      <c r="D26" s="589"/>
    </row>
    <row r="27" spans="2:4" s="447" customFormat="1" ht="36" customHeight="1" x14ac:dyDescent="0.35">
      <c r="B27" s="452" t="s">
        <v>3262</v>
      </c>
      <c r="C27" s="570" t="s">
        <v>3522</v>
      </c>
      <c r="D27" s="571"/>
    </row>
    <row r="28" spans="2:4" s="447" customFormat="1" x14ac:dyDescent="0.35">
      <c r="B28" s="460" t="s">
        <v>3263</v>
      </c>
      <c r="C28" s="570" t="s">
        <v>3523</v>
      </c>
      <c r="D28" s="571"/>
    </row>
    <row r="29" spans="2:4" s="447" customFormat="1" x14ac:dyDescent="0.35">
      <c r="B29" s="460" t="s">
        <v>3524</v>
      </c>
      <c r="C29" s="572" t="s">
        <v>3525</v>
      </c>
      <c r="D29" s="573"/>
    </row>
    <row r="30" spans="2:4" s="447" customFormat="1" x14ac:dyDescent="0.35">
      <c r="B30" s="460" t="s">
        <v>3526</v>
      </c>
      <c r="C30" s="574" t="s">
        <v>3527</v>
      </c>
      <c r="D30" s="575"/>
    </row>
    <row r="31" spans="2:4" s="447" customFormat="1" x14ac:dyDescent="0.35">
      <c r="B31" s="460" t="s">
        <v>3270</v>
      </c>
      <c r="C31" s="570" t="s">
        <v>3528</v>
      </c>
      <c r="D31" s="571"/>
    </row>
    <row r="32" spans="2:4" s="447" customFormat="1" x14ac:dyDescent="0.35">
      <c r="B32" s="460" t="s">
        <v>3271</v>
      </c>
      <c r="C32" s="570" t="s">
        <v>3529</v>
      </c>
      <c r="D32" s="571"/>
    </row>
    <row r="33" spans="1:4" s="447" customFormat="1" ht="15" thickBot="1" x14ac:dyDescent="0.4">
      <c r="B33" s="461" t="s">
        <v>3530</v>
      </c>
      <c r="C33" s="576" t="s">
        <v>3531</v>
      </c>
      <c r="D33" s="577"/>
    </row>
    <row r="34" spans="1:4" s="447" customFormat="1" ht="15" thickBot="1" x14ac:dyDescent="0.4">
      <c r="B34" s="462"/>
      <c r="C34" s="463"/>
      <c r="D34" s="464"/>
    </row>
    <row r="35" spans="1:4" s="447" customFormat="1" ht="15" thickBot="1" x14ac:dyDescent="0.4">
      <c r="A35" s="465"/>
      <c r="B35" s="449" t="s">
        <v>3224</v>
      </c>
      <c r="C35" s="466" t="s">
        <v>3433</v>
      </c>
      <c r="D35" s="467" t="s">
        <v>3532</v>
      </c>
    </row>
    <row r="36" spans="1:4" s="447" customFormat="1" ht="15" thickBot="1" x14ac:dyDescent="0.4">
      <c r="A36" s="465"/>
      <c r="B36" s="450" t="s">
        <v>3533</v>
      </c>
      <c r="C36" s="468"/>
      <c r="D36" s="469" t="s">
        <v>3534</v>
      </c>
    </row>
    <row r="37" spans="1:4" s="447" customFormat="1" ht="90.75" customHeight="1" x14ac:dyDescent="0.35">
      <c r="A37" s="465"/>
      <c r="B37" s="470" t="s">
        <v>3345</v>
      </c>
      <c r="C37" s="471" t="s">
        <v>3535</v>
      </c>
      <c r="D37" s="472"/>
    </row>
    <row r="38" spans="1:4" s="447" customFormat="1" ht="285" customHeight="1" thickBot="1" x14ac:dyDescent="0.4">
      <c r="A38" s="465"/>
      <c r="B38" s="473" t="s">
        <v>3346</v>
      </c>
      <c r="C38" s="474" t="s">
        <v>3536</v>
      </c>
      <c r="D38" s="475"/>
    </row>
    <row r="39" spans="1:4" s="447" customFormat="1" ht="15" thickBot="1" x14ac:dyDescent="0.4">
      <c r="B39" s="476"/>
      <c r="C39" s="464"/>
      <c r="D39" s="464"/>
    </row>
    <row r="40" spans="1:4" s="447" customFormat="1" ht="15" thickBot="1" x14ac:dyDescent="0.4">
      <c r="B40" s="449" t="s">
        <v>3224</v>
      </c>
      <c r="C40" s="558" t="s">
        <v>3433</v>
      </c>
      <c r="D40" s="559"/>
    </row>
    <row r="41" spans="1:4" s="447" customFormat="1" ht="15" thickBot="1" x14ac:dyDescent="0.4">
      <c r="B41" s="450" t="s">
        <v>3537</v>
      </c>
      <c r="C41" s="560"/>
      <c r="D41" s="561"/>
    </row>
    <row r="42" spans="1:4" s="447" customFormat="1" ht="75" customHeight="1" x14ac:dyDescent="0.35">
      <c r="B42" s="477" t="s">
        <v>3349</v>
      </c>
      <c r="C42" s="566" t="s">
        <v>3538</v>
      </c>
      <c r="D42" s="567"/>
    </row>
    <row r="43" spans="1:4" s="447" customFormat="1" ht="32.25" customHeight="1" x14ac:dyDescent="0.35">
      <c r="B43" s="478" t="s">
        <v>3351</v>
      </c>
      <c r="C43" s="554" t="s">
        <v>3539</v>
      </c>
      <c r="D43" s="555"/>
    </row>
    <row r="44" spans="1:4" s="447" customFormat="1" ht="15" thickBot="1" x14ac:dyDescent="0.4">
      <c r="B44" s="473" t="s">
        <v>3352</v>
      </c>
      <c r="C44" s="556" t="s">
        <v>3540</v>
      </c>
      <c r="D44" s="557"/>
    </row>
    <row r="45" spans="1:4" s="447" customFormat="1" ht="15" thickBot="1" x14ac:dyDescent="0.4">
      <c r="B45" s="479"/>
      <c r="C45" s="480"/>
      <c r="D45" s="464"/>
    </row>
    <row r="46" spans="1:4" s="447" customFormat="1" ht="15" thickBot="1" x14ac:dyDescent="0.4">
      <c r="B46" s="449" t="s">
        <v>3224</v>
      </c>
      <c r="C46" s="558" t="s">
        <v>3433</v>
      </c>
      <c r="D46" s="559"/>
    </row>
    <row r="47" spans="1:4" s="447" customFormat="1" ht="15" thickBot="1" x14ac:dyDescent="0.4">
      <c r="B47" s="450" t="s">
        <v>3541</v>
      </c>
      <c r="C47" s="578"/>
      <c r="D47" s="579"/>
    </row>
    <row r="48" spans="1:4" s="447" customFormat="1" x14ac:dyDescent="0.35">
      <c r="B48" s="481" t="s">
        <v>3356</v>
      </c>
      <c r="C48" s="564" t="s">
        <v>3542</v>
      </c>
      <c r="D48" s="565"/>
    </row>
    <row r="49" spans="2:4" s="447" customFormat="1" x14ac:dyDescent="0.35">
      <c r="B49" s="482" t="s">
        <v>3357</v>
      </c>
      <c r="C49" s="554" t="s">
        <v>3543</v>
      </c>
      <c r="D49" s="555"/>
    </row>
    <row r="50" spans="2:4" s="447" customFormat="1" x14ac:dyDescent="0.35">
      <c r="B50" s="478" t="s">
        <v>3358</v>
      </c>
      <c r="C50" s="564" t="s">
        <v>3544</v>
      </c>
      <c r="D50" s="565"/>
    </row>
    <row r="51" spans="2:4" s="447" customFormat="1" x14ac:dyDescent="0.35">
      <c r="B51" s="478" t="s">
        <v>3359</v>
      </c>
      <c r="C51" s="554" t="s">
        <v>3545</v>
      </c>
      <c r="D51" s="555"/>
    </row>
    <row r="52" spans="2:4" s="447" customFormat="1" x14ac:dyDescent="0.35">
      <c r="B52" s="478" t="s">
        <v>3360</v>
      </c>
      <c r="C52" s="554" t="s">
        <v>3546</v>
      </c>
      <c r="D52" s="555"/>
    </row>
    <row r="53" spans="2:4" s="447" customFormat="1" x14ac:dyDescent="0.35">
      <c r="B53" s="478" t="s">
        <v>3361</v>
      </c>
      <c r="C53" s="554" t="s">
        <v>3547</v>
      </c>
      <c r="D53" s="555"/>
    </row>
    <row r="54" spans="2:4" s="447" customFormat="1" x14ac:dyDescent="0.35">
      <c r="B54" s="478" t="s">
        <v>3362</v>
      </c>
      <c r="C54" s="554" t="s">
        <v>3548</v>
      </c>
      <c r="D54" s="555"/>
    </row>
    <row r="55" spans="2:4" s="447" customFormat="1" x14ac:dyDescent="0.35">
      <c r="B55" s="478" t="s">
        <v>770</v>
      </c>
      <c r="C55" s="554" t="s">
        <v>3549</v>
      </c>
      <c r="D55" s="555"/>
    </row>
    <row r="56" spans="2:4" s="447" customFormat="1" x14ac:dyDescent="0.35">
      <c r="B56" s="478" t="s">
        <v>3363</v>
      </c>
      <c r="C56" s="554" t="s">
        <v>3550</v>
      </c>
      <c r="D56" s="555"/>
    </row>
    <row r="57" spans="2:4" s="447" customFormat="1" ht="15" thickBot="1" x14ac:dyDescent="0.4">
      <c r="B57" s="483" t="s">
        <v>136</v>
      </c>
      <c r="C57" s="556" t="s">
        <v>3551</v>
      </c>
      <c r="D57" s="557"/>
    </row>
    <row r="58" spans="2:4" s="447" customFormat="1" ht="15" thickBot="1" x14ac:dyDescent="0.4"/>
    <row r="59" spans="2:4" s="447" customFormat="1" ht="15" thickBot="1" x14ac:dyDescent="0.4">
      <c r="B59" s="484" t="s">
        <v>3224</v>
      </c>
      <c r="C59" s="485" t="s">
        <v>3433</v>
      </c>
      <c r="D59" s="486"/>
    </row>
    <row r="60" spans="2:4" s="447" customFormat="1" ht="15" thickBot="1" x14ac:dyDescent="0.4">
      <c r="B60" s="449" t="s">
        <v>3552</v>
      </c>
      <c r="C60" s="487"/>
      <c r="D60" s="488"/>
    </row>
    <row r="61" spans="2:4" s="447" customFormat="1" x14ac:dyDescent="0.35">
      <c r="B61" s="489" t="s">
        <v>3391</v>
      </c>
      <c r="C61" s="566" t="s">
        <v>3553</v>
      </c>
      <c r="D61" s="567"/>
    </row>
    <row r="62" spans="2:4" s="447" customFormat="1" x14ac:dyDescent="0.35">
      <c r="B62" s="490" t="s">
        <v>3554</v>
      </c>
      <c r="C62" s="568" t="s">
        <v>3555</v>
      </c>
      <c r="D62" s="569"/>
    </row>
    <row r="63" spans="2:4" s="447" customFormat="1" x14ac:dyDescent="0.35">
      <c r="B63" s="490" t="s">
        <v>3556</v>
      </c>
      <c r="C63" s="554" t="s">
        <v>3557</v>
      </c>
      <c r="D63" s="555"/>
    </row>
    <row r="64" spans="2:4" s="447" customFormat="1" ht="15" customHeight="1" x14ac:dyDescent="0.35">
      <c r="B64" s="490" t="s">
        <v>3398</v>
      </c>
      <c r="C64" s="554" t="s">
        <v>3558</v>
      </c>
      <c r="D64" s="555"/>
    </row>
    <row r="65" spans="1:4" s="447" customFormat="1" ht="15" customHeight="1" x14ac:dyDescent="0.35">
      <c r="B65" s="490" t="s">
        <v>3399</v>
      </c>
      <c r="C65" s="554" t="s">
        <v>3559</v>
      </c>
      <c r="D65" s="555"/>
    </row>
    <row r="66" spans="1:4" s="447" customFormat="1" x14ac:dyDescent="0.35">
      <c r="B66" s="490" t="s">
        <v>3400</v>
      </c>
      <c r="C66" s="554" t="s">
        <v>3560</v>
      </c>
      <c r="D66" s="555"/>
    </row>
    <row r="67" spans="1:4" s="447" customFormat="1" ht="15" thickBot="1" x14ac:dyDescent="0.4">
      <c r="B67" s="483" t="s">
        <v>136</v>
      </c>
      <c r="C67" s="556" t="s">
        <v>3561</v>
      </c>
      <c r="D67" s="557"/>
    </row>
    <row r="68" spans="1:4" s="447" customFormat="1" ht="15" thickBot="1" x14ac:dyDescent="0.4"/>
    <row r="69" spans="1:4" s="447" customFormat="1" ht="15" thickBot="1" x14ac:dyDescent="0.4">
      <c r="B69" s="449" t="s">
        <v>3224</v>
      </c>
      <c r="C69" s="558" t="s">
        <v>3433</v>
      </c>
      <c r="D69" s="559"/>
    </row>
    <row r="70" spans="1:4" s="447" customFormat="1" ht="15" thickBot="1" x14ac:dyDescent="0.4">
      <c r="B70" s="450" t="s">
        <v>3562</v>
      </c>
      <c r="C70" s="560"/>
      <c r="D70" s="561"/>
    </row>
    <row r="71" spans="1:4" s="447" customFormat="1" ht="15" thickBot="1" x14ac:dyDescent="0.4">
      <c r="B71" s="491" t="s">
        <v>3563</v>
      </c>
      <c r="C71" s="562" t="s">
        <v>3564</v>
      </c>
      <c r="D71" s="563"/>
    </row>
    <row r="72" spans="1:4" s="447" customFormat="1" ht="15" thickBot="1" x14ac:dyDescent="0.4">
      <c r="B72" s="479"/>
      <c r="C72" s="464"/>
      <c r="D72" s="464"/>
    </row>
    <row r="73" spans="1:4" s="447" customFormat="1" ht="15" thickBot="1" x14ac:dyDescent="0.4">
      <c r="A73" s="465"/>
      <c r="B73" s="449" t="s">
        <v>3565</v>
      </c>
      <c r="C73" s="552" t="s">
        <v>3566</v>
      </c>
      <c r="D73" s="553"/>
    </row>
    <row r="74" spans="1:4" s="447" customFormat="1" ht="29.5" thickBot="1" x14ac:dyDescent="0.4">
      <c r="A74" s="465"/>
      <c r="B74" s="492" t="s">
        <v>3567</v>
      </c>
      <c r="C74" s="493" t="s">
        <v>3568</v>
      </c>
      <c r="D74" s="494"/>
    </row>
    <row r="75" spans="1:4" x14ac:dyDescent="0.35">
      <c r="D75" s="495" t="s">
        <v>3569</v>
      </c>
    </row>
  </sheetData>
  <mergeCells count="49">
    <mergeCell ref="C13:D13"/>
    <mergeCell ref="C7:D8"/>
    <mergeCell ref="C9:D9"/>
    <mergeCell ref="C10:D10"/>
    <mergeCell ref="C11:D11"/>
    <mergeCell ref="C12:D12"/>
    <mergeCell ref="C27:D27"/>
    <mergeCell ref="C14:D14"/>
    <mergeCell ref="C15:D15"/>
    <mergeCell ref="C16:D16"/>
    <mergeCell ref="C17:D17"/>
    <mergeCell ref="C18:D18"/>
    <mergeCell ref="C19:D19"/>
    <mergeCell ref="C20:D20"/>
    <mergeCell ref="C21:D21"/>
    <mergeCell ref="C22:D22"/>
    <mergeCell ref="C24:D25"/>
    <mergeCell ref="C26:D26"/>
    <mergeCell ref="C48:D48"/>
    <mergeCell ref="C28:D28"/>
    <mergeCell ref="C29:D29"/>
    <mergeCell ref="C30:D30"/>
    <mergeCell ref="C31:D31"/>
    <mergeCell ref="C32:D32"/>
    <mergeCell ref="C33:D33"/>
    <mergeCell ref="C40:D41"/>
    <mergeCell ref="C42:D42"/>
    <mergeCell ref="C43:D43"/>
    <mergeCell ref="C44:D44"/>
    <mergeCell ref="C46:D47"/>
    <mergeCell ref="C63:D63"/>
    <mergeCell ref="C49:D49"/>
    <mergeCell ref="C50:D50"/>
    <mergeCell ref="C51:D51"/>
    <mergeCell ref="C52:D52"/>
    <mergeCell ref="C53:D53"/>
    <mergeCell ref="C54:D54"/>
    <mergeCell ref="C55:D55"/>
    <mergeCell ref="C56:D56"/>
    <mergeCell ref="C57:D57"/>
    <mergeCell ref="C61:D61"/>
    <mergeCell ref="C62:D62"/>
    <mergeCell ref="C73:D73"/>
    <mergeCell ref="C64:D64"/>
    <mergeCell ref="C65:D65"/>
    <mergeCell ref="C66:D66"/>
    <mergeCell ref="C67:D67"/>
    <mergeCell ref="C69:D70"/>
    <mergeCell ref="C71:D71"/>
  </mergeCells>
  <hyperlinks>
    <hyperlink ref="D75" location="Frontpage!A1" display="To Frontpage" xr:uid="{80BFDB68-8971-4E7D-9B99-52C02788C8B8}"/>
    <hyperlink ref="C74" r:id="rId1" xr:uid="{EAFD025F-5F47-41D9-AD15-8FAF607516AF}"/>
  </hyperlinks>
  <pageMargins left="0.7" right="0.7" top="0.75" bottom="0.75" header="0.3" footer="0.3"/>
  <pageSetup paperSize="9" scale="39" orientation="portrait" r:id="rId2"/>
  <headerFooter>
    <oddFooter>&amp;C&amp;1#&amp;"Calibri"&amp;10&amp;K000000Confidential</oddFooter>
  </headerFooter>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codeName="Sheet28">
    <tabColor rgb="FF243386"/>
  </sheetPr>
  <dimension ref="A1:N219"/>
  <sheetViews>
    <sheetView zoomScale="75" zoomScaleNormal="75" workbookViewId="0">
      <selection activeCell="F1" sqref="F1"/>
    </sheetView>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2.81640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2766</v>
      </c>
      <c r="B1" s="48"/>
      <c r="C1" s="49"/>
      <c r="D1" s="49"/>
      <c r="E1" s="49"/>
      <c r="F1" s="216" t="s">
        <v>3071</v>
      </c>
      <c r="H1" s="49"/>
      <c r="I1" s="48"/>
      <c r="J1" s="49"/>
      <c r="K1" s="49"/>
      <c r="L1" s="49"/>
      <c r="M1" s="49"/>
    </row>
    <row r="2" spans="1:14" ht="15" thickBot="1" x14ac:dyDescent="0.4">
      <c r="A2" s="49"/>
      <c r="B2" s="49"/>
      <c r="C2" s="49"/>
      <c r="D2" s="49"/>
      <c r="E2" s="49"/>
      <c r="F2" s="49"/>
      <c r="H2"/>
      <c r="L2" s="49"/>
      <c r="M2" s="49"/>
    </row>
    <row r="3" spans="1:14" ht="19" thickBot="1" x14ac:dyDescent="0.4">
      <c r="A3" s="52"/>
      <c r="B3" s="53" t="s">
        <v>69</v>
      </c>
      <c r="C3" s="54" t="s">
        <v>70</v>
      </c>
      <c r="D3" s="52"/>
      <c r="E3" s="52"/>
      <c r="F3" s="52"/>
      <c r="G3" s="52"/>
      <c r="H3"/>
      <c r="L3" s="49"/>
      <c r="M3" s="49"/>
    </row>
    <row r="4" spans="1:14" ht="15" thickBot="1" x14ac:dyDescent="0.4">
      <c r="H4"/>
      <c r="L4" s="49"/>
      <c r="M4" s="49"/>
    </row>
    <row r="5" spans="1:14" ht="18.5" x14ac:dyDescent="0.35">
      <c r="B5" s="209" t="s">
        <v>2767</v>
      </c>
      <c r="C5" s="55"/>
      <c r="E5" s="57"/>
      <c r="F5" s="57"/>
      <c r="H5"/>
      <c r="L5" s="49"/>
      <c r="M5" s="49"/>
    </row>
    <row r="6" spans="1:14" ht="18.5" x14ac:dyDescent="0.35">
      <c r="B6" s="210" t="s">
        <v>2768</v>
      </c>
      <c r="C6" s="55"/>
      <c r="E6" s="57"/>
      <c r="F6" s="57"/>
      <c r="H6"/>
      <c r="L6" s="49"/>
      <c r="M6" s="49"/>
    </row>
    <row r="7" spans="1:14" ht="15" thickBot="1" x14ac:dyDescent="0.4">
      <c r="B7" s="211" t="s">
        <v>2985</v>
      </c>
      <c r="H7"/>
      <c r="L7" s="49"/>
      <c r="M7" s="49"/>
    </row>
    <row r="8" spans="1:14" s="95" customFormat="1" x14ac:dyDescent="0.35">
      <c r="A8" s="51"/>
      <c r="B8" s="75"/>
      <c r="C8" s="51"/>
      <c r="D8" s="51"/>
      <c r="E8" s="51"/>
      <c r="F8" s="51"/>
      <c r="G8" s="49"/>
      <c r="H8"/>
      <c r="I8" s="51"/>
      <c r="J8" s="51"/>
      <c r="K8" s="51"/>
      <c r="L8" s="49"/>
      <c r="M8" s="49"/>
      <c r="N8" s="49"/>
    </row>
    <row r="9" spans="1:14" s="95" customFormat="1" ht="18.75" customHeight="1" x14ac:dyDescent="0.35">
      <c r="A9" s="62"/>
      <c r="B9" s="515" t="s">
        <v>2769</v>
      </c>
      <c r="C9" s="515"/>
      <c r="D9" s="62"/>
      <c r="E9" s="62"/>
      <c r="F9" s="62"/>
      <c r="G9" s="62"/>
      <c r="H9"/>
      <c r="I9" s="51"/>
      <c r="J9" s="51"/>
      <c r="K9" s="51"/>
      <c r="L9" s="49"/>
      <c r="M9" s="49"/>
      <c r="N9" s="49"/>
    </row>
    <row r="10" spans="1:14" s="95" customFormat="1" ht="18.75" customHeight="1" x14ac:dyDescent="0.35">
      <c r="A10" s="70"/>
      <c r="B10" s="70" t="s">
        <v>1646</v>
      </c>
      <c r="C10" s="70" t="s">
        <v>107</v>
      </c>
      <c r="D10" s="70" t="s">
        <v>1647</v>
      </c>
      <c r="E10" s="70"/>
      <c r="F10" s="70" t="s">
        <v>2773</v>
      </c>
      <c r="G10" s="70" t="s">
        <v>2774</v>
      </c>
      <c r="H10"/>
      <c r="I10" s="51"/>
      <c r="J10" s="51"/>
      <c r="K10" s="51"/>
      <c r="L10" s="49"/>
      <c r="M10" s="49"/>
      <c r="N10" s="49"/>
    </row>
    <row r="11" spans="1:14" s="95" customFormat="1" x14ac:dyDescent="0.35">
      <c r="A11" s="51" t="s">
        <v>2775</v>
      </c>
      <c r="B11" s="1" t="s">
        <v>2770</v>
      </c>
      <c r="C11" s="177" t="s">
        <v>80</v>
      </c>
      <c r="D11" s="178" t="s">
        <v>80</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5" customFormat="1" x14ac:dyDescent="0.35">
      <c r="A12" s="51" t="s">
        <v>2776</v>
      </c>
      <c r="B12" s="80" t="s">
        <v>2943</v>
      </c>
      <c r="C12" s="177" t="s">
        <v>80</v>
      </c>
      <c r="D12" s="178" t="s">
        <v>80</v>
      </c>
      <c r="E12"/>
      <c r="F12" s="139"/>
      <c r="G12" s="139"/>
      <c r="H12"/>
      <c r="I12" s="51"/>
      <c r="J12" s="51"/>
      <c r="K12" s="51"/>
      <c r="L12" s="49"/>
      <c r="M12" s="49"/>
      <c r="N12" s="49"/>
    </row>
    <row r="13" spans="1:14" s="95" customFormat="1" x14ac:dyDescent="0.35">
      <c r="A13" s="51" t="s">
        <v>2777</v>
      </c>
      <c r="B13" s="80" t="s">
        <v>2944</v>
      </c>
      <c r="C13" s="177" t="s">
        <v>80</v>
      </c>
      <c r="D13" s="178" t="s">
        <v>80</v>
      </c>
      <c r="E13"/>
      <c r="F13" s="139"/>
      <c r="G13" s="139"/>
      <c r="H13"/>
      <c r="I13" s="51"/>
      <c r="J13" s="51"/>
      <c r="K13" s="51"/>
      <c r="L13" s="49"/>
      <c r="M13" s="49"/>
      <c r="N13" s="49"/>
    </row>
    <row r="14" spans="1:14" s="95" customFormat="1" x14ac:dyDescent="0.35">
      <c r="A14" s="51" t="s">
        <v>2778</v>
      </c>
      <c r="B14" s="80" t="s">
        <v>2945</v>
      </c>
      <c r="C14" s="177" t="s">
        <v>80</v>
      </c>
      <c r="D14" s="178" t="s">
        <v>80</v>
      </c>
      <c r="E14"/>
      <c r="F14" s="139"/>
      <c r="G14" s="139"/>
      <c r="H14"/>
      <c r="I14" s="51"/>
      <c r="J14" s="51"/>
      <c r="K14" s="51"/>
      <c r="L14" s="49"/>
      <c r="M14" s="49"/>
      <c r="N14" s="49"/>
    </row>
    <row r="15" spans="1:14" s="95" customFormat="1" x14ac:dyDescent="0.35">
      <c r="A15" s="51"/>
      <c r="B15" s="80" t="s">
        <v>2952</v>
      </c>
      <c r="C15" s="177" t="s">
        <v>80</v>
      </c>
      <c r="D15" s="178" t="s">
        <v>80</v>
      </c>
      <c r="E15"/>
      <c r="F15" s="139"/>
      <c r="G15" s="139"/>
      <c r="H15"/>
      <c r="I15" s="51"/>
      <c r="J15" s="51"/>
      <c r="K15" s="51"/>
      <c r="L15" s="49"/>
      <c r="M15" s="49"/>
      <c r="N15" s="49"/>
    </row>
    <row r="16" spans="1:14" s="95" customFormat="1" x14ac:dyDescent="0.35">
      <c r="A16" s="51" t="s">
        <v>2946</v>
      </c>
      <c r="B16" s="68" t="s">
        <v>2771</v>
      </c>
      <c r="C16" s="177" t="s">
        <v>80</v>
      </c>
      <c r="D16" s="178" t="s">
        <v>80</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5" customFormat="1" x14ac:dyDescent="0.35">
      <c r="A17" s="51" t="s">
        <v>2947</v>
      </c>
      <c r="B17" s="80" t="s">
        <v>2943</v>
      </c>
      <c r="C17" s="177" t="s">
        <v>80</v>
      </c>
      <c r="D17" s="178" t="s">
        <v>80</v>
      </c>
      <c r="E17"/>
      <c r="F17" s="139"/>
      <c r="G17" s="139"/>
      <c r="H17"/>
      <c r="I17" s="51"/>
      <c r="J17" s="51"/>
      <c r="K17" s="51"/>
      <c r="L17" s="49"/>
      <c r="M17" s="49"/>
      <c r="N17" s="49"/>
    </row>
    <row r="18" spans="1:14" s="95" customFormat="1" x14ac:dyDescent="0.35">
      <c r="A18" s="51" t="s">
        <v>2948</v>
      </c>
      <c r="B18" s="80" t="s">
        <v>2944</v>
      </c>
      <c r="C18" s="177" t="s">
        <v>80</v>
      </c>
      <c r="D18" s="178" t="s">
        <v>80</v>
      </c>
      <c r="E18"/>
      <c r="F18" s="139"/>
      <c r="G18" s="139"/>
      <c r="H18"/>
      <c r="I18" s="51"/>
      <c r="J18" s="51"/>
      <c r="K18" s="51"/>
      <c r="L18" s="49"/>
      <c r="M18" s="49"/>
      <c r="N18" s="49"/>
    </row>
    <row r="19" spans="1:14" s="95" customFormat="1" x14ac:dyDescent="0.35">
      <c r="A19" s="51" t="s">
        <v>2949</v>
      </c>
      <c r="B19" s="80" t="s">
        <v>2945</v>
      </c>
      <c r="C19" s="177" t="s">
        <v>80</v>
      </c>
      <c r="D19" s="178" t="s">
        <v>80</v>
      </c>
      <c r="E19"/>
      <c r="F19" s="139"/>
      <c r="G19" s="139"/>
      <c r="H19"/>
      <c r="I19" s="51"/>
      <c r="J19" s="51"/>
      <c r="K19" s="51"/>
      <c r="L19" s="49"/>
      <c r="M19" s="49"/>
      <c r="N19" s="49"/>
    </row>
    <row r="20" spans="1:14" s="95" customFormat="1" x14ac:dyDescent="0.35">
      <c r="A20" s="51"/>
      <c r="B20" s="80" t="s">
        <v>2952</v>
      </c>
      <c r="C20" s="177" t="s">
        <v>80</v>
      </c>
      <c r="D20" s="178" t="s">
        <v>80</v>
      </c>
      <c r="E20"/>
      <c r="F20" s="139"/>
      <c r="G20" s="139"/>
      <c r="H20"/>
      <c r="I20" s="51"/>
      <c r="J20" s="51"/>
      <c r="K20" s="51"/>
      <c r="L20" s="49"/>
      <c r="M20" s="49"/>
      <c r="N20" s="49"/>
    </row>
    <row r="21" spans="1:14" s="95" customFormat="1" x14ac:dyDescent="0.35">
      <c r="A21" s="51" t="s">
        <v>2950</v>
      </c>
      <c r="B21" s="68" t="s">
        <v>1656</v>
      </c>
      <c r="C21" s="177" t="s">
        <v>80</v>
      </c>
      <c r="D21" s="178" t="s">
        <v>80</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5" customFormat="1" x14ac:dyDescent="0.35">
      <c r="A22" s="51" t="s">
        <v>2951</v>
      </c>
      <c r="B22" s="68" t="s">
        <v>2772</v>
      </c>
      <c r="C22" s="134">
        <f>SUM(C11,C16,C21)</f>
        <v>0</v>
      </c>
      <c r="D22" s="76">
        <f>SUM(D11,D16,D21)</f>
        <v>0</v>
      </c>
      <c r="E22"/>
      <c r="F22" s="139">
        <f>SUM(F11:F21)</f>
        <v>0</v>
      </c>
      <c r="G22" s="139">
        <f>SUM(G11:G21)</f>
        <v>0</v>
      </c>
      <c r="H22"/>
      <c r="I22" s="51"/>
      <c r="J22" s="51"/>
      <c r="K22" s="51"/>
      <c r="L22" s="49"/>
      <c r="M22" s="49"/>
      <c r="N22" s="49"/>
    </row>
    <row r="23" spans="1:14" s="95" customFormat="1" x14ac:dyDescent="0.35">
      <c r="A23" s="68" t="s">
        <v>2779</v>
      </c>
      <c r="B23" s="181" t="s">
        <v>140</v>
      </c>
      <c r="C23" s="134"/>
      <c r="D23" s="76"/>
      <c r="E23"/>
      <c r="F23" s="139"/>
      <c r="G23" s="139"/>
      <c r="H23"/>
      <c r="I23" s="51"/>
      <c r="J23" s="51"/>
      <c r="K23" s="51"/>
      <c r="L23" s="49"/>
      <c r="M23" s="49"/>
      <c r="N23" s="49"/>
    </row>
    <row r="24" spans="1:14" s="95" customFormat="1" x14ac:dyDescent="0.35">
      <c r="A24" s="68" t="s">
        <v>2780</v>
      </c>
      <c r="B24" s="181" t="s">
        <v>140</v>
      </c>
      <c r="C24" s="134"/>
      <c r="D24" s="76"/>
      <c r="E24"/>
      <c r="F24" s="139"/>
      <c r="G24" s="139"/>
      <c r="H24"/>
      <c r="I24" s="51"/>
      <c r="J24" s="51"/>
      <c r="K24" s="51"/>
      <c r="L24" s="49"/>
      <c r="M24" s="49"/>
      <c r="N24" s="49"/>
    </row>
    <row r="25" spans="1:14" s="95" customFormat="1" x14ac:dyDescent="0.35">
      <c r="A25" s="68" t="s">
        <v>2781</v>
      </c>
      <c r="B25" s="181" t="s">
        <v>140</v>
      </c>
      <c r="C25" s="134"/>
      <c r="D25" s="76"/>
      <c r="E25"/>
      <c r="F25" s="139"/>
      <c r="G25" s="139"/>
      <c r="H25"/>
      <c r="I25" s="51"/>
      <c r="J25" s="51"/>
      <c r="K25" s="51"/>
      <c r="L25" s="49"/>
      <c r="M25" s="49"/>
      <c r="N25" s="49"/>
    </row>
    <row r="26" spans="1:14" s="95" customFormat="1" x14ac:dyDescent="0.35">
      <c r="A26" s="68" t="s">
        <v>2782</v>
      </c>
      <c r="B26" s="181" t="s">
        <v>140</v>
      </c>
      <c r="C26" s="134"/>
      <c r="D26" s="76"/>
      <c r="E26"/>
      <c r="F26" s="139"/>
      <c r="G26" s="139"/>
      <c r="H26"/>
      <c r="I26" s="51"/>
      <c r="J26" s="51"/>
      <c r="K26" s="51"/>
      <c r="L26" s="49"/>
      <c r="M26" s="49"/>
      <c r="N26" s="49"/>
    </row>
    <row r="27" spans="1:14" s="95" customFormat="1" x14ac:dyDescent="0.35">
      <c r="A27" s="68" t="s">
        <v>2783</v>
      </c>
      <c r="B27" s="181" t="s">
        <v>140</v>
      </c>
      <c r="C27" s="134"/>
      <c r="D27" s="76"/>
      <c r="E27"/>
      <c r="F27" s="139"/>
      <c r="G27" s="139"/>
      <c r="H27"/>
      <c r="I27" s="51"/>
      <c r="J27" s="51"/>
      <c r="K27" s="51"/>
      <c r="L27" s="49"/>
      <c r="M27" s="49"/>
      <c r="N27" s="49"/>
    </row>
    <row r="28" spans="1:14" s="95" customFormat="1" x14ac:dyDescent="0.35">
      <c r="A28" s="68"/>
      <c r="B28" s="181"/>
      <c r="C28" s="134"/>
      <c r="D28" s="76"/>
      <c r="E28"/>
      <c r="F28" s="139"/>
      <c r="G28" s="139"/>
      <c r="H28"/>
      <c r="I28" s="51"/>
      <c r="J28" s="51"/>
      <c r="K28" s="51"/>
      <c r="L28" s="49"/>
      <c r="M28" s="49"/>
      <c r="N28" s="49"/>
    </row>
    <row r="29" spans="1:14" s="95" customFormat="1" x14ac:dyDescent="0.35">
      <c r="A29" s="68"/>
      <c r="B29" s="181"/>
      <c r="C29" s="134"/>
      <c r="D29" s="76"/>
      <c r="E29"/>
      <c r="F29" s="139"/>
      <c r="G29" s="139"/>
      <c r="H29"/>
      <c r="I29" s="51"/>
      <c r="J29" s="51"/>
      <c r="K29" s="51"/>
      <c r="L29" s="49"/>
      <c r="M29" s="49"/>
      <c r="N29" s="49"/>
    </row>
    <row r="30" spans="1:14" s="95" customFormat="1" ht="15" customHeight="1" x14ac:dyDescent="0.35">
      <c r="A30" s="70"/>
      <c r="B30" s="70" t="s">
        <v>2968</v>
      </c>
      <c r="C30" s="70" t="s">
        <v>107</v>
      </c>
      <c r="D30" s="70" t="s">
        <v>1647</v>
      </c>
      <c r="E30" s="70"/>
      <c r="F30" s="70" t="s">
        <v>2773</v>
      </c>
      <c r="G30" s="70" t="s">
        <v>2774</v>
      </c>
      <c r="H30"/>
      <c r="I30" s="51"/>
      <c r="J30" s="51"/>
      <c r="K30" s="51"/>
      <c r="L30" s="49"/>
      <c r="M30" s="49"/>
      <c r="N30" s="49"/>
    </row>
    <row r="31" spans="1:14" s="95" customFormat="1" x14ac:dyDescent="0.35">
      <c r="A31" s="51" t="s">
        <v>2969</v>
      </c>
      <c r="B31" s="134" t="s">
        <v>2953</v>
      </c>
      <c r="C31" s="177" t="s">
        <v>80</v>
      </c>
      <c r="D31" s="178" t="s">
        <v>80</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5" customFormat="1" x14ac:dyDescent="0.35">
      <c r="A32" s="51" t="s">
        <v>2970</v>
      </c>
      <c r="B32" s="134" t="s">
        <v>2954</v>
      </c>
      <c r="C32" s="177" t="s">
        <v>80</v>
      </c>
      <c r="D32" s="178" t="s">
        <v>80</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5" customFormat="1" x14ac:dyDescent="0.35">
      <c r="A33" s="51" t="s">
        <v>2971</v>
      </c>
      <c r="B33" s="134" t="s">
        <v>2955</v>
      </c>
      <c r="C33" s="177" t="s">
        <v>80</v>
      </c>
      <c r="D33" s="178" t="s">
        <v>80</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5" customFormat="1" ht="29" x14ac:dyDescent="0.35">
      <c r="A34" s="51" t="s">
        <v>2972</v>
      </c>
      <c r="B34" s="134" t="s">
        <v>2956</v>
      </c>
      <c r="C34" s="177" t="s">
        <v>80</v>
      </c>
      <c r="D34" s="178" t="s">
        <v>80</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5" customFormat="1" x14ac:dyDescent="0.35">
      <c r="A35" s="51" t="s">
        <v>2973</v>
      </c>
      <c r="B35" s="134" t="s">
        <v>2957</v>
      </c>
      <c r="C35" s="177" t="s">
        <v>80</v>
      </c>
      <c r="D35" s="178" t="s">
        <v>80</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5" customFormat="1" x14ac:dyDescent="0.35">
      <c r="A36" s="51" t="s">
        <v>2974</v>
      </c>
      <c r="B36" s="134" t="s">
        <v>2958</v>
      </c>
      <c r="C36" s="177" t="s">
        <v>80</v>
      </c>
      <c r="D36" s="178" t="s">
        <v>80</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5" customFormat="1" x14ac:dyDescent="0.35">
      <c r="A37" s="51" t="s">
        <v>2975</v>
      </c>
      <c r="B37" s="134" t="s">
        <v>2959</v>
      </c>
      <c r="C37" s="177" t="s">
        <v>80</v>
      </c>
      <c r="D37" s="178" t="s">
        <v>80</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5" customFormat="1" x14ac:dyDescent="0.35">
      <c r="A38" s="51" t="s">
        <v>2976</v>
      </c>
      <c r="B38" s="134" t="s">
        <v>2960</v>
      </c>
      <c r="C38" s="177" t="s">
        <v>80</v>
      </c>
      <c r="D38" s="178" t="s">
        <v>80</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5" customFormat="1" ht="29" x14ac:dyDescent="0.35">
      <c r="A39" s="51" t="s">
        <v>2977</v>
      </c>
      <c r="B39" s="134" t="s">
        <v>2961</v>
      </c>
      <c r="C39" s="177" t="s">
        <v>80</v>
      </c>
      <c r="D39" s="178" t="s">
        <v>80</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5" customFormat="1" x14ac:dyDescent="0.35">
      <c r="A40" s="51" t="s">
        <v>2978</v>
      </c>
      <c r="B40" s="134" t="s">
        <v>2962</v>
      </c>
      <c r="C40" s="177" t="s">
        <v>80</v>
      </c>
      <c r="D40" s="178" t="s">
        <v>80</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5" customFormat="1" x14ac:dyDescent="0.35">
      <c r="A41" s="51" t="s">
        <v>2979</v>
      </c>
      <c r="B41" s="134" t="s">
        <v>2963</v>
      </c>
      <c r="C41" s="177" t="s">
        <v>80</v>
      </c>
      <c r="D41" s="178" t="s">
        <v>80</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5" customFormat="1" x14ac:dyDescent="0.35">
      <c r="A42" s="51" t="s">
        <v>2980</v>
      </c>
      <c r="B42" s="134" t="s">
        <v>2964</v>
      </c>
      <c r="C42" s="177" t="s">
        <v>80</v>
      </c>
      <c r="D42" s="178" t="s">
        <v>80</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5" customFormat="1" x14ac:dyDescent="0.35">
      <c r="A43" s="51" t="s">
        <v>2981</v>
      </c>
      <c r="B43" s="179" t="s">
        <v>2965</v>
      </c>
      <c r="C43" s="177" t="s">
        <v>80</v>
      </c>
      <c r="D43" s="178" t="s">
        <v>80</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5" customFormat="1" x14ac:dyDescent="0.35">
      <c r="A44" s="51" t="s">
        <v>2982</v>
      </c>
      <c r="B44" s="179" t="s">
        <v>2966</v>
      </c>
      <c r="C44" s="177" t="s">
        <v>80</v>
      </c>
      <c r="D44" s="178" t="s">
        <v>80</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5" customFormat="1" x14ac:dyDescent="0.35">
      <c r="A45" s="51" t="s">
        <v>2983</v>
      </c>
      <c r="B45" s="179" t="s">
        <v>2967</v>
      </c>
      <c r="C45" s="177" t="s">
        <v>80</v>
      </c>
      <c r="D45" s="178" t="s">
        <v>80</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5" customFormat="1" x14ac:dyDescent="0.35">
      <c r="A46" s="51" t="s">
        <v>2984</v>
      </c>
      <c r="B46" s="68" t="s">
        <v>2772</v>
      </c>
      <c r="C46" s="134">
        <f>SUM(C31,C36,C40)</f>
        <v>0</v>
      </c>
      <c r="D46" s="76">
        <f>SUM(D31,D36,D40)</f>
        <v>0</v>
      </c>
      <c r="E46"/>
      <c r="F46" s="139">
        <f>SUM(F31:F40)</f>
        <v>0</v>
      </c>
      <c r="G46" s="139">
        <f>SUM(G31:G40)</f>
        <v>0</v>
      </c>
      <c r="H46"/>
      <c r="I46" s="51"/>
      <c r="J46" s="51"/>
      <c r="K46" s="51"/>
      <c r="L46" s="49"/>
      <c r="M46" s="49"/>
      <c r="N46" s="49"/>
    </row>
    <row r="47" spans="1:14" s="95" customFormat="1" x14ac:dyDescent="0.35">
      <c r="A47" s="179"/>
      <c r="B47" s="179"/>
      <c r="C47" s="179"/>
      <c r="D47" s="179"/>
      <c r="E47"/>
      <c r="F47" s="68"/>
      <c r="G47" s="68"/>
      <c r="H47"/>
      <c r="I47" s="51"/>
      <c r="J47" s="51"/>
      <c r="K47" s="51"/>
      <c r="L47" s="49"/>
      <c r="M47" s="49"/>
      <c r="N47" s="49"/>
    </row>
    <row r="48" spans="1:14" ht="18.5" x14ac:dyDescent="0.35">
      <c r="A48" s="62"/>
      <c r="B48" s="62" t="s">
        <v>2985</v>
      </c>
      <c r="C48" s="63"/>
      <c r="D48" s="63"/>
      <c r="E48" s="63"/>
      <c r="F48" s="63"/>
      <c r="G48" s="64"/>
      <c r="H48"/>
      <c r="I48" s="68"/>
      <c r="J48" s="57"/>
      <c r="K48" s="57"/>
      <c r="L48" s="57"/>
      <c r="M48" s="57"/>
    </row>
    <row r="49" spans="1:14" ht="15" customHeight="1" x14ac:dyDescent="0.35">
      <c r="A49" s="70"/>
      <c r="B49" s="71" t="s">
        <v>776</v>
      </c>
      <c r="C49" s="70"/>
      <c r="D49" s="70"/>
      <c r="E49" s="70"/>
      <c r="F49" s="73"/>
      <c r="G49" s="73"/>
      <c r="H49"/>
      <c r="I49" s="68"/>
      <c r="J49" s="65"/>
      <c r="K49" s="65"/>
      <c r="L49" s="65"/>
      <c r="M49" s="83"/>
      <c r="N49" s="83"/>
    </row>
    <row r="50" spans="1:14" x14ac:dyDescent="0.35">
      <c r="A50" s="51" t="s">
        <v>2784</v>
      </c>
      <c r="B50" s="51" t="s">
        <v>778</v>
      </c>
      <c r="C50" s="133" t="s">
        <v>80</v>
      </c>
      <c r="E50" s="68"/>
      <c r="F50" s="68"/>
      <c r="H50"/>
      <c r="I50" s="68"/>
      <c r="L50" s="68"/>
      <c r="M50" s="68"/>
    </row>
    <row r="51" spans="1:14" outlineLevel="1" x14ac:dyDescent="0.35">
      <c r="A51" s="51" t="s">
        <v>2785</v>
      </c>
      <c r="B51" s="80" t="s">
        <v>473</v>
      </c>
      <c r="C51" s="133"/>
      <c r="E51" s="68"/>
      <c r="F51" s="68"/>
      <c r="H51"/>
      <c r="I51" s="68"/>
      <c r="L51" s="68"/>
      <c r="M51" s="68"/>
    </row>
    <row r="52" spans="1:14" outlineLevel="1" x14ac:dyDescent="0.35">
      <c r="A52" s="51" t="s">
        <v>2786</v>
      </c>
      <c r="B52" s="80" t="s">
        <v>475</v>
      </c>
      <c r="C52" s="133"/>
      <c r="E52" s="68"/>
      <c r="F52" s="68"/>
      <c r="H52"/>
      <c r="I52" s="68"/>
      <c r="L52" s="68"/>
      <c r="M52" s="68"/>
    </row>
    <row r="53" spans="1:14" outlineLevel="1" x14ac:dyDescent="0.35">
      <c r="A53" s="51" t="s">
        <v>2787</v>
      </c>
      <c r="E53" s="68"/>
      <c r="F53" s="68"/>
      <c r="H53"/>
      <c r="I53" s="68"/>
      <c r="L53" s="68"/>
      <c r="M53" s="68"/>
    </row>
    <row r="54" spans="1:14" outlineLevel="1" x14ac:dyDescent="0.35">
      <c r="A54" s="51" t="s">
        <v>2788</v>
      </c>
      <c r="E54" s="68"/>
      <c r="F54" s="68"/>
      <c r="H54"/>
      <c r="I54" s="68"/>
      <c r="L54" s="68"/>
      <c r="M54" s="68"/>
    </row>
    <row r="55" spans="1:14" outlineLevel="1" x14ac:dyDescent="0.35">
      <c r="A55" s="51" t="s">
        <v>2789</v>
      </c>
      <c r="E55" s="68"/>
      <c r="F55" s="68"/>
      <c r="H55"/>
      <c r="I55" s="68"/>
      <c r="L55" s="68"/>
      <c r="M55" s="68"/>
    </row>
    <row r="56" spans="1:14" outlineLevel="1" x14ac:dyDescent="0.35">
      <c r="A56" s="51" t="s">
        <v>2790</v>
      </c>
      <c r="E56" s="68"/>
      <c r="F56" s="68"/>
      <c r="H56"/>
      <c r="I56" s="68"/>
      <c r="L56" s="68"/>
      <c r="M56" s="68"/>
    </row>
    <row r="57" spans="1:14" outlineLevel="1" x14ac:dyDescent="0.35">
      <c r="A57" s="51" t="s">
        <v>2791</v>
      </c>
      <c r="E57" s="68"/>
      <c r="F57" s="68"/>
      <c r="H57"/>
      <c r="I57" s="68"/>
      <c r="L57" s="68"/>
      <c r="M57" s="68"/>
    </row>
    <row r="58" spans="1:14" x14ac:dyDescent="0.35">
      <c r="A58" s="70"/>
      <c r="B58" s="70" t="s">
        <v>786</v>
      </c>
      <c r="C58" s="70" t="s">
        <v>645</v>
      </c>
      <c r="D58" s="70" t="s">
        <v>787</v>
      </c>
      <c r="E58" s="70"/>
      <c r="F58" s="70" t="s">
        <v>788</v>
      </c>
      <c r="G58" s="70" t="s">
        <v>789</v>
      </c>
      <c r="H58"/>
      <c r="I58" s="94"/>
      <c r="J58" s="65"/>
      <c r="K58" s="65"/>
      <c r="L58" s="57"/>
      <c r="M58" s="65"/>
      <c r="N58" s="65"/>
    </row>
    <row r="59" spans="1:14" x14ac:dyDescent="0.35">
      <c r="A59" s="51" t="s">
        <v>2792</v>
      </c>
      <c r="B59" s="51" t="s">
        <v>791</v>
      </c>
      <c r="C59" s="132" t="s">
        <v>80</v>
      </c>
      <c r="D59" s="65"/>
      <c r="E59" s="65"/>
      <c r="F59" s="83"/>
      <c r="G59" s="83"/>
      <c r="H59"/>
      <c r="I59" s="68"/>
      <c r="L59" s="65"/>
      <c r="M59" s="83"/>
      <c r="N59" s="83"/>
    </row>
    <row r="60" spans="1:14" x14ac:dyDescent="0.35">
      <c r="A60" s="65"/>
      <c r="B60" s="94"/>
      <c r="C60" s="65"/>
      <c r="D60" s="65"/>
      <c r="E60" s="65"/>
      <c r="F60" s="83"/>
      <c r="G60" s="83"/>
      <c r="H60"/>
      <c r="I60" s="94"/>
      <c r="J60" s="65"/>
      <c r="K60" s="65"/>
      <c r="L60" s="65"/>
      <c r="M60" s="83"/>
      <c r="N60" s="83"/>
    </row>
    <row r="61" spans="1:14" x14ac:dyDescent="0.35">
      <c r="B61" s="51" t="s">
        <v>650</v>
      </c>
      <c r="C61" s="65"/>
      <c r="D61" s="65"/>
      <c r="E61" s="65"/>
      <c r="F61" s="83"/>
      <c r="G61" s="83"/>
      <c r="H61"/>
      <c r="I61" s="68"/>
      <c r="J61" s="65"/>
      <c r="K61" s="65"/>
      <c r="L61" s="65"/>
      <c r="M61" s="83"/>
      <c r="N61" s="83"/>
    </row>
    <row r="62" spans="1:14" x14ac:dyDescent="0.35">
      <c r="A62" s="51" t="s">
        <v>2793</v>
      </c>
      <c r="B62" s="68" t="s">
        <v>572</v>
      </c>
      <c r="C62" s="132" t="s">
        <v>80</v>
      </c>
      <c r="D62" s="133" t="s">
        <v>80</v>
      </c>
      <c r="E62" s="68"/>
      <c r="F62" s="139" t="str">
        <f>IF($C$77=0,"",IF(C62="[for completion]","",C62/$C$77))</f>
        <v/>
      </c>
      <c r="G62" s="139" t="str">
        <f>IF($D$77=0,"",IF(D62="[for completion]","",D62/$D$77))</f>
        <v/>
      </c>
      <c r="H62"/>
      <c r="I62" s="68"/>
      <c r="L62" s="68"/>
      <c r="M62" s="77"/>
      <c r="N62" s="77"/>
    </row>
    <row r="63" spans="1:14" x14ac:dyDescent="0.35">
      <c r="A63" s="51" t="s">
        <v>2794</v>
      </c>
      <c r="B63" s="68" t="s">
        <v>572</v>
      </c>
      <c r="C63" s="132" t="s">
        <v>80</v>
      </c>
      <c r="D63" s="133" t="s">
        <v>80</v>
      </c>
      <c r="E63" s="68"/>
      <c r="F63" s="139" t="str">
        <f t="shared" ref="F63:F76" si="0">IF($C$77=0,"",IF(C63="[for completion]","",C63/$C$77))</f>
        <v/>
      </c>
      <c r="G63" s="139" t="str">
        <f t="shared" ref="G63:G76" si="1">IF($D$77=0,"",IF(D63="[for completion]","",D63/$D$77))</f>
        <v/>
      </c>
      <c r="H63"/>
      <c r="I63" s="68"/>
      <c r="L63" s="68"/>
      <c r="M63" s="77"/>
      <c r="N63" s="77"/>
    </row>
    <row r="64" spans="1:14" x14ac:dyDescent="0.35">
      <c r="A64" s="51" t="s">
        <v>2795</v>
      </c>
      <c r="B64" s="68" t="s">
        <v>572</v>
      </c>
      <c r="C64" s="132" t="s">
        <v>80</v>
      </c>
      <c r="D64" s="133" t="s">
        <v>80</v>
      </c>
      <c r="F64" s="139" t="str">
        <f t="shared" si="0"/>
        <v/>
      </c>
      <c r="G64" s="139" t="str">
        <f t="shared" si="1"/>
        <v/>
      </c>
      <c r="H64"/>
      <c r="I64" s="68"/>
      <c r="M64" s="77"/>
      <c r="N64" s="77"/>
    </row>
    <row r="65" spans="1:14" x14ac:dyDescent="0.35">
      <c r="A65" s="51" t="s">
        <v>2796</v>
      </c>
      <c r="B65" s="68" t="s">
        <v>572</v>
      </c>
      <c r="C65" s="132" t="s">
        <v>80</v>
      </c>
      <c r="D65" s="133" t="s">
        <v>80</v>
      </c>
      <c r="E65" s="87"/>
      <c r="F65" s="139" t="str">
        <f t="shared" si="0"/>
        <v/>
      </c>
      <c r="G65" s="139" t="str">
        <f t="shared" si="1"/>
        <v/>
      </c>
      <c r="H65"/>
      <c r="I65" s="68"/>
      <c r="L65" s="87"/>
      <c r="M65" s="77"/>
      <c r="N65" s="77"/>
    </row>
    <row r="66" spans="1:14" x14ac:dyDescent="0.35">
      <c r="A66" s="51" t="s">
        <v>2797</v>
      </c>
      <c r="B66" s="68" t="s">
        <v>572</v>
      </c>
      <c r="C66" s="132" t="s">
        <v>80</v>
      </c>
      <c r="D66" s="133" t="s">
        <v>80</v>
      </c>
      <c r="E66" s="87"/>
      <c r="F66" s="139" t="str">
        <f t="shared" si="0"/>
        <v/>
      </c>
      <c r="G66" s="139" t="str">
        <f t="shared" si="1"/>
        <v/>
      </c>
      <c r="H66"/>
      <c r="I66" s="68"/>
      <c r="L66" s="87"/>
      <c r="M66" s="77"/>
      <c r="N66" s="77"/>
    </row>
    <row r="67" spans="1:14" x14ac:dyDescent="0.35">
      <c r="A67" s="51" t="s">
        <v>2798</v>
      </c>
      <c r="B67" s="68" t="s">
        <v>572</v>
      </c>
      <c r="C67" s="132" t="s">
        <v>80</v>
      </c>
      <c r="D67" s="133" t="s">
        <v>80</v>
      </c>
      <c r="E67" s="87"/>
      <c r="F67" s="139" t="str">
        <f t="shared" si="0"/>
        <v/>
      </c>
      <c r="G67" s="139" t="str">
        <f t="shared" si="1"/>
        <v/>
      </c>
      <c r="H67"/>
      <c r="I67" s="68"/>
      <c r="L67" s="87"/>
      <c r="M67" s="77"/>
      <c r="N67" s="77"/>
    </row>
    <row r="68" spans="1:14" x14ac:dyDescent="0.35">
      <c r="A68" s="51" t="s">
        <v>2799</v>
      </c>
      <c r="B68" s="68" t="s">
        <v>572</v>
      </c>
      <c r="C68" s="132" t="s">
        <v>80</v>
      </c>
      <c r="D68" s="133" t="s">
        <v>80</v>
      </c>
      <c r="E68" s="87"/>
      <c r="F68" s="139" t="str">
        <f t="shared" si="0"/>
        <v/>
      </c>
      <c r="G68" s="139" t="str">
        <f t="shared" si="1"/>
        <v/>
      </c>
      <c r="H68"/>
      <c r="I68" s="68"/>
      <c r="L68" s="87"/>
      <c r="M68" s="77"/>
      <c r="N68" s="77"/>
    </row>
    <row r="69" spans="1:14" x14ac:dyDescent="0.35">
      <c r="A69" s="51" t="s">
        <v>2800</v>
      </c>
      <c r="B69" s="68" t="s">
        <v>572</v>
      </c>
      <c r="C69" s="132" t="s">
        <v>80</v>
      </c>
      <c r="D69" s="133" t="s">
        <v>80</v>
      </c>
      <c r="E69" s="87"/>
      <c r="F69" s="139" t="str">
        <f t="shared" si="0"/>
        <v/>
      </c>
      <c r="G69" s="139" t="str">
        <f t="shared" si="1"/>
        <v/>
      </c>
      <c r="H69"/>
      <c r="I69" s="68"/>
      <c r="L69" s="87"/>
      <c r="M69" s="77"/>
      <c r="N69" s="77"/>
    </row>
    <row r="70" spans="1:14" x14ac:dyDescent="0.35">
      <c r="A70" s="51" t="s">
        <v>2801</v>
      </c>
      <c r="B70" s="68" t="s">
        <v>572</v>
      </c>
      <c r="C70" s="132" t="s">
        <v>80</v>
      </c>
      <c r="D70" s="133" t="s">
        <v>80</v>
      </c>
      <c r="E70" s="87"/>
      <c r="F70" s="139" t="str">
        <f t="shared" si="0"/>
        <v/>
      </c>
      <c r="G70" s="139" t="str">
        <f t="shared" si="1"/>
        <v/>
      </c>
      <c r="H70"/>
      <c r="I70" s="68"/>
      <c r="L70" s="87"/>
      <c r="M70" s="77"/>
      <c r="N70" s="77"/>
    </row>
    <row r="71" spans="1:14" x14ac:dyDescent="0.35">
      <c r="A71" s="51" t="s">
        <v>2802</v>
      </c>
      <c r="B71" s="68" t="s">
        <v>572</v>
      </c>
      <c r="C71" s="132" t="s">
        <v>80</v>
      </c>
      <c r="D71" s="133" t="s">
        <v>80</v>
      </c>
      <c r="E71" s="87"/>
      <c r="F71" s="139" t="str">
        <f t="shared" si="0"/>
        <v/>
      </c>
      <c r="G71" s="139" t="str">
        <f t="shared" si="1"/>
        <v/>
      </c>
      <c r="H71"/>
      <c r="I71" s="68"/>
      <c r="L71" s="87"/>
      <c r="M71" s="77"/>
      <c r="N71" s="77"/>
    </row>
    <row r="72" spans="1:14" x14ac:dyDescent="0.35">
      <c r="A72" s="51" t="s">
        <v>2803</v>
      </c>
      <c r="B72" s="68" t="s">
        <v>572</v>
      </c>
      <c r="C72" s="132" t="s">
        <v>80</v>
      </c>
      <c r="D72" s="133" t="s">
        <v>80</v>
      </c>
      <c r="E72" s="87"/>
      <c r="F72" s="139" t="str">
        <f t="shared" si="0"/>
        <v/>
      </c>
      <c r="G72" s="139" t="str">
        <f t="shared" si="1"/>
        <v/>
      </c>
      <c r="H72"/>
      <c r="I72" s="68"/>
      <c r="L72" s="87"/>
      <c r="M72" s="77"/>
      <c r="N72" s="77"/>
    </row>
    <row r="73" spans="1:14" x14ac:dyDescent="0.35">
      <c r="A73" s="51" t="s">
        <v>2804</v>
      </c>
      <c r="B73" s="68" t="s">
        <v>572</v>
      </c>
      <c r="C73" s="132" t="s">
        <v>80</v>
      </c>
      <c r="D73" s="133" t="s">
        <v>80</v>
      </c>
      <c r="E73" s="87"/>
      <c r="F73" s="139" t="str">
        <f t="shared" si="0"/>
        <v/>
      </c>
      <c r="G73" s="139" t="str">
        <f t="shared" si="1"/>
        <v/>
      </c>
      <c r="H73"/>
      <c r="I73" s="68"/>
      <c r="L73" s="87"/>
      <c r="M73" s="77"/>
      <c r="N73" s="77"/>
    </row>
    <row r="74" spans="1:14" x14ac:dyDescent="0.35">
      <c r="A74" s="51" t="s">
        <v>2805</v>
      </c>
      <c r="B74" s="68" t="s">
        <v>572</v>
      </c>
      <c r="C74" s="132" t="s">
        <v>80</v>
      </c>
      <c r="D74" s="133" t="s">
        <v>80</v>
      </c>
      <c r="E74" s="87"/>
      <c r="F74" s="139" t="str">
        <f t="shared" si="0"/>
        <v/>
      </c>
      <c r="G74" s="139" t="str">
        <f t="shared" si="1"/>
        <v/>
      </c>
      <c r="H74"/>
      <c r="I74" s="68"/>
      <c r="L74" s="87"/>
      <c r="M74" s="77"/>
      <c r="N74" s="77"/>
    </row>
    <row r="75" spans="1:14" x14ac:dyDescent="0.35">
      <c r="A75" s="51" t="s">
        <v>2806</v>
      </c>
      <c r="B75" s="68" t="s">
        <v>572</v>
      </c>
      <c r="C75" s="132" t="s">
        <v>80</v>
      </c>
      <c r="D75" s="133" t="s">
        <v>80</v>
      </c>
      <c r="E75" s="87"/>
      <c r="F75" s="139" t="str">
        <f t="shared" si="0"/>
        <v/>
      </c>
      <c r="G75" s="139" t="str">
        <f t="shared" si="1"/>
        <v/>
      </c>
      <c r="H75"/>
      <c r="I75" s="68"/>
      <c r="L75" s="87"/>
      <c r="M75" s="77"/>
      <c r="N75" s="77"/>
    </row>
    <row r="76" spans="1:14" x14ac:dyDescent="0.35">
      <c r="A76" s="51" t="s">
        <v>2807</v>
      </c>
      <c r="B76" s="68" t="s">
        <v>572</v>
      </c>
      <c r="C76" s="132" t="s">
        <v>80</v>
      </c>
      <c r="D76" s="133" t="s">
        <v>80</v>
      </c>
      <c r="E76" s="87"/>
      <c r="F76" s="139" t="str">
        <f t="shared" si="0"/>
        <v/>
      </c>
      <c r="G76" s="139" t="str">
        <f t="shared" si="1"/>
        <v/>
      </c>
      <c r="H76"/>
      <c r="I76" s="68"/>
      <c r="L76" s="87"/>
      <c r="M76" s="77"/>
      <c r="N76" s="77"/>
    </row>
    <row r="77" spans="1:14" x14ac:dyDescent="0.35">
      <c r="A77" s="51" t="s">
        <v>2808</v>
      </c>
      <c r="B77" s="78" t="s">
        <v>138</v>
      </c>
      <c r="C77" s="134">
        <f>SUM(C62:C76)</f>
        <v>0</v>
      </c>
      <c r="D77" s="76">
        <f>SUM(D62:D76)</f>
        <v>0</v>
      </c>
      <c r="E77" s="87"/>
      <c r="F77" s="140">
        <f>SUM(F62:F76)</f>
        <v>0</v>
      </c>
      <c r="G77" s="140">
        <f>SUM(G62:G76)</f>
        <v>0</v>
      </c>
      <c r="H77"/>
      <c r="I77" s="78"/>
      <c r="J77" s="68"/>
      <c r="K77" s="68"/>
      <c r="L77" s="87"/>
      <c r="M77" s="79"/>
      <c r="N77" s="79"/>
    </row>
    <row r="78" spans="1:14" x14ac:dyDescent="0.35">
      <c r="A78" s="70"/>
      <c r="B78" s="71" t="s">
        <v>808</v>
      </c>
      <c r="C78" s="70" t="s">
        <v>107</v>
      </c>
      <c r="D78" s="70"/>
      <c r="E78" s="72"/>
      <c r="F78" s="70" t="s">
        <v>788</v>
      </c>
      <c r="G78" s="70"/>
      <c r="H78"/>
      <c r="I78" s="94"/>
      <c r="J78" s="65"/>
      <c r="K78" s="65"/>
      <c r="L78" s="57"/>
      <c r="M78" s="65"/>
      <c r="N78" s="65"/>
    </row>
    <row r="79" spans="1:14" x14ac:dyDescent="0.35">
      <c r="A79" s="51" t="s">
        <v>2809</v>
      </c>
      <c r="B79" s="68" t="s">
        <v>810</v>
      </c>
      <c r="C79" s="132" t="s">
        <v>80</v>
      </c>
      <c r="E79" s="96"/>
      <c r="F79" s="139" t="str">
        <f>IF($C$82=0,"",IF(C79="[for completion]","",C79/$C$82))</f>
        <v/>
      </c>
      <c r="G79" s="76"/>
      <c r="H79"/>
      <c r="I79" s="68"/>
      <c r="L79" s="96"/>
      <c r="M79" s="77"/>
      <c r="N79" s="76"/>
    </row>
    <row r="80" spans="1:14" x14ac:dyDescent="0.35">
      <c r="A80" s="51" t="s">
        <v>2810</v>
      </c>
      <c r="B80" s="68" t="s">
        <v>812</v>
      </c>
      <c r="C80" s="132" t="s">
        <v>80</v>
      </c>
      <c r="E80" s="96"/>
      <c r="F80" s="139" t="str">
        <f>IF($C$82=0,"",IF(C80="[for completion]","",C80/$C$82))</f>
        <v/>
      </c>
      <c r="G80" s="76"/>
      <c r="H80"/>
      <c r="I80" s="68"/>
      <c r="L80" s="96"/>
      <c r="M80" s="77"/>
      <c r="N80" s="76"/>
    </row>
    <row r="81" spans="1:14" x14ac:dyDescent="0.35">
      <c r="A81" s="51" t="s">
        <v>2811</v>
      </c>
      <c r="B81" s="68" t="s">
        <v>136</v>
      </c>
      <c r="C81" s="132" t="s">
        <v>80</v>
      </c>
      <c r="E81" s="87"/>
      <c r="F81" s="139" t="str">
        <f>IF($C$82=0,"",IF(C81="[for completion]","",C81/$C$82))</f>
        <v/>
      </c>
      <c r="G81" s="76"/>
      <c r="H81"/>
      <c r="I81" s="68"/>
      <c r="L81" s="87"/>
      <c r="M81" s="77"/>
      <c r="N81" s="76"/>
    </row>
    <row r="82" spans="1:14" x14ac:dyDescent="0.35">
      <c r="A82" s="51" t="s">
        <v>2812</v>
      </c>
      <c r="B82" s="78" t="s">
        <v>138</v>
      </c>
      <c r="C82" s="134">
        <f>SUM(C79:C81)</f>
        <v>0</v>
      </c>
      <c r="D82" s="68"/>
      <c r="E82" s="87"/>
      <c r="F82" s="140">
        <f>SUM(F79:F81)</f>
        <v>0</v>
      </c>
      <c r="G82" s="76"/>
      <c r="H82"/>
      <c r="I82" s="68"/>
      <c r="L82" s="87"/>
      <c r="M82" s="77"/>
      <c r="N82" s="76"/>
    </row>
    <row r="83" spans="1:14" outlineLevel="1" x14ac:dyDescent="0.35">
      <c r="A83" s="51" t="s">
        <v>2813</v>
      </c>
      <c r="B83" s="78"/>
      <c r="C83" s="68"/>
      <c r="D83" s="68"/>
      <c r="E83" s="87"/>
      <c r="F83" s="79"/>
      <c r="G83" s="76"/>
      <c r="H83"/>
      <c r="I83" s="68"/>
      <c r="L83" s="87"/>
      <c r="M83" s="77"/>
      <c r="N83" s="76"/>
    </row>
    <row r="84" spans="1:14" outlineLevel="1" x14ac:dyDescent="0.35">
      <c r="A84" s="51" t="s">
        <v>2814</v>
      </c>
      <c r="B84" s="78"/>
      <c r="C84" s="68"/>
      <c r="D84" s="68"/>
      <c r="E84" s="87"/>
      <c r="F84" s="79"/>
      <c r="G84" s="76"/>
      <c r="H84"/>
      <c r="I84" s="68"/>
      <c r="L84" s="87"/>
      <c r="M84" s="77"/>
      <c r="N84" s="76"/>
    </row>
    <row r="85" spans="1:14" outlineLevel="1" x14ac:dyDescent="0.35">
      <c r="A85" s="51" t="s">
        <v>2815</v>
      </c>
      <c r="B85" s="68"/>
      <c r="E85" s="87"/>
      <c r="F85" s="77"/>
      <c r="G85" s="76"/>
      <c r="H85"/>
      <c r="I85" s="68"/>
      <c r="L85" s="87"/>
      <c r="M85" s="77"/>
      <c r="N85" s="76"/>
    </row>
    <row r="86" spans="1:14" outlineLevel="1" x14ac:dyDescent="0.35">
      <c r="A86" s="51" t="s">
        <v>2816</v>
      </c>
      <c r="B86" s="68"/>
      <c r="E86" s="87"/>
      <c r="F86" s="77"/>
      <c r="G86" s="76"/>
      <c r="H86"/>
      <c r="I86" s="68"/>
      <c r="L86" s="87"/>
      <c r="M86" s="77"/>
      <c r="N86" s="76"/>
    </row>
    <row r="87" spans="1:14" outlineLevel="1" x14ac:dyDescent="0.35">
      <c r="A87" s="51" t="s">
        <v>2817</v>
      </c>
      <c r="B87" s="68"/>
      <c r="E87" s="87"/>
      <c r="F87" s="77"/>
      <c r="G87" s="76"/>
      <c r="H87"/>
      <c r="I87" s="68"/>
      <c r="L87" s="87"/>
      <c r="M87" s="77"/>
      <c r="N87" s="76"/>
    </row>
    <row r="88" spans="1:14" ht="15" customHeight="1" x14ac:dyDescent="0.35">
      <c r="A88" s="70"/>
      <c r="B88" s="71" t="s">
        <v>489</v>
      </c>
      <c r="C88" s="70" t="s">
        <v>788</v>
      </c>
      <c r="D88" s="70"/>
      <c r="E88" s="72"/>
      <c r="F88" s="73"/>
      <c r="G88" s="73"/>
      <c r="H88"/>
      <c r="I88" s="94"/>
      <c r="J88" s="65"/>
      <c r="K88" s="65"/>
      <c r="L88" s="57"/>
      <c r="M88" s="83"/>
      <c r="N88" s="83"/>
    </row>
    <row r="89" spans="1:14" x14ac:dyDescent="0.35">
      <c r="A89" s="51" t="s">
        <v>2818</v>
      </c>
      <c r="B89" s="93" t="s">
        <v>491</v>
      </c>
      <c r="C89" s="129">
        <f>SUM(C90:C116)</f>
        <v>0</v>
      </c>
      <c r="G89" s="51"/>
      <c r="H89"/>
      <c r="I89" s="57"/>
      <c r="N89" s="51"/>
    </row>
    <row r="90" spans="1:14" x14ac:dyDescent="0.35">
      <c r="A90" s="51" t="s">
        <v>2819</v>
      </c>
      <c r="B90" s="51" t="s">
        <v>493</v>
      </c>
      <c r="C90" s="129" t="s">
        <v>80</v>
      </c>
      <c r="G90" s="51"/>
      <c r="H90"/>
      <c r="N90" s="51"/>
    </row>
    <row r="91" spans="1:14" x14ac:dyDescent="0.35">
      <c r="A91" s="51" t="s">
        <v>2820</v>
      </c>
      <c r="B91" s="51" t="s">
        <v>495</v>
      </c>
      <c r="C91" s="129" t="s">
        <v>80</v>
      </c>
      <c r="G91" s="51"/>
      <c r="H91"/>
      <c r="N91" s="51"/>
    </row>
    <row r="92" spans="1:14" x14ac:dyDescent="0.35">
      <c r="A92" s="51" t="s">
        <v>2821</v>
      </c>
      <c r="B92" s="51" t="s">
        <v>497</v>
      </c>
      <c r="C92" s="129" t="s">
        <v>80</v>
      </c>
      <c r="G92" s="51"/>
      <c r="H92"/>
      <c r="N92" s="51"/>
    </row>
    <row r="93" spans="1:14" x14ac:dyDescent="0.35">
      <c r="A93" s="51" t="s">
        <v>2822</v>
      </c>
      <c r="B93" s="51" t="s">
        <v>499</v>
      </c>
      <c r="C93" s="129" t="s">
        <v>80</v>
      </c>
      <c r="G93" s="51"/>
      <c r="H93"/>
      <c r="N93" s="51"/>
    </row>
    <row r="94" spans="1:14" x14ac:dyDescent="0.35">
      <c r="A94" s="51" t="s">
        <v>2823</v>
      </c>
      <c r="B94" s="51" t="s">
        <v>501</v>
      </c>
      <c r="C94" s="129" t="s">
        <v>80</v>
      </c>
      <c r="G94" s="51"/>
      <c r="H94"/>
      <c r="N94" s="51"/>
    </row>
    <row r="95" spans="1:14" x14ac:dyDescent="0.35">
      <c r="A95" s="51" t="s">
        <v>2824</v>
      </c>
      <c r="B95" s="51" t="s">
        <v>2290</v>
      </c>
      <c r="C95" s="129" t="s">
        <v>80</v>
      </c>
      <c r="G95" s="51"/>
      <c r="H95"/>
      <c r="N95" s="51"/>
    </row>
    <row r="96" spans="1:14" x14ac:dyDescent="0.35">
      <c r="A96" s="51" t="s">
        <v>2825</v>
      </c>
      <c r="B96" s="51" t="s">
        <v>504</v>
      </c>
      <c r="C96" s="129" t="s">
        <v>80</v>
      </c>
      <c r="G96" s="51"/>
      <c r="H96"/>
      <c r="N96" s="51"/>
    </row>
    <row r="97" spans="1:14" x14ac:dyDescent="0.35">
      <c r="A97" s="51" t="s">
        <v>2826</v>
      </c>
      <c r="B97" s="51" t="s">
        <v>506</v>
      </c>
      <c r="C97" s="129" t="s">
        <v>80</v>
      </c>
      <c r="G97" s="51"/>
      <c r="H97"/>
      <c r="N97" s="51"/>
    </row>
    <row r="98" spans="1:14" x14ac:dyDescent="0.35">
      <c r="A98" s="51" t="s">
        <v>2827</v>
      </c>
      <c r="B98" s="51" t="s">
        <v>508</v>
      </c>
      <c r="C98" s="129" t="s">
        <v>80</v>
      </c>
      <c r="G98" s="51"/>
      <c r="H98"/>
      <c r="N98" s="51"/>
    </row>
    <row r="99" spans="1:14" x14ac:dyDescent="0.35">
      <c r="A99" s="51" t="s">
        <v>2828</v>
      </c>
      <c r="B99" s="51" t="s">
        <v>510</v>
      </c>
      <c r="C99" s="129" t="s">
        <v>80</v>
      </c>
      <c r="G99" s="51"/>
      <c r="H99"/>
      <c r="N99" s="51"/>
    </row>
    <row r="100" spans="1:14" x14ac:dyDescent="0.35">
      <c r="A100" s="51" t="s">
        <v>2829</v>
      </c>
      <c r="B100" s="51" t="s">
        <v>512</v>
      </c>
      <c r="C100" s="129" t="s">
        <v>80</v>
      </c>
      <c r="G100" s="51"/>
      <c r="H100"/>
      <c r="N100" s="51"/>
    </row>
    <row r="101" spans="1:14" x14ac:dyDescent="0.35">
      <c r="A101" s="51" t="s">
        <v>2830</v>
      </c>
      <c r="B101" s="51" t="s">
        <v>514</v>
      </c>
      <c r="C101" s="129" t="s">
        <v>80</v>
      </c>
      <c r="G101" s="51"/>
      <c r="H101"/>
      <c r="N101" s="51"/>
    </row>
    <row r="102" spans="1:14" x14ac:dyDescent="0.35">
      <c r="A102" s="51" t="s">
        <v>2831</v>
      </c>
      <c r="B102" s="51" t="s">
        <v>516</v>
      </c>
      <c r="C102" s="129" t="s">
        <v>80</v>
      </c>
      <c r="G102" s="51"/>
      <c r="H102"/>
      <c r="N102" s="51"/>
    </row>
    <row r="103" spans="1:14" x14ac:dyDescent="0.35">
      <c r="A103" s="51" t="s">
        <v>2832</v>
      </c>
      <c r="B103" s="51" t="s">
        <v>518</v>
      </c>
      <c r="C103" s="129" t="s">
        <v>80</v>
      </c>
      <c r="G103" s="51"/>
      <c r="H103"/>
      <c r="N103" s="51"/>
    </row>
    <row r="104" spans="1:14" x14ac:dyDescent="0.35">
      <c r="A104" s="51" t="s">
        <v>2833</v>
      </c>
      <c r="B104" s="51" t="s">
        <v>520</v>
      </c>
      <c r="C104" s="129" t="s">
        <v>80</v>
      </c>
      <c r="G104" s="51"/>
      <c r="H104"/>
      <c r="N104" s="51"/>
    </row>
    <row r="105" spans="1:14" x14ac:dyDescent="0.35">
      <c r="A105" s="51" t="s">
        <v>2834</v>
      </c>
      <c r="B105" s="51" t="s">
        <v>2</v>
      </c>
      <c r="C105" s="129" t="s">
        <v>80</v>
      </c>
      <c r="G105" s="51"/>
      <c r="H105"/>
      <c r="N105" s="51"/>
    </row>
    <row r="106" spans="1:14" x14ac:dyDescent="0.35">
      <c r="A106" s="51" t="s">
        <v>2835</v>
      </c>
      <c r="B106" s="51" t="s">
        <v>523</v>
      </c>
      <c r="C106" s="129" t="s">
        <v>80</v>
      </c>
      <c r="G106" s="51"/>
      <c r="H106"/>
      <c r="N106" s="51"/>
    </row>
    <row r="107" spans="1:14" x14ac:dyDescent="0.35">
      <c r="A107" s="51" t="s">
        <v>2836</v>
      </c>
      <c r="B107" s="51" t="s">
        <v>525</v>
      </c>
      <c r="C107" s="129" t="s">
        <v>80</v>
      </c>
      <c r="G107" s="51"/>
      <c r="H107"/>
      <c r="N107" s="51"/>
    </row>
    <row r="108" spans="1:14" x14ac:dyDescent="0.35">
      <c r="A108" s="51" t="s">
        <v>2837</v>
      </c>
      <c r="B108" s="51" t="s">
        <v>527</v>
      </c>
      <c r="C108" s="129" t="s">
        <v>80</v>
      </c>
      <c r="G108" s="51"/>
      <c r="H108"/>
      <c r="N108" s="51"/>
    </row>
    <row r="109" spans="1:14" x14ac:dyDescent="0.35">
      <c r="A109" s="51" t="s">
        <v>2838</v>
      </c>
      <c r="B109" s="51" t="s">
        <v>529</v>
      </c>
      <c r="C109" s="129" t="s">
        <v>80</v>
      </c>
      <c r="G109" s="51"/>
      <c r="H109"/>
      <c r="N109" s="51"/>
    </row>
    <row r="110" spans="1:14" x14ac:dyDescent="0.35">
      <c r="A110" s="51" t="s">
        <v>2839</v>
      </c>
      <c r="B110" s="51" t="s">
        <v>531</v>
      </c>
      <c r="C110" s="129" t="s">
        <v>80</v>
      </c>
      <c r="G110" s="51"/>
      <c r="H110"/>
      <c r="N110" s="51"/>
    </row>
    <row r="111" spans="1:14" x14ac:dyDescent="0.35">
      <c r="A111" s="51" t="s">
        <v>2840</v>
      </c>
      <c r="B111" s="51" t="s">
        <v>533</v>
      </c>
      <c r="C111" s="129" t="s">
        <v>80</v>
      </c>
      <c r="G111" s="51"/>
      <c r="H111"/>
      <c r="N111" s="51"/>
    </row>
    <row r="112" spans="1:14" x14ac:dyDescent="0.35">
      <c r="A112" s="51" t="s">
        <v>2841</v>
      </c>
      <c r="B112" s="51" t="s">
        <v>535</v>
      </c>
      <c r="C112" s="129" t="s">
        <v>80</v>
      </c>
      <c r="G112" s="51"/>
      <c r="H112"/>
      <c r="N112" s="51"/>
    </row>
    <row r="113" spans="1:14" x14ac:dyDescent="0.35">
      <c r="A113" s="51" t="s">
        <v>2842</v>
      </c>
      <c r="B113" s="51" t="s">
        <v>537</v>
      </c>
      <c r="C113" s="129" t="s">
        <v>80</v>
      </c>
      <c r="G113" s="51"/>
      <c r="H113"/>
      <c r="N113" s="51"/>
    </row>
    <row r="114" spans="1:14" x14ac:dyDescent="0.35">
      <c r="A114" s="51" t="s">
        <v>2843</v>
      </c>
      <c r="B114" s="51" t="s">
        <v>539</v>
      </c>
      <c r="C114" s="129" t="s">
        <v>80</v>
      </c>
      <c r="G114" s="51"/>
      <c r="H114"/>
      <c r="N114" s="51"/>
    </row>
    <row r="115" spans="1:14" x14ac:dyDescent="0.35">
      <c r="A115" s="51" t="s">
        <v>2844</v>
      </c>
      <c r="B115" s="51" t="s">
        <v>541</v>
      </c>
      <c r="C115" s="129" t="s">
        <v>80</v>
      </c>
      <c r="G115" s="51"/>
      <c r="H115"/>
      <c r="N115" s="51"/>
    </row>
    <row r="116" spans="1:14" x14ac:dyDescent="0.35">
      <c r="A116" s="51" t="s">
        <v>2845</v>
      </c>
      <c r="B116" s="51" t="s">
        <v>5</v>
      </c>
      <c r="C116" s="129" t="s">
        <v>80</v>
      </c>
      <c r="G116" s="51"/>
      <c r="H116"/>
      <c r="N116" s="51"/>
    </row>
    <row r="117" spans="1:14" x14ac:dyDescent="0.35">
      <c r="A117" s="51" t="s">
        <v>2846</v>
      </c>
      <c r="B117" s="93" t="s">
        <v>306</v>
      </c>
      <c r="C117" s="129">
        <f>SUM(C118:C120)</f>
        <v>0</v>
      </c>
      <c r="G117" s="51"/>
      <c r="H117"/>
      <c r="I117" s="57"/>
      <c r="N117" s="51"/>
    </row>
    <row r="118" spans="1:14" x14ac:dyDescent="0.35">
      <c r="A118" s="51" t="s">
        <v>2847</v>
      </c>
      <c r="B118" s="51" t="s">
        <v>547</v>
      </c>
      <c r="C118" s="129" t="s">
        <v>80</v>
      </c>
      <c r="G118" s="51"/>
      <c r="H118"/>
      <c r="N118" s="51"/>
    </row>
    <row r="119" spans="1:14" x14ac:dyDescent="0.35">
      <c r="A119" s="51" t="s">
        <v>2848</v>
      </c>
      <c r="B119" s="51" t="s">
        <v>549</v>
      </c>
      <c r="C119" s="129" t="s">
        <v>80</v>
      </c>
      <c r="G119" s="51"/>
      <c r="H119"/>
      <c r="N119" s="51"/>
    </row>
    <row r="120" spans="1:14" x14ac:dyDescent="0.35">
      <c r="A120" s="51" t="s">
        <v>2849</v>
      </c>
      <c r="B120" s="51" t="s">
        <v>1</v>
      </c>
      <c r="C120" s="129" t="s">
        <v>80</v>
      </c>
      <c r="G120" s="51"/>
      <c r="H120"/>
      <c r="N120" s="51"/>
    </row>
    <row r="121" spans="1:14" x14ac:dyDescent="0.35">
      <c r="A121" s="51" t="s">
        <v>2850</v>
      </c>
      <c r="B121" s="93" t="s">
        <v>136</v>
      </c>
      <c r="C121" s="129">
        <f>SUM(C122:C132)</f>
        <v>0</v>
      </c>
      <c r="G121" s="51"/>
      <c r="H121"/>
      <c r="I121" s="57"/>
      <c r="N121" s="51"/>
    </row>
    <row r="122" spans="1:14" x14ac:dyDescent="0.35">
      <c r="A122" s="51" t="s">
        <v>2851</v>
      </c>
      <c r="B122" s="68" t="s">
        <v>308</v>
      </c>
      <c r="C122" s="129" t="s">
        <v>80</v>
      </c>
      <c r="G122" s="51"/>
      <c r="H122"/>
      <c r="I122" s="68"/>
      <c r="N122" s="51"/>
    </row>
    <row r="123" spans="1:14" x14ac:dyDescent="0.35">
      <c r="A123" s="51" t="s">
        <v>2852</v>
      </c>
      <c r="B123" s="51" t="s">
        <v>544</v>
      </c>
      <c r="C123" s="129" t="s">
        <v>80</v>
      </c>
      <c r="G123" s="51"/>
      <c r="H123"/>
      <c r="I123" s="68"/>
      <c r="N123" s="51"/>
    </row>
    <row r="124" spans="1:14" x14ac:dyDescent="0.35">
      <c r="A124" s="51" t="s">
        <v>2853</v>
      </c>
      <c r="B124" s="68" t="s">
        <v>310</v>
      </c>
      <c r="C124" s="129" t="s">
        <v>80</v>
      </c>
      <c r="G124" s="51"/>
      <c r="H124"/>
      <c r="I124" s="68"/>
      <c r="N124" s="51"/>
    </row>
    <row r="125" spans="1:14" x14ac:dyDescent="0.35">
      <c r="A125" s="51" t="s">
        <v>2854</v>
      </c>
      <c r="B125" s="68" t="s">
        <v>312</v>
      </c>
      <c r="C125" s="129" t="s">
        <v>80</v>
      </c>
      <c r="G125" s="51"/>
      <c r="H125"/>
      <c r="I125" s="68"/>
      <c r="N125" s="51"/>
    </row>
    <row r="126" spans="1:14" x14ac:dyDescent="0.35">
      <c r="A126" s="51" t="s">
        <v>2855</v>
      </c>
      <c r="B126" s="68" t="s">
        <v>11</v>
      </c>
      <c r="C126" s="129" t="s">
        <v>80</v>
      </c>
      <c r="G126" s="51"/>
      <c r="H126"/>
      <c r="I126" s="68"/>
      <c r="N126" s="51"/>
    </row>
    <row r="127" spans="1:14" x14ac:dyDescent="0.35">
      <c r="A127" s="51" t="s">
        <v>2856</v>
      </c>
      <c r="B127" s="68" t="s">
        <v>315</v>
      </c>
      <c r="C127" s="129" t="s">
        <v>80</v>
      </c>
      <c r="G127" s="51"/>
      <c r="H127"/>
      <c r="I127" s="68"/>
      <c r="N127" s="51"/>
    </row>
    <row r="128" spans="1:14" x14ac:dyDescent="0.35">
      <c r="A128" s="51" t="s">
        <v>2857</v>
      </c>
      <c r="B128" s="68" t="s">
        <v>317</v>
      </c>
      <c r="C128" s="129" t="s">
        <v>80</v>
      </c>
      <c r="G128" s="51"/>
      <c r="H128"/>
      <c r="I128" s="68"/>
      <c r="N128" s="51"/>
    </row>
    <row r="129" spans="1:14" x14ac:dyDescent="0.35">
      <c r="A129" s="51" t="s">
        <v>2858</v>
      </c>
      <c r="B129" s="68" t="s">
        <v>319</v>
      </c>
      <c r="C129" s="129" t="s">
        <v>80</v>
      </c>
      <c r="G129" s="51"/>
      <c r="H129"/>
      <c r="I129" s="68"/>
      <c r="N129" s="51"/>
    </row>
    <row r="130" spans="1:14" x14ac:dyDescent="0.35">
      <c r="A130" s="51" t="s">
        <v>2859</v>
      </c>
      <c r="B130" s="68" t="s">
        <v>321</v>
      </c>
      <c r="C130" s="129" t="s">
        <v>80</v>
      </c>
      <c r="G130" s="51"/>
      <c r="H130"/>
      <c r="I130" s="68"/>
      <c r="N130" s="51"/>
    </row>
    <row r="131" spans="1:14" x14ac:dyDescent="0.35">
      <c r="A131" s="51" t="s">
        <v>2860</v>
      </c>
      <c r="B131" s="68" t="s">
        <v>323</v>
      </c>
      <c r="C131" s="129" t="s">
        <v>80</v>
      </c>
      <c r="G131" s="51"/>
      <c r="H131"/>
      <c r="I131" s="68"/>
      <c r="N131" s="51"/>
    </row>
    <row r="132" spans="1:14" x14ac:dyDescent="0.35">
      <c r="A132" s="51" t="s">
        <v>2861</v>
      </c>
      <c r="B132" s="68" t="s">
        <v>136</v>
      </c>
      <c r="C132" s="129" t="s">
        <v>80</v>
      </c>
      <c r="G132" s="51"/>
      <c r="H132"/>
      <c r="I132" s="68"/>
      <c r="N132" s="51"/>
    </row>
    <row r="133" spans="1:14" outlineLevel="1" x14ac:dyDescent="0.35">
      <c r="A133" s="51" t="s">
        <v>2862</v>
      </c>
      <c r="B133" s="80" t="s">
        <v>140</v>
      </c>
      <c r="C133" s="129"/>
      <c r="G133" s="51"/>
      <c r="H133"/>
      <c r="I133" s="68"/>
      <c r="N133" s="51"/>
    </row>
    <row r="134" spans="1:14" outlineLevel="1" x14ac:dyDescent="0.35">
      <c r="A134" s="51" t="s">
        <v>2863</v>
      </c>
      <c r="B134" s="80" t="s">
        <v>140</v>
      </c>
      <c r="C134" s="129"/>
      <c r="G134" s="51"/>
      <c r="H134"/>
      <c r="I134" s="68"/>
      <c r="N134" s="51"/>
    </row>
    <row r="135" spans="1:14" outlineLevel="1" x14ac:dyDescent="0.35">
      <c r="A135" s="51" t="s">
        <v>2864</v>
      </c>
      <c r="B135" s="80" t="s">
        <v>140</v>
      </c>
      <c r="C135" s="129"/>
      <c r="G135" s="51"/>
      <c r="H135"/>
      <c r="I135" s="68"/>
      <c r="N135" s="51"/>
    </row>
    <row r="136" spans="1:14" outlineLevel="1" x14ac:dyDescent="0.35">
      <c r="A136" s="51" t="s">
        <v>2865</v>
      </c>
      <c r="B136" s="80" t="s">
        <v>140</v>
      </c>
      <c r="C136" s="129"/>
      <c r="G136" s="51"/>
      <c r="H136"/>
      <c r="I136" s="68"/>
      <c r="N136" s="51"/>
    </row>
    <row r="137" spans="1:14" outlineLevel="1" x14ac:dyDescent="0.35">
      <c r="A137" s="51" t="s">
        <v>2866</v>
      </c>
      <c r="B137" s="80" t="s">
        <v>140</v>
      </c>
      <c r="C137" s="129"/>
      <c r="G137" s="51"/>
      <c r="H137"/>
      <c r="I137" s="68"/>
      <c r="N137" s="51"/>
    </row>
    <row r="138" spans="1:14" outlineLevel="1" x14ac:dyDescent="0.35">
      <c r="A138" s="51" t="s">
        <v>2867</v>
      </c>
      <c r="B138" s="80" t="s">
        <v>140</v>
      </c>
      <c r="C138" s="129"/>
      <c r="G138" s="51"/>
      <c r="H138"/>
      <c r="I138" s="68"/>
      <c r="N138" s="51"/>
    </row>
    <row r="139" spans="1:14" outlineLevel="1" x14ac:dyDescent="0.35">
      <c r="A139" s="51" t="s">
        <v>2868</v>
      </c>
      <c r="B139" s="80" t="s">
        <v>140</v>
      </c>
      <c r="C139" s="129"/>
      <c r="G139" s="51"/>
      <c r="H139"/>
      <c r="I139" s="68"/>
      <c r="N139" s="51"/>
    </row>
    <row r="140" spans="1:14" outlineLevel="1" x14ac:dyDescent="0.35">
      <c r="A140" s="51" t="s">
        <v>2869</v>
      </c>
      <c r="B140" s="80" t="s">
        <v>140</v>
      </c>
      <c r="C140" s="129"/>
      <c r="G140" s="51"/>
      <c r="H140"/>
      <c r="I140" s="68"/>
      <c r="N140" s="51"/>
    </row>
    <row r="141" spans="1:14" outlineLevel="1" x14ac:dyDescent="0.35">
      <c r="A141" s="51" t="s">
        <v>2870</v>
      </c>
      <c r="B141" s="80" t="s">
        <v>140</v>
      </c>
      <c r="C141" s="129"/>
      <c r="G141" s="51"/>
      <c r="H141"/>
      <c r="I141" s="68"/>
      <c r="N141" s="51"/>
    </row>
    <row r="142" spans="1:14" outlineLevel="1" x14ac:dyDescent="0.35">
      <c r="A142" s="51" t="s">
        <v>2871</v>
      </c>
      <c r="B142" s="80" t="s">
        <v>140</v>
      </c>
      <c r="C142" s="129"/>
      <c r="G142" s="51"/>
      <c r="H142"/>
      <c r="I142" s="68"/>
      <c r="N142" s="51"/>
    </row>
    <row r="143" spans="1:14" ht="15" customHeight="1" x14ac:dyDescent="0.35">
      <c r="A143" s="70"/>
      <c r="B143" s="138" t="s">
        <v>1556</v>
      </c>
      <c r="C143" s="130" t="s">
        <v>788</v>
      </c>
      <c r="D143" s="70"/>
      <c r="E143" s="72"/>
      <c r="F143" s="70"/>
      <c r="G143" s="73"/>
      <c r="H143"/>
      <c r="I143" s="94"/>
      <c r="J143" s="65"/>
      <c r="K143" s="65"/>
      <c r="L143" s="57"/>
      <c r="M143" s="65"/>
      <c r="N143" s="83"/>
    </row>
    <row r="144" spans="1:14" x14ac:dyDescent="0.35">
      <c r="A144" s="51" t="s">
        <v>2872</v>
      </c>
      <c r="B144" s="68" t="s">
        <v>572</v>
      </c>
      <c r="C144" s="129" t="s">
        <v>80</v>
      </c>
      <c r="G144" s="51"/>
      <c r="H144"/>
      <c r="I144" s="68"/>
      <c r="N144" s="51"/>
    </row>
    <row r="145" spans="1:14" x14ac:dyDescent="0.35">
      <c r="A145" s="51" t="s">
        <v>2873</v>
      </c>
      <c r="B145" s="68" t="s">
        <v>572</v>
      </c>
      <c r="C145" s="129" t="s">
        <v>80</v>
      </c>
      <c r="G145" s="51"/>
      <c r="H145"/>
      <c r="I145" s="68"/>
      <c r="N145" s="51"/>
    </row>
    <row r="146" spans="1:14" x14ac:dyDescent="0.35">
      <c r="A146" s="51" t="s">
        <v>2874</v>
      </c>
      <c r="B146" s="68" t="s">
        <v>572</v>
      </c>
      <c r="C146" s="129" t="s">
        <v>80</v>
      </c>
      <c r="G146" s="51"/>
      <c r="H146"/>
      <c r="I146" s="68"/>
      <c r="N146" s="51"/>
    </row>
    <row r="147" spans="1:14" x14ac:dyDescent="0.35">
      <c r="A147" s="51" t="s">
        <v>2875</v>
      </c>
      <c r="B147" s="68" t="s">
        <v>572</v>
      </c>
      <c r="C147" s="129" t="s">
        <v>80</v>
      </c>
      <c r="G147" s="51"/>
      <c r="H147"/>
      <c r="I147" s="68"/>
      <c r="N147" s="51"/>
    </row>
    <row r="148" spans="1:14" x14ac:dyDescent="0.35">
      <c r="A148" s="51" t="s">
        <v>2876</v>
      </c>
      <c r="B148" s="68" t="s">
        <v>572</v>
      </c>
      <c r="C148" s="129" t="s">
        <v>80</v>
      </c>
      <c r="G148" s="51"/>
      <c r="H148"/>
      <c r="I148" s="68"/>
      <c r="N148" s="51"/>
    </row>
    <row r="149" spans="1:14" x14ac:dyDescent="0.35">
      <c r="A149" s="51" t="s">
        <v>2877</v>
      </c>
      <c r="B149" s="68" t="s">
        <v>572</v>
      </c>
      <c r="C149" s="129" t="s">
        <v>80</v>
      </c>
      <c r="G149" s="51"/>
      <c r="H149"/>
      <c r="I149" s="68"/>
      <c r="N149" s="51"/>
    </row>
    <row r="150" spans="1:14" x14ac:dyDescent="0.35">
      <c r="A150" s="51" t="s">
        <v>2878</v>
      </c>
      <c r="B150" s="68" t="s">
        <v>572</v>
      </c>
      <c r="C150" s="129" t="s">
        <v>80</v>
      </c>
      <c r="G150" s="51"/>
      <c r="H150"/>
      <c r="I150" s="68"/>
      <c r="N150" s="51"/>
    </row>
    <row r="151" spans="1:14" x14ac:dyDescent="0.35">
      <c r="A151" s="51" t="s">
        <v>2879</v>
      </c>
      <c r="B151" s="68" t="s">
        <v>572</v>
      </c>
      <c r="C151" s="129" t="s">
        <v>80</v>
      </c>
      <c r="G151" s="51"/>
      <c r="H151"/>
      <c r="I151" s="68"/>
      <c r="N151" s="51"/>
    </row>
    <row r="152" spans="1:14" x14ac:dyDescent="0.35">
      <c r="A152" s="51" t="s">
        <v>2880</v>
      </c>
      <c r="B152" s="68" t="s">
        <v>572</v>
      </c>
      <c r="C152" s="129" t="s">
        <v>80</v>
      </c>
      <c r="G152" s="51"/>
      <c r="H152"/>
      <c r="I152" s="68"/>
      <c r="N152" s="51"/>
    </row>
    <row r="153" spans="1:14" x14ac:dyDescent="0.35">
      <c r="A153" s="51" t="s">
        <v>2881</v>
      </c>
      <c r="B153" s="68" t="s">
        <v>572</v>
      </c>
      <c r="C153" s="129" t="s">
        <v>80</v>
      </c>
      <c r="G153" s="51"/>
      <c r="H153"/>
      <c r="I153" s="68"/>
      <c r="N153" s="51"/>
    </row>
    <row r="154" spans="1:14" x14ac:dyDescent="0.35">
      <c r="A154" s="51" t="s">
        <v>2882</v>
      </c>
      <c r="B154" s="68" t="s">
        <v>572</v>
      </c>
      <c r="C154" s="129" t="s">
        <v>80</v>
      </c>
      <c r="G154" s="51"/>
      <c r="H154"/>
      <c r="I154" s="68"/>
      <c r="N154" s="51"/>
    </row>
    <row r="155" spans="1:14" x14ac:dyDescent="0.35">
      <c r="A155" s="51" t="s">
        <v>2883</v>
      </c>
      <c r="B155" s="68" t="s">
        <v>572</v>
      </c>
      <c r="C155" s="129" t="s">
        <v>80</v>
      </c>
      <c r="G155" s="51"/>
      <c r="H155"/>
      <c r="I155" s="68"/>
      <c r="N155" s="51"/>
    </row>
    <row r="156" spans="1:14" x14ac:dyDescent="0.35">
      <c r="A156" s="51" t="s">
        <v>2884</v>
      </c>
      <c r="B156" s="68" t="s">
        <v>572</v>
      </c>
      <c r="C156" s="129" t="s">
        <v>80</v>
      </c>
      <c r="G156" s="51"/>
      <c r="H156"/>
      <c r="I156" s="68"/>
      <c r="N156" s="51"/>
    </row>
    <row r="157" spans="1:14" x14ac:dyDescent="0.35">
      <c r="A157" s="51" t="s">
        <v>2885</v>
      </c>
      <c r="B157" s="68" t="s">
        <v>572</v>
      </c>
      <c r="C157" s="129" t="s">
        <v>80</v>
      </c>
      <c r="G157" s="51"/>
      <c r="H157"/>
      <c r="I157" s="68"/>
      <c r="N157" s="51"/>
    </row>
    <row r="158" spans="1:14" x14ac:dyDescent="0.35">
      <c r="A158" s="51" t="s">
        <v>2886</v>
      </c>
      <c r="B158" s="68" t="s">
        <v>572</v>
      </c>
      <c r="C158" s="129" t="s">
        <v>80</v>
      </c>
      <c r="G158" s="51"/>
      <c r="H158"/>
      <c r="I158" s="68"/>
      <c r="N158" s="51"/>
    </row>
    <row r="159" spans="1:14" x14ac:dyDescent="0.35">
      <c r="A159" s="51" t="s">
        <v>2887</v>
      </c>
      <c r="B159" s="68" t="s">
        <v>572</v>
      </c>
      <c r="C159" s="129" t="s">
        <v>80</v>
      </c>
      <c r="G159" s="51"/>
      <c r="H159"/>
      <c r="I159" s="68"/>
      <c r="N159" s="51"/>
    </row>
    <row r="160" spans="1:14" x14ac:dyDescent="0.35">
      <c r="A160" s="51" t="s">
        <v>2888</v>
      </c>
      <c r="B160" s="68" t="s">
        <v>572</v>
      </c>
      <c r="C160" s="129" t="s">
        <v>80</v>
      </c>
      <c r="G160" s="51"/>
      <c r="H160"/>
      <c r="I160" s="68"/>
      <c r="N160" s="51"/>
    </row>
    <row r="161" spans="1:14" x14ac:dyDescent="0.35">
      <c r="A161" s="51" t="s">
        <v>2889</v>
      </c>
      <c r="B161" s="68" t="s">
        <v>572</v>
      </c>
      <c r="C161" s="129" t="s">
        <v>80</v>
      </c>
      <c r="G161" s="51"/>
      <c r="H161"/>
      <c r="I161" s="68"/>
      <c r="N161" s="51"/>
    </row>
    <row r="162" spans="1:14" x14ac:dyDescent="0.35">
      <c r="A162" s="51" t="s">
        <v>2890</v>
      </c>
      <c r="B162" s="68" t="s">
        <v>572</v>
      </c>
      <c r="C162" s="129" t="s">
        <v>80</v>
      </c>
      <c r="G162" s="51"/>
      <c r="H162"/>
      <c r="I162" s="68"/>
      <c r="N162" s="51"/>
    </row>
    <row r="163" spans="1:14" x14ac:dyDescent="0.35">
      <c r="A163" s="51" t="s">
        <v>2891</v>
      </c>
      <c r="B163" s="68" t="s">
        <v>572</v>
      </c>
      <c r="C163" s="129" t="s">
        <v>80</v>
      </c>
      <c r="G163" s="51"/>
      <c r="H163"/>
      <c r="I163" s="68"/>
      <c r="N163" s="51"/>
    </row>
    <row r="164" spans="1:14" x14ac:dyDescent="0.35">
      <c r="A164" s="51" t="s">
        <v>2892</v>
      </c>
      <c r="B164" s="68" t="s">
        <v>572</v>
      </c>
      <c r="C164" s="129" t="s">
        <v>80</v>
      </c>
      <c r="G164" s="51"/>
      <c r="H164"/>
      <c r="I164" s="68"/>
      <c r="N164" s="51"/>
    </row>
    <row r="165" spans="1:14" x14ac:dyDescent="0.35">
      <c r="A165" s="51" t="s">
        <v>2893</v>
      </c>
      <c r="B165" s="68" t="s">
        <v>572</v>
      </c>
      <c r="C165" s="129" t="s">
        <v>80</v>
      </c>
      <c r="G165" s="51"/>
      <c r="H165"/>
      <c r="I165" s="68"/>
      <c r="N165" s="51"/>
    </row>
    <row r="166" spans="1:14" x14ac:dyDescent="0.35">
      <c r="A166" s="51" t="s">
        <v>2894</v>
      </c>
      <c r="B166" s="68" t="s">
        <v>572</v>
      </c>
      <c r="C166" s="129" t="s">
        <v>80</v>
      </c>
      <c r="G166" s="51"/>
      <c r="H166"/>
      <c r="I166" s="68"/>
      <c r="N166" s="51"/>
    </row>
    <row r="167" spans="1:14" x14ac:dyDescent="0.35">
      <c r="A167" s="51" t="s">
        <v>2895</v>
      </c>
      <c r="B167" s="68" t="s">
        <v>572</v>
      </c>
      <c r="C167" s="129" t="s">
        <v>80</v>
      </c>
      <c r="G167" s="51"/>
      <c r="H167"/>
      <c r="I167" s="68"/>
      <c r="N167" s="51"/>
    </row>
    <row r="168" spans="1:14" x14ac:dyDescent="0.35">
      <c r="A168" s="51" t="s">
        <v>2896</v>
      </c>
      <c r="B168" s="68" t="s">
        <v>572</v>
      </c>
      <c r="C168" s="51" t="s">
        <v>80</v>
      </c>
      <c r="G168" s="51"/>
      <c r="H168"/>
      <c r="I168" s="68"/>
      <c r="N168" s="51"/>
    </row>
    <row r="169" spans="1:14" x14ac:dyDescent="0.35">
      <c r="A169" s="70"/>
      <c r="B169" s="71" t="s">
        <v>603</v>
      </c>
      <c r="C169" s="70" t="s">
        <v>788</v>
      </c>
      <c r="D169" s="70"/>
      <c r="E169" s="70"/>
      <c r="F169" s="73"/>
      <c r="G169" s="73"/>
      <c r="H169"/>
      <c r="I169" s="94"/>
      <c r="J169" s="65"/>
      <c r="K169" s="65"/>
      <c r="L169" s="65"/>
      <c r="M169" s="83"/>
      <c r="N169" s="83"/>
    </row>
    <row r="170" spans="1:14" x14ac:dyDescent="0.35">
      <c r="A170" s="51" t="s">
        <v>2897</v>
      </c>
      <c r="B170" s="51" t="s">
        <v>605</v>
      </c>
      <c r="C170" s="129" t="s">
        <v>80</v>
      </c>
      <c r="D170"/>
      <c r="E170"/>
      <c r="F170"/>
      <c r="G170"/>
      <c r="H170"/>
      <c r="K170"/>
      <c r="L170"/>
      <c r="M170"/>
      <c r="N170"/>
    </row>
    <row r="171" spans="1:14" x14ac:dyDescent="0.35">
      <c r="A171" s="51" t="s">
        <v>2898</v>
      </c>
      <c r="B171" s="51" t="s">
        <v>607</v>
      </c>
      <c r="C171" s="129" t="s">
        <v>80</v>
      </c>
      <c r="D171"/>
      <c r="E171"/>
      <c r="F171"/>
      <c r="G171"/>
      <c r="H171"/>
      <c r="K171"/>
      <c r="L171"/>
      <c r="M171"/>
      <c r="N171"/>
    </row>
    <row r="172" spans="1:14" x14ac:dyDescent="0.35">
      <c r="A172" s="51" t="s">
        <v>2899</v>
      </c>
      <c r="B172" s="51" t="s">
        <v>136</v>
      </c>
      <c r="C172" s="129" t="s">
        <v>80</v>
      </c>
      <c r="D172"/>
      <c r="E172"/>
      <c r="F172"/>
      <c r="G172"/>
      <c r="H172"/>
      <c r="K172"/>
      <c r="L172"/>
      <c r="M172"/>
      <c r="N172"/>
    </row>
    <row r="173" spans="1:14" outlineLevel="1" x14ac:dyDescent="0.35">
      <c r="A173" s="51" t="s">
        <v>2900</v>
      </c>
      <c r="C173" s="129"/>
      <c r="D173"/>
      <c r="E173"/>
      <c r="F173"/>
      <c r="G173"/>
      <c r="H173"/>
      <c r="K173"/>
      <c r="L173"/>
      <c r="M173"/>
      <c r="N173"/>
    </row>
    <row r="174" spans="1:14" outlineLevel="1" x14ac:dyDescent="0.35">
      <c r="A174" s="51" t="s">
        <v>2901</v>
      </c>
      <c r="C174" s="129"/>
      <c r="D174"/>
      <c r="E174"/>
      <c r="F174"/>
      <c r="G174"/>
      <c r="H174"/>
      <c r="K174"/>
      <c r="L174"/>
      <c r="M174"/>
      <c r="N174"/>
    </row>
    <row r="175" spans="1:14" outlineLevel="1" x14ac:dyDescent="0.35">
      <c r="A175" s="51" t="s">
        <v>2902</v>
      </c>
      <c r="C175" s="129"/>
      <c r="D175"/>
      <c r="E175"/>
      <c r="F175"/>
      <c r="G175"/>
      <c r="H175"/>
      <c r="K175"/>
      <c r="L175"/>
      <c r="M175"/>
      <c r="N175"/>
    </row>
    <row r="176" spans="1:14" outlineLevel="1" x14ac:dyDescent="0.35">
      <c r="A176" s="51" t="s">
        <v>2903</v>
      </c>
      <c r="C176" s="129"/>
      <c r="D176"/>
      <c r="E176"/>
      <c r="F176"/>
      <c r="G176"/>
      <c r="H176"/>
      <c r="K176"/>
      <c r="L176"/>
      <c r="M176"/>
      <c r="N176"/>
    </row>
    <row r="177" spans="1:14" x14ac:dyDescent="0.35">
      <c r="A177" s="70"/>
      <c r="B177" s="71" t="s">
        <v>615</v>
      </c>
      <c r="C177" s="70" t="s">
        <v>788</v>
      </c>
      <c r="D177" s="70"/>
      <c r="E177" s="70"/>
      <c r="F177" s="73"/>
      <c r="G177" s="73"/>
      <c r="H177"/>
      <c r="I177" s="94"/>
      <c r="J177" s="65"/>
      <c r="K177" s="65"/>
      <c r="L177" s="65"/>
      <c r="M177" s="83"/>
      <c r="N177" s="83"/>
    </row>
    <row r="178" spans="1:14" x14ac:dyDescent="0.35">
      <c r="A178" s="51" t="s">
        <v>2904</v>
      </c>
      <c r="B178" s="51" t="s">
        <v>617</v>
      </c>
      <c r="C178" s="129" t="s">
        <v>80</v>
      </c>
      <c r="D178" s="96"/>
      <c r="E178" s="96"/>
      <c r="F178" s="87"/>
      <c r="G178" s="76"/>
      <c r="H178"/>
      <c r="K178" s="96"/>
      <c r="L178" s="96"/>
      <c r="M178" s="87"/>
      <c r="N178" s="76"/>
    </row>
    <row r="179" spans="1:14" x14ac:dyDescent="0.35">
      <c r="A179" s="51" t="s">
        <v>2905</v>
      </c>
      <c r="B179" s="51" t="s">
        <v>619</v>
      </c>
      <c r="C179" s="129" t="s">
        <v>80</v>
      </c>
      <c r="D179" s="96"/>
      <c r="E179" s="96"/>
      <c r="F179" s="87"/>
      <c r="G179" s="76"/>
      <c r="H179"/>
      <c r="K179" s="96"/>
      <c r="L179" s="96"/>
      <c r="M179" s="87"/>
      <c r="N179" s="76"/>
    </row>
    <row r="180" spans="1:14" x14ac:dyDescent="0.35">
      <c r="A180" s="51" t="s">
        <v>2906</v>
      </c>
      <c r="B180" s="51" t="s">
        <v>136</v>
      </c>
      <c r="C180" s="129" t="s">
        <v>80</v>
      </c>
      <c r="D180" s="96"/>
      <c r="E180" s="96"/>
      <c r="F180" s="87"/>
      <c r="G180" s="76"/>
      <c r="H180"/>
      <c r="K180" s="96"/>
      <c r="L180" s="96"/>
      <c r="M180" s="87"/>
      <c r="N180" s="76"/>
    </row>
    <row r="181" spans="1:14" outlineLevel="1" x14ac:dyDescent="0.35">
      <c r="A181" s="51" t="s">
        <v>2907</v>
      </c>
      <c r="C181" s="129"/>
      <c r="D181" s="96"/>
      <c r="E181" s="96"/>
      <c r="F181" s="87"/>
      <c r="G181" s="76"/>
      <c r="H181"/>
      <c r="K181" s="96"/>
      <c r="L181" s="96"/>
      <c r="M181" s="87"/>
      <c r="N181" s="76"/>
    </row>
    <row r="182" spans="1:14" outlineLevel="1" x14ac:dyDescent="0.35">
      <c r="A182" s="51" t="s">
        <v>2908</v>
      </c>
      <c r="C182" s="129"/>
      <c r="D182" s="96"/>
      <c r="E182" s="96"/>
      <c r="F182" s="87"/>
      <c r="G182" s="76"/>
      <c r="H182"/>
      <c r="K182" s="96"/>
      <c r="L182" s="96"/>
      <c r="M182" s="87"/>
      <c r="N182" s="76"/>
    </row>
    <row r="183" spans="1:14" outlineLevel="1" x14ac:dyDescent="0.35">
      <c r="A183" s="51" t="s">
        <v>2909</v>
      </c>
      <c r="C183" s="129"/>
      <c r="D183" s="96"/>
      <c r="E183" s="96"/>
      <c r="F183" s="87"/>
      <c r="G183" s="76"/>
      <c r="H183"/>
      <c r="K183" s="96"/>
      <c r="L183" s="96"/>
      <c r="M183" s="87"/>
      <c r="N183" s="76"/>
    </row>
    <row r="184" spans="1:14" outlineLevel="1" x14ac:dyDescent="0.35">
      <c r="A184" s="51" t="s">
        <v>2910</v>
      </c>
      <c r="C184" s="129"/>
      <c r="D184" s="96"/>
      <c r="E184" s="96"/>
      <c r="F184" s="87"/>
      <c r="G184" s="76"/>
      <c r="H184"/>
      <c r="K184" s="96"/>
      <c r="L184" s="96"/>
      <c r="M184" s="87"/>
      <c r="N184" s="76"/>
    </row>
    <row r="185" spans="1:14" outlineLevel="1" x14ac:dyDescent="0.35">
      <c r="A185" s="51" t="s">
        <v>2911</v>
      </c>
      <c r="C185" s="129"/>
      <c r="D185" s="96"/>
      <c r="E185" s="96"/>
      <c r="F185" s="87"/>
      <c r="G185" s="76"/>
      <c r="H185"/>
      <c r="K185" s="96"/>
      <c r="L185" s="96"/>
      <c r="M185" s="87"/>
      <c r="N185" s="76"/>
    </row>
    <row r="186" spans="1:14" outlineLevel="1" x14ac:dyDescent="0.35">
      <c r="A186" s="51" t="s">
        <v>2912</v>
      </c>
      <c r="C186" s="129"/>
      <c r="D186" s="96"/>
      <c r="E186" s="96"/>
      <c r="F186" s="87"/>
      <c r="G186" s="76"/>
      <c r="H186"/>
      <c r="K186" s="96"/>
      <c r="L186" s="96"/>
      <c r="M186" s="87"/>
      <c r="N186" s="76"/>
    </row>
    <row r="187" spans="1:14" x14ac:dyDescent="0.35">
      <c r="A187" s="70"/>
      <c r="B187" s="71" t="s">
        <v>915</v>
      </c>
      <c r="C187" s="70" t="s">
        <v>107</v>
      </c>
      <c r="D187" s="70"/>
      <c r="E187" s="70"/>
      <c r="F187" s="70" t="s">
        <v>788</v>
      </c>
      <c r="G187" s="73"/>
      <c r="H187"/>
      <c r="I187" s="94"/>
      <c r="J187" s="65"/>
      <c r="K187" s="65"/>
      <c r="L187" s="65"/>
      <c r="M187" s="65"/>
      <c r="N187" s="83"/>
    </row>
    <row r="188" spans="1:14" x14ac:dyDescent="0.35">
      <c r="A188" s="51" t="s">
        <v>2913</v>
      </c>
      <c r="B188" s="68" t="s">
        <v>917</v>
      </c>
      <c r="C188" s="132" t="s">
        <v>80</v>
      </c>
      <c r="D188" s="96"/>
      <c r="E188" s="96"/>
      <c r="F188" s="139" t="str">
        <f>IF($C$192=0,"",IF(C188="[for completion]","",C188/$C$192))</f>
        <v/>
      </c>
      <c r="G188" s="76"/>
      <c r="H188"/>
      <c r="I188" s="68"/>
      <c r="K188" s="96"/>
      <c r="L188" s="96"/>
      <c r="M188" s="77"/>
      <c r="N188" s="76"/>
    </row>
    <row r="189" spans="1:14" x14ac:dyDescent="0.35">
      <c r="A189" s="51" t="s">
        <v>2914</v>
      </c>
      <c r="B189" s="68" t="s">
        <v>919</v>
      </c>
      <c r="C189" s="132" t="s">
        <v>80</v>
      </c>
      <c r="D189" s="96"/>
      <c r="E189" s="96"/>
      <c r="F189" s="139" t="str">
        <f>IF($C$192=0,"",IF(C189="[for completion]","",C189/$C$192))</f>
        <v/>
      </c>
      <c r="G189" s="76"/>
      <c r="H189"/>
      <c r="I189" s="68"/>
      <c r="K189" s="96"/>
      <c r="L189" s="96"/>
      <c r="M189" s="77"/>
      <c r="N189" s="76"/>
    </row>
    <row r="190" spans="1:14" x14ac:dyDescent="0.35">
      <c r="A190" s="51" t="s">
        <v>2915</v>
      </c>
      <c r="B190" s="68" t="s">
        <v>921</v>
      </c>
      <c r="C190" s="132" t="s">
        <v>80</v>
      </c>
      <c r="D190" s="96"/>
      <c r="E190" s="96"/>
      <c r="F190" s="139" t="str">
        <f>IF($C$192=0,"",IF(C190="[for completion]","",C190/$C$192))</f>
        <v/>
      </c>
      <c r="G190" s="76"/>
      <c r="H190"/>
      <c r="I190" s="68"/>
      <c r="K190" s="96"/>
      <c r="L190" s="96"/>
      <c r="M190" s="77"/>
      <c r="N190" s="76"/>
    </row>
    <row r="191" spans="1:14" ht="15" customHeight="1" x14ac:dyDescent="0.35">
      <c r="A191" s="51" t="s">
        <v>2916</v>
      </c>
      <c r="B191" s="68" t="s">
        <v>923</v>
      </c>
      <c r="C191" s="132" t="s">
        <v>80</v>
      </c>
      <c r="D191" s="96"/>
      <c r="E191" s="96"/>
      <c r="F191" s="139" t="str">
        <f>IF($C$192=0,"",IF(C191="[for completion]","",C191/$C$192))</f>
        <v/>
      </c>
      <c r="G191" s="76"/>
      <c r="H191"/>
      <c r="I191" s="68"/>
      <c r="K191" s="96"/>
      <c r="L191" s="96"/>
      <c r="M191" s="77"/>
      <c r="N191" s="76"/>
    </row>
    <row r="192" spans="1:14" ht="15" customHeight="1" x14ac:dyDescent="0.35">
      <c r="A192" s="51" t="s">
        <v>2917</v>
      </c>
      <c r="B192" s="78" t="s">
        <v>138</v>
      </c>
      <c r="C192" s="134">
        <f>SUM(C188:C191)</f>
        <v>0</v>
      </c>
      <c r="D192" s="96"/>
      <c r="E192" s="96"/>
      <c r="F192" s="129">
        <f>SUM(F188:F191)</f>
        <v>0</v>
      </c>
      <c r="G192" s="76"/>
      <c r="H192"/>
      <c r="I192" s="68"/>
      <c r="K192" s="96"/>
      <c r="L192" s="96"/>
      <c r="M192" s="77"/>
      <c r="N192" s="76"/>
    </row>
    <row r="193" spans="1:14" ht="15" customHeight="1" outlineLevel="1" x14ac:dyDescent="0.35">
      <c r="A193" s="51" t="s">
        <v>2918</v>
      </c>
      <c r="B193" s="80" t="s">
        <v>926</v>
      </c>
      <c r="D193" s="96"/>
      <c r="E193" s="96"/>
      <c r="F193" s="139" t="str">
        <f>IF($C$192=0,"",IF(C193="[for completion]","",C193/$C$192))</f>
        <v/>
      </c>
      <c r="G193" s="76"/>
      <c r="H193"/>
      <c r="I193" s="68"/>
      <c r="K193" s="96"/>
      <c r="L193" s="96"/>
      <c r="M193" s="77"/>
      <c r="N193" s="76"/>
    </row>
    <row r="194" spans="1:14" ht="15" customHeight="1" outlineLevel="1" x14ac:dyDescent="0.35">
      <c r="A194" s="51" t="s">
        <v>2919</v>
      </c>
      <c r="B194" s="80" t="s">
        <v>928</v>
      </c>
      <c r="D194" s="96"/>
      <c r="E194" s="96"/>
      <c r="F194" s="139" t="str">
        <f t="shared" ref="F194:F199" si="2">IF($C$192=0,"",IF(C194="[for completion]","",C194/$C$192))</f>
        <v/>
      </c>
      <c r="G194" s="76"/>
      <c r="H194"/>
      <c r="I194" s="68"/>
      <c r="K194" s="96"/>
      <c r="L194" s="96"/>
      <c r="M194" s="77"/>
      <c r="N194" s="76"/>
    </row>
    <row r="195" spans="1:14" ht="15" customHeight="1" outlineLevel="1" x14ac:dyDescent="0.35">
      <c r="A195" s="51" t="s">
        <v>2920</v>
      </c>
      <c r="B195" s="80" t="s">
        <v>930</v>
      </c>
      <c r="D195" s="96"/>
      <c r="E195" s="96"/>
      <c r="F195" s="139" t="str">
        <f t="shared" si="2"/>
        <v/>
      </c>
      <c r="G195" s="76"/>
      <c r="H195"/>
      <c r="I195" s="68"/>
      <c r="K195" s="96"/>
      <c r="L195" s="96"/>
      <c r="M195" s="77"/>
      <c r="N195" s="76"/>
    </row>
    <row r="196" spans="1:14" ht="15" customHeight="1" outlineLevel="1" x14ac:dyDescent="0.35">
      <c r="A196" s="51" t="s">
        <v>2921</v>
      </c>
      <c r="B196" s="80" t="s">
        <v>932</v>
      </c>
      <c r="D196" s="96"/>
      <c r="E196" s="96"/>
      <c r="F196" s="139" t="str">
        <f t="shared" si="2"/>
        <v/>
      </c>
      <c r="G196" s="76"/>
      <c r="H196"/>
      <c r="I196" s="68"/>
      <c r="K196" s="96"/>
      <c r="L196" s="96"/>
      <c r="M196" s="77"/>
      <c r="N196" s="76"/>
    </row>
    <row r="197" spans="1:14" ht="15" customHeight="1" outlineLevel="1" x14ac:dyDescent="0.35">
      <c r="A197" s="51" t="s">
        <v>2922</v>
      </c>
      <c r="B197" s="80" t="s">
        <v>934</v>
      </c>
      <c r="D197" s="96"/>
      <c r="E197" s="96"/>
      <c r="F197" s="139" t="str">
        <f t="shared" si="2"/>
        <v/>
      </c>
      <c r="G197" s="76"/>
      <c r="H197"/>
      <c r="I197" s="68"/>
      <c r="K197" s="96"/>
      <c r="L197" s="96"/>
      <c r="M197" s="77"/>
      <c r="N197" s="76"/>
    </row>
    <row r="198" spans="1:14" ht="15" customHeight="1" outlineLevel="1" x14ac:dyDescent="0.35">
      <c r="A198" s="51" t="s">
        <v>2923</v>
      </c>
      <c r="B198" s="80" t="s">
        <v>936</v>
      </c>
      <c r="D198" s="96"/>
      <c r="E198" s="96"/>
      <c r="F198" s="139" t="str">
        <f t="shared" si="2"/>
        <v/>
      </c>
      <c r="G198" s="76"/>
      <c r="H198"/>
      <c r="I198" s="68"/>
      <c r="K198" s="96"/>
      <c r="L198" s="96"/>
      <c r="M198" s="77"/>
      <c r="N198" s="76"/>
    </row>
    <row r="199" spans="1:14" ht="15" customHeight="1" outlineLevel="1" x14ac:dyDescent="0.35">
      <c r="A199" s="51" t="s">
        <v>2924</v>
      </c>
      <c r="B199" s="80" t="s">
        <v>938</v>
      </c>
      <c r="D199" s="96"/>
      <c r="E199" s="96"/>
      <c r="F199" s="139" t="str">
        <f t="shared" si="2"/>
        <v/>
      </c>
      <c r="G199" s="76"/>
      <c r="H199"/>
      <c r="I199" s="68"/>
      <c r="K199" s="96"/>
      <c r="L199" s="96"/>
      <c r="M199" s="77"/>
      <c r="N199" s="76"/>
    </row>
    <row r="200" spans="1:14" ht="15" customHeight="1" outlineLevel="1" x14ac:dyDescent="0.35">
      <c r="A200" s="51" t="s">
        <v>2925</v>
      </c>
      <c r="B200" s="80"/>
      <c r="D200" s="96"/>
      <c r="E200" s="96"/>
      <c r="F200" s="77"/>
      <c r="G200" s="76"/>
      <c r="H200"/>
      <c r="I200" s="68"/>
      <c r="K200" s="96"/>
      <c r="L200" s="96"/>
      <c r="M200" s="77"/>
      <c r="N200" s="76"/>
    </row>
    <row r="201" spans="1:14" ht="15" customHeight="1" outlineLevel="1" x14ac:dyDescent="0.35">
      <c r="A201" s="51" t="s">
        <v>2926</v>
      </c>
      <c r="B201" s="80"/>
      <c r="D201" s="96"/>
      <c r="E201" s="96"/>
      <c r="F201" s="77"/>
      <c r="G201" s="76"/>
      <c r="H201"/>
      <c r="I201" s="68"/>
      <c r="K201" s="96"/>
      <c r="L201" s="96"/>
      <c r="M201" s="77"/>
      <c r="N201" s="76"/>
    </row>
    <row r="202" spans="1:14" ht="15" customHeight="1" outlineLevel="1" x14ac:dyDescent="0.35">
      <c r="A202" s="51" t="s">
        <v>2927</v>
      </c>
      <c r="B202" s="80"/>
      <c r="D202" s="96"/>
      <c r="E202" s="96"/>
      <c r="F202" s="77"/>
      <c r="G202" s="76"/>
      <c r="H202"/>
      <c r="I202" s="68"/>
      <c r="K202" s="96"/>
      <c r="L202" s="96"/>
      <c r="M202" s="77"/>
      <c r="N202" s="76"/>
    </row>
    <row r="203" spans="1:14" ht="15" customHeight="1" outlineLevel="1" x14ac:dyDescent="0.35">
      <c r="A203" s="51" t="s">
        <v>2928</v>
      </c>
      <c r="B203" s="80"/>
      <c r="D203" s="96"/>
      <c r="E203" s="96"/>
      <c r="F203" s="77"/>
      <c r="G203" s="76"/>
      <c r="H203"/>
      <c r="I203" s="68"/>
      <c r="K203" s="96"/>
      <c r="L203" s="96"/>
      <c r="M203" s="77"/>
      <c r="N203" s="76"/>
    </row>
    <row r="204" spans="1:14" ht="15" customHeight="1" outlineLevel="1" x14ac:dyDescent="0.35">
      <c r="A204" s="51" t="s">
        <v>2929</v>
      </c>
      <c r="B204" s="68"/>
      <c r="D204" s="96"/>
      <c r="E204" s="96"/>
      <c r="F204" s="77"/>
      <c r="G204" s="76"/>
      <c r="H204"/>
      <c r="I204" s="68"/>
      <c r="K204" s="96"/>
      <c r="L204" s="96"/>
      <c r="M204" s="77"/>
      <c r="N204" s="76"/>
    </row>
    <row r="205" spans="1:14" outlineLevel="1" x14ac:dyDescent="0.35">
      <c r="A205" s="51" t="s">
        <v>2930</v>
      </c>
      <c r="B205" s="81"/>
      <c r="C205" s="81"/>
      <c r="D205" s="81"/>
      <c r="E205" s="81"/>
      <c r="F205" s="77"/>
      <c r="G205" s="76"/>
      <c r="H205"/>
      <c r="I205" s="78"/>
      <c r="J205" s="68"/>
      <c r="K205" s="96"/>
      <c r="L205" s="96"/>
      <c r="M205" s="87"/>
      <c r="N205" s="76"/>
    </row>
    <row r="206" spans="1:14" ht="15" customHeight="1" x14ac:dyDescent="0.35">
      <c r="A206" s="70"/>
      <c r="B206" s="137" t="s">
        <v>945</v>
      </c>
      <c r="C206" s="70" t="s">
        <v>788</v>
      </c>
      <c r="D206" s="70"/>
      <c r="E206" s="70"/>
      <c r="F206" s="73"/>
      <c r="G206" s="73"/>
      <c r="H206"/>
      <c r="I206" s="94"/>
      <c r="J206" s="65"/>
      <c r="K206" s="65"/>
      <c r="L206" s="65"/>
      <c r="M206" s="83"/>
      <c r="N206" s="83"/>
    </row>
    <row r="207" spans="1:14" x14ac:dyDescent="0.35">
      <c r="A207" s="51" t="s">
        <v>2931</v>
      </c>
      <c r="B207" s="51" t="s">
        <v>640</v>
      </c>
      <c r="C207" s="129" t="s">
        <v>80</v>
      </c>
      <c r="D207"/>
      <c r="E207" s="49"/>
      <c r="F207" s="49"/>
      <c r="G207"/>
      <c r="H207"/>
      <c r="K207"/>
      <c r="L207" s="49"/>
      <c r="M207" s="49"/>
      <c r="N207"/>
    </row>
    <row r="208" spans="1:14" outlineLevel="1" x14ac:dyDescent="0.35">
      <c r="A208" s="51" t="s">
        <v>2932</v>
      </c>
      <c r="B208" s="121" t="s">
        <v>2661</v>
      </c>
      <c r="C208" s="127" t="s">
        <v>80</v>
      </c>
      <c r="D208"/>
      <c r="E208" s="49"/>
      <c r="F208" s="49"/>
      <c r="G208"/>
      <c r="H208"/>
      <c r="K208"/>
      <c r="L208" s="49"/>
      <c r="M208" s="49"/>
      <c r="N208"/>
    </row>
    <row r="209" spans="1:14" outlineLevel="1" x14ac:dyDescent="0.35">
      <c r="A209" s="51" t="s">
        <v>2933</v>
      </c>
      <c r="D209"/>
      <c r="E209" s="49"/>
      <c r="F209" s="49"/>
      <c r="G209"/>
      <c r="H209"/>
      <c r="K209"/>
      <c r="L209" s="49"/>
      <c r="M209" s="49"/>
      <c r="N209"/>
    </row>
    <row r="210" spans="1:14" outlineLevel="1" x14ac:dyDescent="0.35">
      <c r="A210" s="51" t="s">
        <v>2934</v>
      </c>
      <c r="D210"/>
      <c r="E210" s="49"/>
      <c r="F210" s="49"/>
      <c r="G210"/>
      <c r="H210"/>
      <c r="K210"/>
      <c r="L210" s="49"/>
      <c r="M210" s="49"/>
      <c r="N210"/>
    </row>
    <row r="211" spans="1:14" outlineLevel="1" x14ac:dyDescent="0.35">
      <c r="A211" s="51" t="s">
        <v>2935</v>
      </c>
      <c r="D211"/>
      <c r="E211" s="49"/>
      <c r="F211" s="49"/>
      <c r="G211"/>
      <c r="H211"/>
      <c r="K211"/>
      <c r="L211" s="49"/>
      <c r="M211" s="49"/>
      <c r="N211"/>
    </row>
    <row r="212" spans="1:14" x14ac:dyDescent="0.35">
      <c r="A212" s="70"/>
      <c r="B212" s="71" t="s">
        <v>951</v>
      </c>
      <c r="C212" s="70" t="s">
        <v>788</v>
      </c>
      <c r="D212" s="70"/>
      <c r="E212" s="70"/>
      <c r="F212" s="73"/>
      <c r="G212" s="73"/>
      <c r="H212"/>
      <c r="I212" s="94"/>
      <c r="J212" s="65"/>
      <c r="K212" s="65"/>
      <c r="L212" s="65"/>
      <c r="M212" s="83"/>
      <c r="N212" s="83"/>
    </row>
    <row r="213" spans="1:14" ht="15" customHeight="1" x14ac:dyDescent="0.35">
      <c r="A213" s="51" t="s">
        <v>2936</v>
      </c>
      <c r="B213" s="51" t="s">
        <v>953</v>
      </c>
      <c r="C213" s="129" t="s">
        <v>80</v>
      </c>
      <c r="D213"/>
      <c r="E213"/>
      <c r="F213"/>
      <c r="G213"/>
      <c r="H213"/>
      <c r="K213"/>
      <c r="L213"/>
      <c r="M213"/>
      <c r="N213"/>
    </row>
    <row r="214" spans="1:14" outlineLevel="1" x14ac:dyDescent="0.35">
      <c r="A214" s="51" t="s">
        <v>2937</v>
      </c>
      <c r="D214"/>
      <c r="E214"/>
      <c r="F214"/>
      <c r="G214"/>
      <c r="H214"/>
      <c r="K214"/>
      <c r="L214"/>
      <c r="M214"/>
      <c r="N214"/>
    </row>
    <row r="215" spans="1:14" outlineLevel="1" x14ac:dyDescent="0.35">
      <c r="A215" s="51" t="s">
        <v>2938</v>
      </c>
      <c r="D215"/>
      <c r="E215"/>
      <c r="F215"/>
      <c r="G215"/>
      <c r="H215"/>
      <c r="K215"/>
      <c r="L215"/>
      <c r="M215"/>
      <c r="N215"/>
    </row>
    <row r="216" spans="1:14" outlineLevel="1" x14ac:dyDescent="0.35">
      <c r="A216" s="51" t="s">
        <v>2939</v>
      </c>
      <c r="D216"/>
      <c r="E216"/>
      <c r="F216"/>
      <c r="G216"/>
      <c r="H216"/>
      <c r="K216"/>
      <c r="L216"/>
      <c r="M216"/>
      <c r="N216"/>
    </row>
    <row r="217" spans="1:14" outlineLevel="1" x14ac:dyDescent="0.35">
      <c r="A217" s="51" t="s">
        <v>2940</v>
      </c>
      <c r="D217"/>
      <c r="E217"/>
      <c r="F217"/>
      <c r="G217"/>
      <c r="H217"/>
      <c r="K217"/>
      <c r="L217"/>
      <c r="M217"/>
      <c r="N217"/>
    </row>
    <row r="218" spans="1:14" outlineLevel="1" x14ac:dyDescent="0.35">
      <c r="A218" s="51" t="s">
        <v>2941</v>
      </c>
    </row>
    <row r="219" spans="1:14" outlineLevel="1" x14ac:dyDescent="0.35">
      <c r="A219" s="51" t="s">
        <v>2942</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29">
    <tabColor rgb="FF243386"/>
  </sheetPr>
  <dimension ref="A1:I515"/>
  <sheetViews>
    <sheetView zoomScale="75" zoomScaleNormal="75" workbookViewId="0">
      <selection activeCell="F2" sqref="F2"/>
    </sheetView>
  </sheetViews>
  <sheetFormatPr defaultRowHeight="14.5" x14ac:dyDescent="0.35"/>
  <cols>
    <col min="1" max="1" width="13.26953125" customWidth="1"/>
    <col min="2" max="2" width="59" customWidth="1"/>
    <col min="3" max="7" width="36.7265625" customWidth="1"/>
  </cols>
  <sheetData>
    <row r="1" spans="1:9" ht="45" customHeight="1" x14ac:dyDescent="0.35">
      <c r="A1" s="514" t="s">
        <v>1516</v>
      </c>
      <c r="B1" s="514"/>
    </row>
    <row r="2" spans="1:9" ht="31" x14ac:dyDescent="0.35">
      <c r="A2" s="48" t="s">
        <v>2753</v>
      </c>
      <c r="B2" s="48"/>
      <c r="C2" s="49"/>
      <c r="D2" s="49"/>
      <c r="E2" s="49"/>
      <c r="F2" s="216" t="s">
        <v>3071</v>
      </c>
      <c r="G2" s="83"/>
    </row>
    <row r="3" spans="1:9" x14ac:dyDescent="0.35">
      <c r="A3" s="49"/>
      <c r="B3" s="49"/>
      <c r="C3" s="49"/>
      <c r="D3" s="49"/>
      <c r="E3" s="49"/>
      <c r="F3" s="49"/>
      <c r="G3" s="49"/>
    </row>
    <row r="4" spans="1:9" ht="15.75" customHeight="1" thickBot="1" x14ac:dyDescent="0.4">
      <c r="A4" s="49"/>
      <c r="B4" s="49"/>
      <c r="C4" s="50"/>
      <c r="D4" s="49"/>
      <c r="E4" s="49"/>
      <c r="F4" s="49"/>
      <c r="G4" s="49"/>
    </row>
    <row r="5" spans="1:9" ht="60.75" customHeight="1" thickBot="1" x14ac:dyDescent="0.4">
      <c r="A5" s="52"/>
      <c r="B5" s="53" t="s">
        <v>69</v>
      </c>
      <c r="C5" s="54" t="s">
        <v>70</v>
      </c>
      <c r="D5" s="52"/>
      <c r="E5" s="597" t="s">
        <v>2090</v>
      </c>
      <c r="F5" s="598"/>
      <c r="G5" s="157" t="s">
        <v>2089</v>
      </c>
      <c r="H5" s="155"/>
    </row>
    <row r="6" spans="1:9" x14ac:dyDescent="0.35">
      <c r="A6" s="51"/>
      <c r="B6" s="51"/>
      <c r="C6" s="51"/>
      <c r="D6" s="51"/>
      <c r="F6" s="158"/>
      <c r="G6" s="158"/>
    </row>
    <row r="7" spans="1:9" ht="18.75" customHeight="1" x14ac:dyDescent="0.35">
      <c r="A7" s="55"/>
      <c r="B7" s="516" t="s">
        <v>2117</v>
      </c>
      <c r="C7" s="517"/>
      <c r="D7" s="159"/>
      <c r="E7" s="516" t="s">
        <v>2106</v>
      </c>
      <c r="F7" s="515"/>
      <c r="G7" s="515"/>
      <c r="H7" s="517"/>
    </row>
    <row r="8" spans="1:9" ht="18.75" customHeight="1" x14ac:dyDescent="0.35">
      <c r="A8" s="51"/>
      <c r="B8" s="599" t="s">
        <v>2083</v>
      </c>
      <c r="C8" s="600"/>
      <c r="D8" s="159"/>
      <c r="E8" s="601" t="s">
        <v>80</v>
      </c>
      <c r="F8" s="602"/>
      <c r="G8" s="602"/>
      <c r="H8" s="603"/>
    </row>
    <row r="9" spans="1:9" ht="18.75" customHeight="1" x14ac:dyDescent="0.35">
      <c r="A9" s="51"/>
      <c r="B9" s="599" t="s">
        <v>2087</v>
      </c>
      <c r="C9" s="600"/>
      <c r="D9" s="160"/>
      <c r="E9" s="601"/>
      <c r="F9" s="602"/>
      <c r="G9" s="602"/>
      <c r="H9" s="603"/>
      <c r="I9" s="155"/>
    </row>
    <row r="10" spans="1:9" x14ac:dyDescent="0.35">
      <c r="A10" s="161"/>
      <c r="B10" s="604"/>
      <c r="C10" s="604"/>
      <c r="D10" s="159"/>
      <c r="E10" s="601"/>
      <c r="F10" s="602"/>
      <c r="G10" s="602"/>
      <c r="H10" s="603"/>
      <c r="I10" s="155"/>
    </row>
    <row r="11" spans="1:9" ht="15" thickBot="1" x14ac:dyDescent="0.4">
      <c r="A11" s="161"/>
      <c r="B11" s="605"/>
      <c r="C11" s="606"/>
      <c r="D11" s="160"/>
      <c r="E11" s="601"/>
      <c r="F11" s="602"/>
      <c r="G11" s="602"/>
      <c r="H11" s="603"/>
      <c r="I11" s="155"/>
    </row>
    <row r="12" spans="1:9" x14ac:dyDescent="0.35">
      <c r="A12" s="51"/>
      <c r="B12" s="162"/>
      <c r="C12" s="51"/>
      <c r="D12" s="51"/>
      <c r="E12" s="601"/>
      <c r="F12" s="602"/>
      <c r="G12" s="602"/>
      <c r="H12" s="603"/>
      <c r="I12" s="155"/>
    </row>
    <row r="13" spans="1:9" ht="15.75" customHeight="1" thickBot="1" x14ac:dyDescent="0.4">
      <c r="A13" s="51"/>
      <c r="B13" s="162"/>
      <c r="C13" s="51"/>
      <c r="D13" s="51"/>
      <c r="E13" s="592" t="s">
        <v>2118</v>
      </c>
      <c r="F13" s="593"/>
      <c r="G13" s="594" t="s">
        <v>2119</v>
      </c>
      <c r="H13" s="595"/>
      <c r="I13" s="155"/>
    </row>
    <row r="14" spans="1:9" x14ac:dyDescent="0.35">
      <c r="A14" s="51"/>
      <c r="B14" s="162"/>
      <c r="C14" s="51"/>
      <c r="D14" s="51"/>
      <c r="E14" s="163"/>
      <c r="F14" s="163"/>
      <c r="G14" s="51"/>
      <c r="H14" s="156"/>
    </row>
    <row r="15" spans="1:9" ht="18.75" customHeight="1" x14ac:dyDescent="0.35">
      <c r="A15" s="62"/>
      <c r="B15" s="596" t="s">
        <v>2120</v>
      </c>
      <c r="C15" s="596"/>
      <c r="D15" s="596"/>
      <c r="E15" s="62"/>
      <c r="F15" s="62"/>
      <c r="G15" s="62"/>
      <c r="H15" s="62"/>
    </row>
    <row r="16" spans="1:9" x14ac:dyDescent="0.35">
      <c r="A16" s="70"/>
      <c r="B16" s="70" t="s">
        <v>2084</v>
      </c>
      <c r="C16" s="70" t="s">
        <v>107</v>
      </c>
      <c r="D16" s="70" t="s">
        <v>1647</v>
      </c>
      <c r="E16" s="70"/>
      <c r="F16" s="70" t="s">
        <v>2085</v>
      </c>
      <c r="G16" s="70" t="s">
        <v>2086</v>
      </c>
      <c r="H16" s="70"/>
    </row>
    <row r="17" spans="1:8" x14ac:dyDescent="0.35">
      <c r="A17" s="51" t="s">
        <v>2091</v>
      </c>
      <c r="B17" s="68" t="s">
        <v>2092</v>
      </c>
      <c r="C17" s="164" t="s">
        <v>80</v>
      </c>
      <c r="D17" s="164" t="s">
        <v>80</v>
      </c>
      <c r="F17" s="139" t="str">
        <f>IF(OR('B1. HTT Mortgage Assets'!$C$15=0,C17="[For completion]"),"",C17/'B1. HTT Mortgage Assets'!$C$15)</f>
        <v/>
      </c>
      <c r="G17" s="139" t="str">
        <f>IF(OR('B1. HTT Mortgage Assets'!$F$28=0,D17="[For completion]"),"",D17/'B1. HTT Mortgage Assets'!$F$28)</f>
        <v/>
      </c>
    </row>
    <row r="18" spans="1:8" x14ac:dyDescent="0.35">
      <c r="A18" s="68" t="s">
        <v>2121</v>
      </c>
      <c r="B18" s="66"/>
      <c r="C18" s="68"/>
      <c r="D18" s="68"/>
      <c r="F18" s="68"/>
      <c r="G18" s="68"/>
    </row>
    <row r="19" spans="1:8" x14ac:dyDescent="0.35">
      <c r="A19" s="68" t="s">
        <v>2122</v>
      </c>
      <c r="B19" s="68"/>
      <c r="C19" s="68"/>
      <c r="D19" s="68"/>
      <c r="F19" s="68"/>
      <c r="G19" s="68"/>
    </row>
    <row r="20" spans="1:8" ht="18.75" customHeight="1" x14ac:dyDescent="0.35">
      <c r="A20" s="62"/>
      <c r="B20" s="596" t="s">
        <v>2087</v>
      </c>
      <c r="C20" s="596"/>
      <c r="D20" s="596"/>
      <c r="E20" s="62"/>
      <c r="F20" s="62"/>
      <c r="G20" s="62"/>
      <c r="H20" s="62"/>
    </row>
    <row r="21" spans="1:8" x14ac:dyDescent="0.35">
      <c r="A21" s="70"/>
      <c r="B21" s="70" t="s">
        <v>2123</v>
      </c>
      <c r="C21" s="70" t="s">
        <v>2093</v>
      </c>
      <c r="D21" s="70" t="s">
        <v>2094</v>
      </c>
      <c r="E21" s="70" t="s">
        <v>2095</v>
      </c>
      <c r="F21" s="70" t="s">
        <v>2124</v>
      </c>
      <c r="G21" s="70" t="s">
        <v>2096</v>
      </c>
      <c r="H21" s="70" t="s">
        <v>2097</v>
      </c>
    </row>
    <row r="22" spans="1:8" ht="15" customHeight="1" x14ac:dyDescent="0.35">
      <c r="A22" s="65"/>
      <c r="B22" s="165" t="s">
        <v>2125</v>
      </c>
      <c r="C22" s="165"/>
      <c r="D22" s="65"/>
      <c r="E22" s="65"/>
      <c r="F22" s="65"/>
      <c r="G22" s="65"/>
      <c r="H22" s="65"/>
    </row>
    <row r="23" spans="1:8" x14ac:dyDescent="0.35">
      <c r="A23" s="51" t="s">
        <v>2098</v>
      </c>
      <c r="B23" s="51" t="s">
        <v>2108</v>
      </c>
      <c r="C23" s="166" t="s">
        <v>80</v>
      </c>
      <c r="D23" s="166" t="s">
        <v>80</v>
      </c>
      <c r="E23" s="166" t="s">
        <v>80</v>
      </c>
      <c r="F23" s="166" t="s">
        <v>80</v>
      </c>
      <c r="G23" s="166" t="s">
        <v>80</v>
      </c>
      <c r="H23" s="154">
        <f>SUM(C23:G23)</f>
        <v>0</v>
      </c>
    </row>
    <row r="24" spans="1:8" x14ac:dyDescent="0.35">
      <c r="A24" s="51" t="s">
        <v>2099</v>
      </c>
      <c r="B24" s="51" t="s">
        <v>2107</v>
      </c>
      <c r="C24" s="166" t="s">
        <v>80</v>
      </c>
      <c r="D24" s="166" t="s">
        <v>80</v>
      </c>
      <c r="E24" s="166" t="s">
        <v>80</v>
      </c>
      <c r="F24" s="166" t="s">
        <v>80</v>
      </c>
      <c r="G24" s="166" t="s">
        <v>80</v>
      </c>
      <c r="H24" s="154">
        <f>SUM(C24:G24)</f>
        <v>0</v>
      </c>
    </row>
    <row r="25" spans="1:8" x14ac:dyDescent="0.35">
      <c r="A25" s="51" t="s">
        <v>2100</v>
      </c>
      <c r="B25" s="51" t="s">
        <v>1640</v>
      </c>
      <c r="C25" s="166" t="s">
        <v>80</v>
      </c>
      <c r="D25" s="166" t="s">
        <v>80</v>
      </c>
      <c r="E25" s="166" t="s">
        <v>80</v>
      </c>
      <c r="F25" s="166" t="s">
        <v>80</v>
      </c>
      <c r="G25" s="166" t="s">
        <v>80</v>
      </c>
      <c r="H25" s="154">
        <f>SUM(C25:G25)</f>
        <v>0</v>
      </c>
    </row>
    <row r="26" spans="1:8" x14ac:dyDescent="0.35">
      <c r="A26" s="51" t="s">
        <v>2101</v>
      </c>
      <c r="B26" s="51" t="s">
        <v>2088</v>
      </c>
      <c r="C26" s="147">
        <f>SUM(C23:C25)+SUM(C27:C32)</f>
        <v>0</v>
      </c>
      <c r="D26" s="147">
        <f>SUM(D23:D25)+SUM(D27:D32)</f>
        <v>0</v>
      </c>
      <c r="E26" s="147">
        <f>SUM(E23:E25)+SUM(E27:E32)</f>
        <v>0</v>
      </c>
      <c r="F26" s="147">
        <f>SUM(F23:F25)+SUM(F27:F32)</f>
        <v>0</v>
      </c>
      <c r="G26" s="147">
        <f>SUM(G23:G25)+SUM(G27:G32)</f>
        <v>0</v>
      </c>
      <c r="H26" s="147">
        <f>SUM(H23:H25)</f>
        <v>0</v>
      </c>
    </row>
    <row r="27" spans="1:8" x14ac:dyDescent="0.35">
      <c r="A27" s="51" t="s">
        <v>2102</v>
      </c>
      <c r="B27" s="181" t="s">
        <v>2309</v>
      </c>
      <c r="C27" s="166"/>
      <c r="D27" s="166"/>
      <c r="E27" s="166"/>
      <c r="F27" s="166"/>
      <c r="G27" s="166"/>
      <c r="H27" s="139">
        <f>IF(SUM(C27:G27)="","",SUM(C27:G27))</f>
        <v>0</v>
      </c>
    </row>
    <row r="28" spans="1:8" x14ac:dyDescent="0.35">
      <c r="A28" s="51" t="s">
        <v>2103</v>
      </c>
      <c r="B28" s="181" t="s">
        <v>2309</v>
      </c>
      <c r="C28" s="166"/>
      <c r="D28" s="166"/>
      <c r="E28" s="166"/>
      <c r="F28" s="166"/>
      <c r="G28" s="166"/>
      <c r="H28" s="154">
        <f>IF(SUM(C28:G28)="","",SUM(C28:G28))</f>
        <v>0</v>
      </c>
    </row>
    <row r="29" spans="1:8" x14ac:dyDescent="0.35">
      <c r="A29" s="51" t="s">
        <v>2104</v>
      </c>
      <c r="B29" s="181" t="s">
        <v>2309</v>
      </c>
      <c r="C29" s="166"/>
      <c r="D29" s="166"/>
      <c r="E29" s="166"/>
      <c r="F29" s="166"/>
      <c r="G29" s="166"/>
      <c r="H29" s="154">
        <f>IF(SUM(C29:G29)="","",SUM(C29:G29))</f>
        <v>0</v>
      </c>
    </row>
    <row r="30" spans="1:8" x14ac:dyDescent="0.35">
      <c r="A30" s="51" t="s">
        <v>2105</v>
      </c>
      <c r="B30" s="181" t="s">
        <v>2309</v>
      </c>
      <c r="C30" s="166"/>
      <c r="D30" s="166"/>
      <c r="E30" s="166"/>
      <c r="F30" s="166"/>
      <c r="G30" s="166"/>
      <c r="H30" s="154">
        <f>IF(SUM(C30:G30)="","",SUM(C30:G30))</f>
        <v>0</v>
      </c>
    </row>
    <row r="31" spans="1:8" x14ac:dyDescent="0.35">
      <c r="A31" s="51" t="s">
        <v>2307</v>
      </c>
      <c r="B31" s="181" t="s">
        <v>2309</v>
      </c>
      <c r="C31" s="167"/>
      <c r="D31" s="164"/>
      <c r="E31" s="164"/>
      <c r="F31" s="168"/>
      <c r="G31" s="169"/>
    </row>
    <row r="32" spans="1:8" x14ac:dyDescent="0.35">
      <c r="A32" s="51" t="s">
        <v>2308</v>
      </c>
      <c r="B32" s="181" t="s">
        <v>2309</v>
      </c>
      <c r="C32" s="132"/>
      <c r="D32" s="51"/>
      <c r="E32" s="51"/>
      <c r="F32" s="139"/>
      <c r="G32" s="57"/>
    </row>
    <row r="33" spans="1:7" x14ac:dyDescent="0.35">
      <c r="A33" s="51"/>
      <c r="B33" s="80"/>
      <c r="C33" s="132"/>
      <c r="D33" s="51"/>
      <c r="E33" s="51"/>
      <c r="F33" s="139"/>
      <c r="G33" s="57"/>
    </row>
    <row r="34" spans="1:7" x14ac:dyDescent="0.35">
      <c r="A34" s="51"/>
      <c r="B34" s="80"/>
      <c r="C34" s="132"/>
      <c r="D34" s="51"/>
      <c r="E34" s="51"/>
      <c r="F34" s="139"/>
      <c r="G34" s="57"/>
    </row>
    <row r="35" spans="1:7" x14ac:dyDescent="0.35">
      <c r="A35" s="51"/>
      <c r="B35" s="80"/>
      <c r="C35" s="132"/>
      <c r="D35" s="51"/>
      <c r="F35" s="139"/>
      <c r="G35" s="57"/>
    </row>
    <row r="36" spans="1:7" x14ac:dyDescent="0.35">
      <c r="A36" s="51"/>
      <c r="B36" s="51"/>
      <c r="C36" s="152"/>
      <c r="D36" s="152"/>
      <c r="E36" s="152"/>
      <c r="F36" s="152"/>
      <c r="G36" s="68"/>
    </row>
    <row r="37" spans="1:7" x14ac:dyDescent="0.35">
      <c r="A37" s="51"/>
      <c r="B37" s="51"/>
      <c r="C37" s="152"/>
      <c r="D37" s="152"/>
      <c r="E37" s="152"/>
      <c r="F37" s="152"/>
      <c r="G37" s="68"/>
    </row>
    <row r="38" spans="1:7" x14ac:dyDescent="0.35">
      <c r="A38" s="51"/>
      <c r="B38" s="51"/>
      <c r="C38" s="152"/>
      <c r="D38" s="152"/>
      <c r="E38" s="152"/>
      <c r="F38" s="152"/>
      <c r="G38" s="68"/>
    </row>
    <row r="39" spans="1:7" x14ac:dyDescent="0.35">
      <c r="A39" s="51"/>
      <c r="B39" s="51"/>
      <c r="C39" s="152"/>
      <c r="D39" s="152"/>
      <c r="E39" s="152"/>
      <c r="F39" s="152"/>
      <c r="G39" s="68"/>
    </row>
    <row r="40" spans="1:7" x14ac:dyDescent="0.35">
      <c r="A40" s="51"/>
      <c r="B40" s="51"/>
      <c r="C40" s="152"/>
      <c r="D40" s="152"/>
      <c r="E40" s="152"/>
      <c r="F40" s="152"/>
      <c r="G40" s="68"/>
    </row>
    <row r="41" spans="1:7" x14ac:dyDescent="0.35">
      <c r="A41" s="51"/>
      <c r="B41" s="51"/>
      <c r="C41" s="152"/>
      <c r="D41" s="152"/>
      <c r="E41" s="152"/>
      <c r="F41" s="152"/>
      <c r="G41" s="68"/>
    </row>
    <row r="42" spans="1:7" x14ac:dyDescent="0.35">
      <c r="A42" s="51"/>
      <c r="B42" s="51"/>
      <c r="C42" s="152"/>
      <c r="D42" s="152"/>
      <c r="E42" s="152"/>
      <c r="F42" s="152"/>
      <c r="G42" s="68"/>
    </row>
    <row r="43" spans="1:7" x14ac:dyDescent="0.35">
      <c r="A43" s="51"/>
      <c r="B43" s="51"/>
      <c r="C43" s="152"/>
      <c r="D43" s="152"/>
      <c r="E43" s="152"/>
      <c r="F43" s="152"/>
      <c r="G43" s="68"/>
    </row>
    <row r="44" spans="1:7" x14ac:dyDescent="0.35">
      <c r="A44" s="51"/>
      <c r="B44" s="51"/>
      <c r="C44" s="152"/>
      <c r="D44" s="152"/>
      <c r="E44" s="152"/>
      <c r="F44" s="152"/>
      <c r="G44" s="68"/>
    </row>
    <row r="45" spans="1:7" x14ac:dyDescent="0.35">
      <c r="A45" s="51"/>
      <c r="B45" s="51"/>
      <c r="C45" s="152"/>
      <c r="D45" s="152"/>
      <c r="E45" s="152"/>
      <c r="F45" s="152"/>
      <c r="G45" s="68"/>
    </row>
    <row r="46" spans="1:7" x14ac:dyDescent="0.35">
      <c r="A46" s="51"/>
      <c r="B46" s="51"/>
      <c r="C46" s="152"/>
      <c r="D46" s="152"/>
      <c r="E46" s="152"/>
      <c r="F46" s="152"/>
      <c r="G46" s="68"/>
    </row>
    <row r="47" spans="1:7" x14ac:dyDescent="0.35">
      <c r="A47" s="51"/>
      <c r="B47" s="51"/>
      <c r="C47" s="152"/>
      <c r="D47" s="152"/>
      <c r="E47" s="152"/>
      <c r="F47" s="152"/>
      <c r="G47" s="68"/>
    </row>
    <row r="48" spans="1:7" x14ac:dyDescent="0.35">
      <c r="A48" s="51"/>
      <c r="B48" s="51"/>
      <c r="C48" s="152"/>
      <c r="D48" s="152"/>
      <c r="E48" s="152"/>
      <c r="F48" s="152"/>
      <c r="G48" s="68"/>
    </row>
    <row r="49" spans="1:7" x14ac:dyDescent="0.35">
      <c r="A49" s="51"/>
      <c r="B49" s="51"/>
      <c r="C49" s="152"/>
      <c r="D49" s="152"/>
      <c r="E49" s="152"/>
      <c r="F49" s="152"/>
      <c r="G49" s="68"/>
    </row>
    <row r="50" spans="1:7" x14ac:dyDescent="0.35">
      <c r="A50" s="51"/>
      <c r="B50" s="51"/>
      <c r="C50" s="152"/>
      <c r="D50" s="152"/>
      <c r="E50" s="152"/>
      <c r="F50" s="152"/>
      <c r="G50" s="68"/>
    </row>
    <row r="51" spans="1:7" x14ac:dyDescent="0.35">
      <c r="A51" s="51"/>
      <c r="B51" s="51"/>
      <c r="C51" s="152"/>
      <c r="D51" s="152"/>
      <c r="E51" s="152"/>
      <c r="F51" s="152"/>
      <c r="G51" s="68"/>
    </row>
    <row r="52" spans="1:7" x14ac:dyDescent="0.35">
      <c r="A52" s="51"/>
      <c r="B52" s="51"/>
      <c r="C52" s="152"/>
      <c r="D52" s="152"/>
      <c r="E52" s="152"/>
      <c r="F52" s="152"/>
      <c r="G52" s="68"/>
    </row>
    <row r="53" spans="1:7" x14ac:dyDescent="0.35">
      <c r="A53" s="51"/>
      <c r="B53" s="51"/>
      <c r="C53" s="152"/>
      <c r="D53" s="152"/>
      <c r="E53" s="152"/>
      <c r="F53" s="152"/>
      <c r="G53" s="68"/>
    </row>
    <row r="54" spans="1:7" x14ac:dyDescent="0.35">
      <c r="A54" s="51"/>
      <c r="B54" s="51"/>
      <c r="C54" s="152"/>
      <c r="D54" s="152"/>
      <c r="E54" s="152"/>
      <c r="F54" s="152"/>
      <c r="G54" s="68"/>
    </row>
    <row r="55" spans="1:7" x14ac:dyDescent="0.35">
      <c r="A55" s="51"/>
      <c r="B55" s="51"/>
      <c r="C55" s="152"/>
      <c r="D55" s="152"/>
      <c r="E55" s="152"/>
      <c r="F55" s="152"/>
      <c r="G55" s="68"/>
    </row>
    <row r="56" spans="1:7" x14ac:dyDescent="0.35">
      <c r="A56" s="51"/>
      <c r="B56" s="51"/>
      <c r="C56" s="152"/>
      <c r="D56" s="152"/>
      <c r="E56" s="152"/>
      <c r="F56" s="152"/>
      <c r="G56" s="68"/>
    </row>
    <row r="57" spans="1:7" x14ac:dyDescent="0.35">
      <c r="A57" s="51"/>
      <c r="B57" s="51"/>
      <c r="C57" s="152"/>
      <c r="D57" s="152"/>
      <c r="E57" s="152"/>
      <c r="F57" s="152"/>
      <c r="G57" s="68"/>
    </row>
    <row r="58" spans="1:7" x14ac:dyDescent="0.35">
      <c r="A58" s="51"/>
      <c r="B58" s="51"/>
      <c r="C58" s="152"/>
      <c r="D58" s="152"/>
      <c r="E58" s="152"/>
      <c r="F58" s="152"/>
      <c r="G58" s="68"/>
    </row>
    <row r="59" spans="1:7" x14ac:dyDescent="0.35">
      <c r="A59" s="51"/>
      <c r="B59" s="51"/>
      <c r="C59" s="152"/>
      <c r="D59" s="152"/>
      <c r="E59" s="152"/>
      <c r="F59" s="152"/>
      <c r="G59" s="68"/>
    </row>
    <row r="60" spans="1:7" x14ac:dyDescent="0.35">
      <c r="A60" s="51"/>
      <c r="B60" s="51"/>
      <c r="C60" s="152"/>
      <c r="D60" s="152"/>
      <c r="E60" s="152"/>
      <c r="F60" s="152"/>
      <c r="G60" s="68"/>
    </row>
    <row r="61" spans="1:7" x14ac:dyDescent="0.35">
      <c r="A61" s="51"/>
      <c r="B61" s="51"/>
      <c r="C61" s="152"/>
      <c r="D61" s="152"/>
      <c r="E61" s="152"/>
      <c r="F61" s="152"/>
      <c r="G61" s="68"/>
    </row>
    <row r="62" spans="1:7" x14ac:dyDescent="0.35">
      <c r="A62" s="51"/>
      <c r="B62" s="51"/>
      <c r="C62" s="152"/>
      <c r="D62" s="152"/>
      <c r="E62" s="152"/>
      <c r="F62" s="152"/>
      <c r="G62" s="68"/>
    </row>
    <row r="63" spans="1:7" x14ac:dyDescent="0.35">
      <c r="A63" s="51"/>
      <c r="B63" s="93"/>
      <c r="C63" s="170"/>
      <c r="D63" s="170"/>
      <c r="E63" s="152"/>
      <c r="F63" s="170"/>
      <c r="G63" s="68"/>
    </row>
    <row r="64" spans="1:7" x14ac:dyDescent="0.35">
      <c r="A64" s="51"/>
      <c r="B64" s="51"/>
      <c r="C64" s="152"/>
      <c r="D64" s="152"/>
      <c r="E64" s="152"/>
      <c r="F64" s="152"/>
      <c r="G64" s="68"/>
    </row>
    <row r="65" spans="1:7" x14ac:dyDescent="0.35">
      <c r="A65" s="51"/>
      <c r="B65" s="51"/>
      <c r="C65" s="152"/>
      <c r="D65" s="152"/>
      <c r="E65" s="152"/>
      <c r="F65" s="152"/>
      <c r="G65" s="68"/>
    </row>
    <row r="66" spans="1:7" x14ac:dyDescent="0.35">
      <c r="A66" s="51"/>
      <c r="B66" s="51"/>
      <c r="C66" s="152"/>
      <c r="D66" s="152"/>
      <c r="E66" s="152"/>
      <c r="F66" s="152"/>
      <c r="G66" s="68"/>
    </row>
    <row r="67" spans="1:7" x14ac:dyDescent="0.35">
      <c r="A67" s="51"/>
      <c r="B67" s="93"/>
      <c r="C67" s="170"/>
      <c r="D67" s="170"/>
      <c r="E67" s="152"/>
      <c r="F67" s="170"/>
      <c r="G67" s="68"/>
    </row>
    <row r="68" spans="1:7" x14ac:dyDescent="0.35">
      <c r="A68" s="51"/>
      <c r="B68" s="68"/>
      <c r="C68" s="152"/>
      <c r="D68" s="152"/>
      <c r="E68" s="152"/>
      <c r="F68" s="152"/>
      <c r="G68" s="68"/>
    </row>
    <row r="69" spans="1:7" x14ac:dyDescent="0.35">
      <c r="A69" s="51"/>
      <c r="B69" s="51"/>
      <c r="C69" s="152"/>
      <c r="D69" s="152"/>
      <c r="E69" s="152"/>
      <c r="F69" s="152"/>
      <c r="G69" s="68"/>
    </row>
    <row r="70" spans="1:7" x14ac:dyDescent="0.35">
      <c r="A70" s="51"/>
      <c r="B70" s="68"/>
      <c r="C70" s="152"/>
      <c r="D70" s="152"/>
      <c r="E70" s="152"/>
      <c r="F70" s="152"/>
      <c r="G70" s="68"/>
    </row>
    <row r="71" spans="1:7" x14ac:dyDescent="0.35">
      <c r="A71" s="51"/>
      <c r="B71" s="68"/>
      <c r="C71" s="152"/>
      <c r="D71" s="152"/>
      <c r="E71" s="152"/>
      <c r="F71" s="152"/>
      <c r="G71" s="68"/>
    </row>
    <row r="72" spans="1:7" x14ac:dyDescent="0.35">
      <c r="A72" s="51"/>
      <c r="B72" s="68"/>
      <c r="C72" s="152"/>
      <c r="D72" s="152"/>
      <c r="E72" s="152"/>
      <c r="F72" s="152"/>
      <c r="G72" s="68"/>
    </row>
    <row r="73" spans="1:7" x14ac:dyDescent="0.35">
      <c r="A73" s="51"/>
      <c r="B73" s="68"/>
      <c r="C73" s="152"/>
      <c r="D73" s="152"/>
      <c r="E73" s="152"/>
      <c r="F73" s="152"/>
      <c r="G73" s="68"/>
    </row>
    <row r="74" spans="1:7" x14ac:dyDescent="0.35">
      <c r="A74" s="51"/>
      <c r="B74" s="68"/>
      <c r="C74" s="152"/>
      <c r="D74" s="152"/>
      <c r="E74" s="152"/>
      <c r="F74" s="152"/>
      <c r="G74" s="68"/>
    </row>
    <row r="75" spans="1:7" x14ac:dyDescent="0.35">
      <c r="A75" s="51"/>
      <c r="B75" s="68"/>
      <c r="C75" s="152"/>
      <c r="D75" s="152"/>
      <c r="E75" s="152"/>
      <c r="F75" s="152"/>
      <c r="G75" s="68"/>
    </row>
    <row r="76" spans="1:7" x14ac:dyDescent="0.35">
      <c r="A76" s="51"/>
      <c r="B76" s="68"/>
      <c r="C76" s="152"/>
      <c r="D76" s="152"/>
      <c r="E76" s="152"/>
      <c r="F76" s="152"/>
      <c r="G76" s="68"/>
    </row>
    <row r="77" spans="1:7" x14ac:dyDescent="0.35">
      <c r="A77" s="51"/>
      <c r="B77" s="68"/>
      <c r="C77" s="152"/>
      <c r="D77" s="152"/>
      <c r="E77" s="152"/>
      <c r="F77" s="152"/>
      <c r="G77" s="68"/>
    </row>
    <row r="78" spans="1:7" x14ac:dyDescent="0.35">
      <c r="A78" s="51"/>
      <c r="B78" s="68"/>
      <c r="C78" s="152"/>
      <c r="D78" s="152"/>
      <c r="E78" s="152"/>
      <c r="F78" s="152"/>
      <c r="G78" s="68"/>
    </row>
    <row r="79" spans="1:7" x14ac:dyDescent="0.35">
      <c r="A79" s="51"/>
      <c r="B79" s="80"/>
      <c r="C79" s="152"/>
      <c r="D79" s="152"/>
      <c r="E79" s="152"/>
      <c r="F79" s="152"/>
      <c r="G79" s="68"/>
    </row>
    <row r="80" spans="1:7" x14ac:dyDescent="0.35">
      <c r="A80" s="51"/>
      <c r="B80" s="80"/>
      <c r="C80" s="152"/>
      <c r="D80" s="152"/>
      <c r="E80" s="152"/>
      <c r="F80" s="152"/>
      <c r="G80" s="68"/>
    </row>
    <row r="81" spans="1:7" x14ac:dyDescent="0.35">
      <c r="A81" s="51"/>
      <c r="B81" s="80"/>
      <c r="C81" s="152"/>
      <c r="D81" s="152"/>
      <c r="E81" s="152"/>
      <c r="F81" s="152"/>
      <c r="G81" s="68"/>
    </row>
    <row r="82" spans="1:7" x14ac:dyDescent="0.35">
      <c r="A82" s="51"/>
      <c r="B82" s="80"/>
      <c r="C82" s="152"/>
      <c r="D82" s="152"/>
      <c r="E82" s="152"/>
      <c r="F82" s="152"/>
      <c r="G82" s="68"/>
    </row>
    <row r="83" spans="1:7" x14ac:dyDescent="0.35">
      <c r="A83" s="51"/>
      <c r="B83" s="80"/>
      <c r="C83" s="152"/>
      <c r="D83" s="152"/>
      <c r="E83" s="152"/>
      <c r="F83" s="152"/>
      <c r="G83" s="68"/>
    </row>
    <row r="84" spans="1:7" x14ac:dyDescent="0.35">
      <c r="A84" s="51"/>
      <c r="B84" s="80"/>
      <c r="C84" s="152"/>
      <c r="D84" s="152"/>
      <c r="E84" s="152"/>
      <c r="F84" s="152"/>
      <c r="G84" s="68"/>
    </row>
    <row r="85" spans="1:7" x14ac:dyDescent="0.35">
      <c r="A85" s="51"/>
      <c r="B85" s="80"/>
      <c r="C85" s="152"/>
      <c r="D85" s="152"/>
      <c r="E85" s="152"/>
      <c r="F85" s="152"/>
      <c r="G85" s="68"/>
    </row>
    <row r="86" spans="1:7" x14ac:dyDescent="0.35">
      <c r="A86" s="51"/>
      <c r="B86" s="80"/>
      <c r="C86" s="152"/>
      <c r="D86" s="152"/>
      <c r="E86" s="152"/>
      <c r="F86" s="152"/>
      <c r="G86" s="68"/>
    </row>
    <row r="87" spans="1:7" x14ac:dyDescent="0.35">
      <c r="A87" s="51"/>
      <c r="B87" s="80"/>
      <c r="C87" s="152"/>
      <c r="D87" s="152"/>
      <c r="E87" s="152"/>
      <c r="F87" s="152"/>
      <c r="G87" s="68"/>
    </row>
    <row r="88" spans="1:7" x14ac:dyDescent="0.35">
      <c r="A88" s="51"/>
      <c r="B88" s="80"/>
      <c r="C88" s="152"/>
      <c r="D88" s="152"/>
      <c r="E88" s="152"/>
      <c r="F88" s="152"/>
      <c r="G88" s="68"/>
    </row>
    <row r="89" spans="1:7" x14ac:dyDescent="0.35">
      <c r="A89" s="70"/>
      <c r="B89" s="70"/>
      <c r="C89" s="70"/>
      <c r="D89" s="70"/>
      <c r="E89" s="70"/>
      <c r="F89" s="70"/>
      <c r="G89" s="70"/>
    </row>
    <row r="90" spans="1:7" x14ac:dyDescent="0.35">
      <c r="A90" s="51"/>
      <c r="B90" s="68"/>
      <c r="C90" s="152"/>
      <c r="D90" s="152"/>
      <c r="E90" s="152"/>
      <c r="F90" s="152"/>
      <c r="G90" s="68"/>
    </row>
    <row r="91" spans="1:7" x14ac:dyDescent="0.35">
      <c r="A91" s="51"/>
      <c r="B91" s="68"/>
      <c r="C91" s="152"/>
      <c r="D91" s="152"/>
      <c r="E91" s="152"/>
      <c r="F91" s="152"/>
      <c r="G91" s="68"/>
    </row>
    <row r="92" spans="1:7" x14ac:dyDescent="0.35">
      <c r="A92" s="51"/>
      <c r="B92" s="68"/>
      <c r="C92" s="152"/>
      <c r="D92" s="152"/>
      <c r="E92" s="152"/>
      <c r="F92" s="152"/>
      <c r="G92" s="68"/>
    </row>
    <row r="93" spans="1:7" x14ac:dyDescent="0.35">
      <c r="A93" s="51"/>
      <c r="B93" s="68"/>
      <c r="C93" s="152"/>
      <c r="D93" s="152"/>
      <c r="E93" s="152"/>
      <c r="F93" s="152"/>
      <c r="G93" s="68"/>
    </row>
    <row r="94" spans="1:7" x14ac:dyDescent="0.35">
      <c r="A94" s="51"/>
      <c r="B94" s="68"/>
      <c r="C94" s="152"/>
      <c r="D94" s="152"/>
      <c r="E94" s="152"/>
      <c r="F94" s="152"/>
      <c r="G94" s="68"/>
    </row>
    <row r="95" spans="1:7" x14ac:dyDescent="0.35">
      <c r="A95" s="51"/>
      <c r="B95" s="68"/>
      <c r="C95" s="152"/>
      <c r="D95" s="152"/>
      <c r="E95" s="152"/>
      <c r="F95" s="152"/>
      <c r="G95" s="68"/>
    </row>
    <row r="96" spans="1:7" x14ac:dyDescent="0.35">
      <c r="A96" s="51"/>
      <c r="B96" s="68"/>
      <c r="C96" s="152"/>
      <c r="D96" s="152"/>
      <c r="E96" s="152"/>
      <c r="F96" s="152"/>
      <c r="G96" s="68"/>
    </row>
    <row r="97" spans="1:7" x14ac:dyDescent="0.35">
      <c r="A97" s="51"/>
      <c r="B97" s="68"/>
      <c r="C97" s="152"/>
      <c r="D97" s="152"/>
      <c r="E97" s="152"/>
      <c r="F97" s="152"/>
      <c r="G97" s="68"/>
    </row>
    <row r="98" spans="1:7" x14ac:dyDescent="0.35">
      <c r="A98" s="51"/>
      <c r="B98" s="68"/>
      <c r="C98" s="152"/>
      <c r="D98" s="152"/>
      <c r="E98" s="152"/>
      <c r="F98" s="152"/>
      <c r="G98" s="68"/>
    </row>
    <row r="99" spans="1:7" x14ac:dyDescent="0.35">
      <c r="A99" s="51"/>
      <c r="B99" s="68"/>
      <c r="C99" s="152"/>
      <c r="D99" s="152"/>
      <c r="E99" s="152"/>
      <c r="F99" s="152"/>
      <c r="G99" s="68"/>
    </row>
    <row r="100" spans="1:7" x14ac:dyDescent="0.35">
      <c r="A100" s="51"/>
      <c r="B100" s="68"/>
      <c r="C100" s="152"/>
      <c r="D100" s="152"/>
      <c r="E100" s="152"/>
      <c r="F100" s="152"/>
      <c r="G100" s="68"/>
    </row>
    <row r="101" spans="1:7" x14ac:dyDescent="0.35">
      <c r="A101" s="51"/>
      <c r="B101" s="68"/>
      <c r="C101" s="152"/>
      <c r="D101" s="152"/>
      <c r="E101" s="152"/>
      <c r="F101" s="152"/>
      <c r="G101" s="68"/>
    </row>
    <row r="102" spans="1:7" x14ac:dyDescent="0.35">
      <c r="A102" s="51"/>
      <c r="B102" s="68"/>
      <c r="C102" s="152"/>
      <c r="D102" s="152"/>
      <c r="E102" s="152"/>
      <c r="F102" s="152"/>
      <c r="G102" s="68"/>
    </row>
    <row r="103" spans="1:7" x14ac:dyDescent="0.35">
      <c r="A103" s="51"/>
      <c r="B103" s="68"/>
      <c r="C103" s="152"/>
      <c r="D103" s="152"/>
      <c r="E103" s="152"/>
      <c r="F103" s="152"/>
      <c r="G103" s="68"/>
    </row>
    <row r="104" spans="1:7" x14ac:dyDescent="0.35">
      <c r="A104" s="51"/>
      <c r="B104" s="68"/>
      <c r="C104" s="152"/>
      <c r="D104" s="152"/>
      <c r="E104" s="152"/>
      <c r="F104" s="152"/>
      <c r="G104" s="68"/>
    </row>
    <row r="105" spans="1:7" x14ac:dyDescent="0.35">
      <c r="A105" s="51"/>
      <c r="B105" s="68"/>
      <c r="C105" s="152"/>
      <c r="D105" s="152"/>
      <c r="E105" s="152"/>
      <c r="F105" s="152"/>
      <c r="G105" s="68"/>
    </row>
    <row r="106" spans="1:7" x14ac:dyDescent="0.35">
      <c r="A106" s="51"/>
      <c r="B106" s="68"/>
      <c r="C106" s="152"/>
      <c r="D106" s="152"/>
      <c r="E106" s="152"/>
      <c r="F106" s="152"/>
      <c r="G106" s="68"/>
    </row>
    <row r="107" spans="1:7" x14ac:dyDescent="0.35">
      <c r="A107" s="51"/>
      <c r="B107" s="68"/>
      <c r="C107" s="152"/>
      <c r="D107" s="152"/>
      <c r="E107" s="152"/>
      <c r="F107" s="152"/>
      <c r="G107" s="68"/>
    </row>
    <row r="108" spans="1:7" x14ac:dyDescent="0.35">
      <c r="A108" s="51"/>
      <c r="B108" s="68"/>
      <c r="C108" s="152"/>
      <c r="D108" s="152"/>
      <c r="E108" s="152"/>
      <c r="F108" s="152"/>
      <c r="G108" s="68"/>
    </row>
    <row r="109" spans="1:7" x14ac:dyDescent="0.35">
      <c r="A109" s="51"/>
      <c r="B109" s="68"/>
      <c r="C109" s="152"/>
      <c r="D109" s="152"/>
      <c r="E109" s="152"/>
      <c r="F109" s="152"/>
      <c r="G109" s="68"/>
    </row>
    <row r="110" spans="1:7" x14ac:dyDescent="0.35">
      <c r="A110" s="51"/>
      <c r="B110" s="68"/>
      <c r="C110" s="152"/>
      <c r="D110" s="152"/>
      <c r="E110" s="152"/>
      <c r="F110" s="152"/>
      <c r="G110" s="68"/>
    </row>
    <row r="111" spans="1:7" x14ac:dyDescent="0.35">
      <c r="A111" s="51"/>
      <c r="B111" s="68"/>
      <c r="C111" s="152"/>
      <c r="D111" s="152"/>
      <c r="E111" s="152"/>
      <c r="F111" s="152"/>
      <c r="G111" s="68"/>
    </row>
    <row r="112" spans="1:7" x14ac:dyDescent="0.35">
      <c r="A112" s="51"/>
      <c r="B112" s="68"/>
      <c r="C112" s="152"/>
      <c r="D112" s="152"/>
      <c r="E112" s="152"/>
      <c r="F112" s="152"/>
      <c r="G112" s="68"/>
    </row>
    <row r="113" spans="1:7" x14ac:dyDescent="0.35">
      <c r="A113" s="51"/>
      <c r="B113" s="68"/>
      <c r="C113" s="152"/>
      <c r="D113" s="152"/>
      <c r="E113" s="152"/>
      <c r="F113" s="152"/>
      <c r="G113" s="68"/>
    </row>
    <row r="114" spans="1:7" x14ac:dyDescent="0.35">
      <c r="A114" s="51"/>
      <c r="B114" s="68"/>
      <c r="C114" s="152"/>
      <c r="D114" s="152"/>
      <c r="E114" s="152"/>
      <c r="F114" s="152"/>
      <c r="G114" s="68"/>
    </row>
    <row r="115" spans="1:7" x14ac:dyDescent="0.35">
      <c r="A115" s="51"/>
      <c r="B115" s="68"/>
      <c r="C115" s="152"/>
      <c r="D115" s="152"/>
      <c r="E115" s="152"/>
      <c r="F115" s="152"/>
      <c r="G115" s="68"/>
    </row>
    <row r="116" spans="1:7" x14ac:dyDescent="0.35">
      <c r="A116" s="51"/>
      <c r="B116" s="68"/>
      <c r="C116" s="152"/>
      <c r="D116" s="152"/>
      <c r="E116" s="152"/>
      <c r="F116" s="152"/>
      <c r="G116" s="68"/>
    </row>
    <row r="117" spans="1:7" x14ac:dyDescent="0.35">
      <c r="A117" s="51"/>
      <c r="B117" s="68"/>
      <c r="C117" s="152"/>
      <c r="D117" s="152"/>
      <c r="E117" s="152"/>
      <c r="F117" s="152"/>
      <c r="G117" s="68"/>
    </row>
    <row r="118" spans="1:7" x14ac:dyDescent="0.35">
      <c r="A118" s="51"/>
      <c r="B118" s="68"/>
      <c r="C118" s="152"/>
      <c r="D118" s="152"/>
      <c r="E118" s="152"/>
      <c r="F118" s="152"/>
      <c r="G118" s="68"/>
    </row>
    <row r="119" spans="1:7" x14ac:dyDescent="0.35">
      <c r="A119" s="51"/>
      <c r="B119" s="68"/>
      <c r="C119" s="152"/>
      <c r="D119" s="152"/>
      <c r="E119" s="152"/>
      <c r="F119" s="152"/>
      <c r="G119" s="68"/>
    </row>
    <row r="120" spans="1:7" x14ac:dyDescent="0.35">
      <c r="A120" s="51"/>
      <c r="B120" s="68"/>
      <c r="C120" s="152"/>
      <c r="D120" s="152"/>
      <c r="E120" s="152"/>
      <c r="F120" s="152"/>
      <c r="G120" s="68"/>
    </row>
    <row r="121" spans="1:7" x14ac:dyDescent="0.35">
      <c r="A121" s="51"/>
      <c r="B121" s="68"/>
      <c r="C121" s="152"/>
      <c r="D121" s="152"/>
      <c r="E121" s="152"/>
      <c r="F121" s="152"/>
      <c r="G121" s="68"/>
    </row>
    <row r="122" spans="1:7" x14ac:dyDescent="0.35">
      <c r="A122" s="51"/>
      <c r="B122" s="68"/>
      <c r="C122" s="152"/>
      <c r="D122" s="152"/>
      <c r="E122" s="152"/>
      <c r="F122" s="152"/>
      <c r="G122" s="68"/>
    </row>
    <row r="123" spans="1:7" x14ac:dyDescent="0.35">
      <c r="A123" s="51"/>
      <c r="B123" s="68"/>
      <c r="C123" s="152"/>
      <c r="D123" s="152"/>
      <c r="E123" s="152"/>
      <c r="F123" s="152"/>
      <c r="G123" s="68"/>
    </row>
    <row r="124" spans="1:7" x14ac:dyDescent="0.35">
      <c r="A124" s="51"/>
      <c r="B124" s="68"/>
      <c r="C124" s="152"/>
      <c r="D124" s="152"/>
      <c r="E124" s="152"/>
      <c r="F124" s="152"/>
      <c r="G124" s="68"/>
    </row>
    <row r="125" spans="1:7" x14ac:dyDescent="0.35">
      <c r="A125" s="51"/>
      <c r="B125" s="68"/>
      <c r="C125" s="152"/>
      <c r="D125" s="152"/>
      <c r="E125" s="152"/>
      <c r="F125" s="152"/>
      <c r="G125" s="68"/>
    </row>
    <row r="126" spans="1:7" x14ac:dyDescent="0.35">
      <c r="A126" s="51"/>
      <c r="B126" s="68"/>
      <c r="C126" s="152"/>
      <c r="D126" s="152"/>
      <c r="E126" s="152"/>
      <c r="F126" s="152"/>
      <c r="G126" s="68"/>
    </row>
    <row r="127" spans="1:7" x14ac:dyDescent="0.35">
      <c r="A127" s="51"/>
      <c r="B127" s="68"/>
      <c r="C127" s="152"/>
      <c r="D127" s="152"/>
      <c r="E127" s="152"/>
      <c r="F127" s="152"/>
      <c r="G127" s="68"/>
    </row>
    <row r="128" spans="1:7" x14ac:dyDescent="0.35">
      <c r="A128" s="51"/>
      <c r="B128" s="68"/>
      <c r="C128" s="152"/>
      <c r="D128" s="152"/>
      <c r="E128" s="152"/>
      <c r="F128" s="152"/>
      <c r="G128" s="68"/>
    </row>
    <row r="129" spans="1:7" x14ac:dyDescent="0.35">
      <c r="A129" s="51"/>
      <c r="B129" s="68"/>
      <c r="C129" s="152"/>
      <c r="D129" s="152"/>
      <c r="E129" s="152"/>
      <c r="F129" s="152"/>
      <c r="G129" s="68"/>
    </row>
    <row r="130" spans="1:7" x14ac:dyDescent="0.35">
      <c r="A130" s="51"/>
      <c r="B130" s="68"/>
      <c r="C130" s="152"/>
      <c r="D130" s="152"/>
      <c r="E130" s="152"/>
      <c r="F130" s="152"/>
      <c r="G130" s="68"/>
    </row>
    <row r="131" spans="1:7" x14ac:dyDescent="0.35">
      <c r="A131" s="51"/>
      <c r="B131" s="68"/>
      <c r="C131" s="152"/>
      <c r="D131" s="152"/>
      <c r="E131" s="152"/>
      <c r="F131" s="152"/>
      <c r="G131" s="68"/>
    </row>
    <row r="132" spans="1:7" x14ac:dyDescent="0.35">
      <c r="A132" s="51"/>
      <c r="B132" s="68"/>
      <c r="C132" s="152"/>
      <c r="D132" s="152"/>
      <c r="E132" s="152"/>
      <c r="F132" s="152"/>
      <c r="G132" s="68"/>
    </row>
    <row r="133" spans="1:7" x14ac:dyDescent="0.35">
      <c r="A133" s="51"/>
      <c r="B133" s="68"/>
      <c r="C133" s="152"/>
      <c r="D133" s="152"/>
      <c r="E133" s="152"/>
      <c r="F133" s="152"/>
      <c r="G133" s="68"/>
    </row>
    <row r="134" spans="1:7" x14ac:dyDescent="0.35">
      <c r="A134" s="51"/>
      <c r="B134" s="68"/>
      <c r="C134" s="152"/>
      <c r="D134" s="152"/>
      <c r="E134" s="152"/>
      <c r="F134" s="152"/>
      <c r="G134" s="68"/>
    </row>
    <row r="135" spans="1:7" x14ac:dyDescent="0.35">
      <c r="A135" s="51"/>
      <c r="B135" s="68"/>
      <c r="C135" s="152"/>
      <c r="D135" s="152"/>
      <c r="E135" s="152"/>
      <c r="F135" s="152"/>
      <c r="G135" s="68"/>
    </row>
    <row r="136" spans="1:7" x14ac:dyDescent="0.35">
      <c r="A136" s="51"/>
      <c r="B136" s="68"/>
      <c r="C136" s="152"/>
      <c r="D136" s="152"/>
      <c r="E136" s="152"/>
      <c r="F136" s="152"/>
      <c r="G136" s="68"/>
    </row>
    <row r="137" spans="1:7" x14ac:dyDescent="0.35">
      <c r="A137" s="51"/>
      <c r="B137" s="68"/>
      <c r="C137" s="152"/>
      <c r="D137" s="152"/>
      <c r="E137" s="152"/>
      <c r="F137" s="152"/>
      <c r="G137" s="68"/>
    </row>
    <row r="138" spans="1:7" x14ac:dyDescent="0.35">
      <c r="A138" s="51"/>
      <c r="B138" s="68"/>
      <c r="C138" s="152"/>
      <c r="D138" s="152"/>
      <c r="E138" s="152"/>
      <c r="F138" s="152"/>
      <c r="G138" s="68"/>
    </row>
    <row r="139" spans="1:7" x14ac:dyDescent="0.35">
      <c r="A139" s="51"/>
      <c r="B139" s="68"/>
      <c r="C139" s="152"/>
      <c r="D139" s="152"/>
      <c r="E139" s="152"/>
      <c r="F139" s="152"/>
      <c r="G139" s="68"/>
    </row>
    <row r="140" spans="1:7" x14ac:dyDescent="0.35">
      <c r="A140" s="70"/>
      <c r="B140" s="70"/>
      <c r="C140" s="70"/>
      <c r="D140" s="70"/>
      <c r="E140" s="70"/>
      <c r="F140" s="70"/>
      <c r="G140" s="70"/>
    </row>
    <row r="141" spans="1:7" x14ac:dyDescent="0.35">
      <c r="A141" s="51"/>
      <c r="B141" s="51"/>
      <c r="C141" s="152"/>
      <c r="D141" s="152"/>
      <c r="E141" s="171"/>
      <c r="F141" s="152"/>
      <c r="G141" s="68"/>
    </row>
    <row r="142" spans="1:7" x14ac:dyDescent="0.35">
      <c r="A142" s="51"/>
      <c r="B142" s="51"/>
      <c r="C142" s="152"/>
      <c r="D142" s="152"/>
      <c r="E142" s="171"/>
      <c r="F142" s="152"/>
      <c r="G142" s="68"/>
    </row>
    <row r="143" spans="1:7" x14ac:dyDescent="0.35">
      <c r="A143" s="51"/>
      <c r="B143" s="51"/>
      <c r="C143" s="152"/>
      <c r="D143" s="152"/>
      <c r="E143" s="171"/>
      <c r="F143" s="152"/>
      <c r="G143" s="68"/>
    </row>
    <row r="144" spans="1:7" x14ac:dyDescent="0.35">
      <c r="A144" s="51"/>
      <c r="B144" s="51"/>
      <c r="C144" s="152"/>
      <c r="D144" s="152"/>
      <c r="E144" s="171"/>
      <c r="F144" s="152"/>
      <c r="G144" s="68"/>
    </row>
    <row r="145" spans="1:7" x14ac:dyDescent="0.35">
      <c r="A145" s="51"/>
      <c r="B145" s="51"/>
      <c r="C145" s="152"/>
      <c r="D145" s="152"/>
      <c r="E145" s="171"/>
      <c r="F145" s="152"/>
      <c r="G145" s="68"/>
    </row>
    <row r="146" spans="1:7" x14ac:dyDescent="0.35">
      <c r="A146" s="51"/>
      <c r="B146" s="51"/>
      <c r="C146" s="152"/>
      <c r="D146" s="152"/>
      <c r="E146" s="171"/>
      <c r="F146" s="152"/>
      <c r="G146" s="68"/>
    </row>
    <row r="147" spans="1:7" x14ac:dyDescent="0.35">
      <c r="A147" s="51"/>
      <c r="B147" s="51"/>
      <c r="C147" s="152"/>
      <c r="D147" s="152"/>
      <c r="E147" s="171"/>
      <c r="F147" s="152"/>
      <c r="G147" s="68"/>
    </row>
    <row r="148" spans="1:7" x14ac:dyDescent="0.35">
      <c r="A148" s="51"/>
      <c r="B148" s="51"/>
      <c r="C148" s="152"/>
      <c r="D148" s="152"/>
      <c r="E148" s="171"/>
      <c r="F148" s="152"/>
      <c r="G148" s="68"/>
    </row>
    <row r="149" spans="1:7" x14ac:dyDescent="0.35">
      <c r="A149" s="51"/>
      <c r="B149" s="51"/>
      <c r="C149" s="152"/>
      <c r="D149" s="152"/>
      <c r="E149" s="171"/>
      <c r="F149" s="152"/>
      <c r="G149" s="68"/>
    </row>
    <row r="150" spans="1:7" x14ac:dyDescent="0.35">
      <c r="A150" s="70"/>
      <c r="B150" s="70"/>
      <c r="C150" s="70"/>
      <c r="D150" s="70"/>
      <c r="E150" s="70"/>
      <c r="F150" s="70"/>
      <c r="G150" s="70"/>
    </row>
    <row r="151" spans="1:7" x14ac:dyDescent="0.35">
      <c r="A151" s="51"/>
      <c r="B151" s="51"/>
      <c r="C151" s="152"/>
      <c r="D151" s="152"/>
      <c r="E151" s="171"/>
      <c r="F151" s="152"/>
      <c r="G151" s="68"/>
    </row>
    <row r="152" spans="1:7" x14ac:dyDescent="0.35">
      <c r="A152" s="51"/>
      <c r="B152" s="51"/>
      <c r="C152" s="152"/>
      <c r="D152" s="152"/>
      <c r="E152" s="171"/>
      <c r="F152" s="152"/>
      <c r="G152" s="68"/>
    </row>
    <row r="153" spans="1:7" x14ac:dyDescent="0.35">
      <c r="A153" s="51"/>
      <c r="B153" s="51"/>
      <c r="C153" s="152"/>
      <c r="D153" s="152"/>
      <c r="E153" s="171"/>
      <c r="F153" s="152"/>
      <c r="G153" s="68"/>
    </row>
    <row r="154" spans="1:7" x14ac:dyDescent="0.35">
      <c r="A154" s="51"/>
      <c r="B154" s="51"/>
      <c r="C154" s="51"/>
      <c r="D154" s="51"/>
      <c r="E154" s="49"/>
      <c r="F154" s="51"/>
      <c r="G154" s="68"/>
    </row>
    <row r="155" spans="1:7" x14ac:dyDescent="0.35">
      <c r="A155" s="51"/>
      <c r="B155" s="51"/>
      <c r="C155" s="51"/>
      <c r="D155" s="51"/>
      <c r="E155" s="49"/>
      <c r="F155" s="51"/>
      <c r="G155" s="68"/>
    </row>
    <row r="156" spans="1:7" x14ac:dyDescent="0.35">
      <c r="A156" s="51"/>
      <c r="B156" s="51"/>
      <c r="C156" s="51"/>
      <c r="D156" s="51"/>
      <c r="E156" s="49"/>
      <c r="F156" s="51"/>
      <c r="G156" s="68"/>
    </row>
    <row r="157" spans="1:7" x14ac:dyDescent="0.35">
      <c r="A157" s="51"/>
      <c r="B157" s="51"/>
      <c r="C157" s="51"/>
      <c r="D157" s="51"/>
      <c r="E157" s="49"/>
      <c r="F157" s="51"/>
      <c r="G157" s="68"/>
    </row>
    <row r="158" spans="1:7" x14ac:dyDescent="0.35">
      <c r="A158" s="51"/>
      <c r="B158" s="51"/>
      <c r="C158" s="51"/>
      <c r="D158" s="51"/>
      <c r="E158" s="49"/>
      <c r="F158" s="51"/>
      <c r="G158" s="68"/>
    </row>
    <row r="159" spans="1:7" x14ac:dyDescent="0.35">
      <c r="A159" s="51"/>
      <c r="B159" s="51"/>
      <c r="C159" s="51"/>
      <c r="D159" s="51"/>
      <c r="E159" s="49"/>
      <c r="F159" s="51"/>
      <c r="G159" s="68"/>
    </row>
    <row r="160" spans="1:7" x14ac:dyDescent="0.35">
      <c r="A160" s="70"/>
      <c r="B160" s="70"/>
      <c r="C160" s="70"/>
      <c r="D160" s="70"/>
      <c r="E160" s="70"/>
      <c r="F160" s="70"/>
      <c r="G160" s="70"/>
    </row>
    <row r="161" spans="1:7" x14ac:dyDescent="0.35">
      <c r="A161" s="51"/>
      <c r="B161" s="47"/>
      <c r="C161" s="152"/>
      <c r="D161" s="152"/>
      <c r="E161" s="171"/>
      <c r="F161" s="152"/>
      <c r="G161" s="68"/>
    </row>
    <row r="162" spans="1:7" x14ac:dyDescent="0.35">
      <c r="A162" s="51"/>
      <c r="B162" s="47"/>
      <c r="C162" s="152"/>
      <c r="D162" s="152"/>
      <c r="E162" s="171"/>
      <c r="F162" s="152"/>
      <c r="G162" s="68"/>
    </row>
    <row r="163" spans="1:7" x14ac:dyDescent="0.35">
      <c r="A163" s="51"/>
      <c r="B163" s="47"/>
      <c r="C163" s="152"/>
      <c r="D163" s="152"/>
      <c r="E163" s="152"/>
      <c r="F163" s="152"/>
      <c r="G163" s="68"/>
    </row>
    <row r="164" spans="1:7" x14ac:dyDescent="0.35">
      <c r="A164" s="51"/>
      <c r="B164" s="47"/>
      <c r="C164" s="152"/>
      <c r="D164" s="152"/>
      <c r="E164" s="152"/>
      <c r="F164" s="152"/>
      <c r="G164" s="68"/>
    </row>
    <row r="165" spans="1:7" x14ac:dyDescent="0.35">
      <c r="A165" s="51"/>
      <c r="B165" s="47"/>
      <c r="C165" s="152"/>
      <c r="D165" s="152"/>
      <c r="E165" s="152"/>
      <c r="F165" s="152"/>
      <c r="G165" s="68"/>
    </row>
    <row r="166" spans="1:7" x14ac:dyDescent="0.35">
      <c r="A166" s="51"/>
      <c r="B166" s="66"/>
      <c r="C166" s="152"/>
      <c r="D166" s="152"/>
      <c r="E166" s="152"/>
      <c r="F166" s="152"/>
      <c r="G166" s="68"/>
    </row>
    <row r="167" spans="1:7" x14ac:dyDescent="0.35">
      <c r="A167" s="51"/>
      <c r="B167" s="66"/>
      <c r="C167" s="152"/>
      <c r="D167" s="152"/>
      <c r="E167" s="152"/>
      <c r="F167" s="152"/>
      <c r="G167" s="68"/>
    </row>
    <row r="168" spans="1:7" x14ac:dyDescent="0.35">
      <c r="A168" s="51"/>
      <c r="B168" s="47"/>
      <c r="C168" s="152"/>
      <c r="D168" s="152"/>
      <c r="E168" s="152"/>
      <c r="F168" s="152"/>
      <c r="G168" s="68"/>
    </row>
    <row r="169" spans="1:7" x14ac:dyDescent="0.35">
      <c r="A169" s="51"/>
      <c r="B169" s="47"/>
      <c r="C169" s="152"/>
      <c r="D169" s="152"/>
      <c r="E169" s="152"/>
      <c r="F169" s="152"/>
      <c r="G169" s="68"/>
    </row>
    <row r="170" spans="1:7" x14ac:dyDescent="0.35">
      <c r="A170" s="70"/>
      <c r="B170" s="70"/>
      <c r="C170" s="70"/>
      <c r="D170" s="70"/>
      <c r="E170" s="70"/>
      <c r="F170" s="70"/>
      <c r="G170" s="70"/>
    </row>
    <row r="171" spans="1:7" x14ac:dyDescent="0.35">
      <c r="A171" s="51"/>
      <c r="B171" s="51"/>
      <c r="C171" s="152"/>
      <c r="D171" s="152"/>
      <c r="E171" s="171"/>
      <c r="F171" s="152"/>
      <c r="G171" s="68"/>
    </row>
    <row r="172" spans="1:7" x14ac:dyDescent="0.35">
      <c r="A172" s="51"/>
      <c r="B172" s="172"/>
      <c r="C172" s="152"/>
      <c r="D172" s="152"/>
      <c r="E172" s="171"/>
      <c r="F172" s="152"/>
      <c r="G172" s="68"/>
    </row>
    <row r="173" spans="1:7" x14ac:dyDescent="0.35">
      <c r="A173" s="51"/>
      <c r="B173" s="172"/>
      <c r="C173" s="152"/>
      <c r="D173" s="152"/>
      <c r="E173" s="171"/>
      <c r="F173" s="152"/>
      <c r="G173" s="68"/>
    </row>
    <row r="174" spans="1:7" x14ac:dyDescent="0.35">
      <c r="A174" s="51"/>
      <c r="B174" s="172"/>
      <c r="C174" s="152"/>
      <c r="D174" s="152"/>
      <c r="E174" s="171"/>
      <c r="F174" s="152"/>
      <c r="G174" s="68"/>
    </row>
    <row r="175" spans="1:7" x14ac:dyDescent="0.35">
      <c r="A175" s="51"/>
      <c r="B175" s="172"/>
      <c r="C175" s="152"/>
      <c r="D175" s="152"/>
      <c r="E175" s="171"/>
      <c r="F175" s="152"/>
      <c r="G175" s="68"/>
    </row>
    <row r="176" spans="1:7" x14ac:dyDescent="0.35">
      <c r="A176" s="51"/>
      <c r="B176" s="68"/>
      <c r="C176" s="68"/>
      <c r="D176" s="68"/>
      <c r="E176" s="68"/>
      <c r="F176" s="68"/>
      <c r="G176" s="68"/>
    </row>
    <row r="177" spans="1:7" x14ac:dyDescent="0.35">
      <c r="A177" s="51"/>
      <c r="B177" s="68"/>
      <c r="C177" s="68"/>
      <c r="D177" s="68"/>
      <c r="E177" s="68"/>
      <c r="F177" s="68"/>
      <c r="G177" s="68"/>
    </row>
    <row r="178" spans="1:7" x14ac:dyDescent="0.35">
      <c r="A178" s="51"/>
      <c r="B178" s="68"/>
      <c r="C178" s="68"/>
      <c r="D178" s="68"/>
      <c r="E178" s="68"/>
      <c r="F178" s="68"/>
      <c r="G178" s="68"/>
    </row>
    <row r="179" spans="1:7" ht="18.5" x14ac:dyDescent="0.35">
      <c r="A179" s="123"/>
      <c r="B179" s="151"/>
      <c r="C179" s="150"/>
      <c r="D179" s="150"/>
      <c r="E179" s="150"/>
      <c r="F179" s="150"/>
      <c r="G179" s="150"/>
    </row>
    <row r="180" spans="1:7" x14ac:dyDescent="0.35">
      <c r="A180" s="70"/>
      <c r="B180" s="70"/>
      <c r="C180" s="70"/>
      <c r="D180" s="70"/>
      <c r="E180" s="70"/>
      <c r="F180" s="70"/>
      <c r="G180" s="70"/>
    </row>
    <row r="181" spans="1:7" x14ac:dyDescent="0.35">
      <c r="A181" s="51"/>
      <c r="B181" s="68"/>
      <c r="C181" s="132"/>
      <c r="D181" s="51"/>
      <c r="E181" s="65"/>
      <c r="F181" s="83"/>
      <c r="G181" s="83"/>
    </row>
    <row r="182" spans="1:7" x14ac:dyDescent="0.35">
      <c r="A182" s="65"/>
      <c r="B182" s="94"/>
      <c r="C182" s="65"/>
      <c r="D182" s="65"/>
      <c r="E182" s="65"/>
      <c r="F182" s="83"/>
      <c r="G182" s="83"/>
    </row>
    <row r="183" spans="1:7" x14ac:dyDescent="0.35">
      <c r="A183" s="51"/>
      <c r="B183" s="68"/>
      <c r="C183" s="65"/>
      <c r="D183" s="65"/>
      <c r="E183" s="65"/>
      <c r="F183" s="83"/>
      <c r="G183" s="83"/>
    </row>
    <row r="184" spans="1:7" x14ac:dyDescent="0.35">
      <c r="A184" s="51"/>
      <c r="B184" s="68"/>
      <c r="C184" s="132"/>
      <c r="D184" s="133"/>
      <c r="E184" s="65"/>
      <c r="F184" s="139"/>
      <c r="G184" s="139"/>
    </row>
    <row r="185" spans="1:7" x14ac:dyDescent="0.35">
      <c r="A185" s="51"/>
      <c r="B185" s="68"/>
      <c r="C185" s="132"/>
      <c r="D185" s="133"/>
      <c r="E185" s="65"/>
      <c r="F185" s="139"/>
      <c r="G185" s="139"/>
    </row>
    <row r="186" spans="1:7" x14ac:dyDescent="0.35">
      <c r="A186" s="51"/>
      <c r="B186" s="68"/>
      <c r="C186" s="132"/>
      <c r="D186" s="133"/>
      <c r="E186" s="65"/>
      <c r="F186" s="139"/>
      <c r="G186" s="139"/>
    </row>
    <row r="187" spans="1:7" x14ac:dyDescent="0.35">
      <c r="A187" s="51"/>
      <c r="B187" s="68"/>
      <c r="C187" s="132"/>
      <c r="D187" s="133"/>
      <c r="E187" s="65"/>
      <c r="F187" s="139"/>
      <c r="G187" s="139"/>
    </row>
    <row r="188" spans="1:7" x14ac:dyDescent="0.35">
      <c r="A188" s="51"/>
      <c r="B188" s="68"/>
      <c r="C188" s="132"/>
      <c r="D188" s="133"/>
      <c r="E188" s="65"/>
      <c r="F188" s="139"/>
      <c r="G188" s="139"/>
    </row>
    <row r="189" spans="1:7" x14ac:dyDescent="0.35">
      <c r="A189" s="51"/>
      <c r="B189" s="68"/>
      <c r="C189" s="132"/>
      <c r="D189" s="133"/>
      <c r="E189" s="65"/>
      <c r="F189" s="139"/>
      <c r="G189" s="139"/>
    </row>
    <row r="190" spans="1:7" x14ac:dyDescent="0.35">
      <c r="A190" s="51"/>
      <c r="B190" s="68"/>
      <c r="C190" s="132"/>
      <c r="D190" s="133"/>
      <c r="E190" s="65"/>
      <c r="F190" s="139"/>
      <c r="G190" s="139"/>
    </row>
    <row r="191" spans="1:7" x14ac:dyDescent="0.35">
      <c r="A191" s="51"/>
      <c r="B191" s="68"/>
      <c r="C191" s="132"/>
      <c r="D191" s="133"/>
      <c r="E191" s="65"/>
      <c r="F191" s="139"/>
      <c r="G191" s="139"/>
    </row>
    <row r="192" spans="1:7" x14ac:dyDescent="0.35">
      <c r="A192" s="51"/>
      <c r="B192" s="68"/>
      <c r="C192" s="132"/>
      <c r="D192" s="133"/>
      <c r="E192" s="65"/>
      <c r="F192" s="139"/>
      <c r="G192" s="139"/>
    </row>
    <row r="193" spans="1:7" x14ac:dyDescent="0.35">
      <c r="A193" s="51"/>
      <c r="B193" s="68"/>
      <c r="C193" s="132"/>
      <c r="D193" s="133"/>
      <c r="E193" s="68"/>
      <c r="F193" s="139"/>
      <c r="G193" s="139"/>
    </row>
    <row r="194" spans="1:7" x14ac:dyDescent="0.35">
      <c r="A194" s="51"/>
      <c r="B194" s="68"/>
      <c r="C194" s="132"/>
      <c r="D194" s="133"/>
      <c r="E194" s="68"/>
      <c r="F194" s="139"/>
      <c r="G194" s="139"/>
    </row>
    <row r="195" spans="1:7" x14ac:dyDescent="0.35">
      <c r="A195" s="51"/>
      <c r="B195" s="68"/>
      <c r="C195" s="132"/>
      <c r="D195" s="133"/>
      <c r="E195" s="68"/>
      <c r="F195" s="139"/>
      <c r="G195" s="139"/>
    </row>
    <row r="196" spans="1:7" x14ac:dyDescent="0.35">
      <c r="A196" s="51"/>
      <c r="B196" s="68"/>
      <c r="C196" s="132"/>
      <c r="D196" s="133"/>
      <c r="E196" s="68"/>
      <c r="F196" s="139"/>
      <c r="G196" s="139"/>
    </row>
    <row r="197" spans="1:7" x14ac:dyDescent="0.35">
      <c r="A197" s="51"/>
      <c r="B197" s="68"/>
      <c r="C197" s="132"/>
      <c r="D197" s="133"/>
      <c r="E197" s="68"/>
      <c r="F197" s="139"/>
      <c r="G197" s="139"/>
    </row>
    <row r="198" spans="1:7" x14ac:dyDescent="0.35">
      <c r="A198" s="51"/>
      <c r="B198" s="68"/>
      <c r="C198" s="132"/>
      <c r="D198" s="133"/>
      <c r="E198" s="68"/>
      <c r="F198" s="139"/>
      <c r="G198" s="139"/>
    </row>
    <row r="199" spans="1:7" x14ac:dyDescent="0.35">
      <c r="A199" s="51"/>
      <c r="B199" s="68"/>
      <c r="C199" s="132"/>
      <c r="D199" s="133"/>
      <c r="E199" s="51"/>
      <c r="F199" s="139"/>
      <c r="G199" s="139"/>
    </row>
    <row r="200" spans="1:7" x14ac:dyDescent="0.35">
      <c r="A200" s="51"/>
      <c r="B200" s="68"/>
      <c r="C200" s="132"/>
      <c r="D200" s="133"/>
      <c r="E200" s="173"/>
      <c r="F200" s="139"/>
      <c r="G200" s="139"/>
    </row>
    <row r="201" spans="1:7" x14ac:dyDescent="0.35">
      <c r="A201" s="51"/>
      <c r="B201" s="68"/>
      <c r="C201" s="132"/>
      <c r="D201" s="133"/>
      <c r="E201" s="173"/>
      <c r="F201" s="139"/>
      <c r="G201" s="139"/>
    </row>
    <row r="202" spans="1:7" x14ac:dyDescent="0.35">
      <c r="A202" s="51"/>
      <c r="B202" s="68"/>
      <c r="C202" s="132"/>
      <c r="D202" s="133"/>
      <c r="E202" s="173"/>
      <c r="F202" s="139"/>
      <c r="G202" s="139"/>
    </row>
    <row r="203" spans="1:7" x14ac:dyDescent="0.35">
      <c r="A203" s="51"/>
      <c r="B203" s="68"/>
      <c r="C203" s="132"/>
      <c r="D203" s="133"/>
      <c r="E203" s="173"/>
      <c r="F203" s="139"/>
      <c r="G203" s="139"/>
    </row>
    <row r="204" spans="1:7" x14ac:dyDescent="0.35">
      <c r="A204" s="51"/>
      <c r="B204" s="68"/>
      <c r="C204" s="132"/>
      <c r="D204" s="133"/>
      <c r="E204" s="173"/>
      <c r="F204" s="139"/>
      <c r="G204" s="139"/>
    </row>
    <row r="205" spans="1:7" x14ac:dyDescent="0.35">
      <c r="A205" s="51"/>
      <c r="B205" s="68"/>
      <c r="C205" s="132"/>
      <c r="D205" s="133"/>
      <c r="E205" s="173"/>
      <c r="F205" s="139"/>
      <c r="G205" s="139"/>
    </row>
    <row r="206" spans="1:7" x14ac:dyDescent="0.35">
      <c r="A206" s="51"/>
      <c r="B206" s="68"/>
      <c r="C206" s="132"/>
      <c r="D206" s="133"/>
      <c r="E206" s="173"/>
      <c r="F206" s="139"/>
      <c r="G206" s="139"/>
    </row>
    <row r="207" spans="1:7" x14ac:dyDescent="0.35">
      <c r="A207" s="51"/>
      <c r="B207" s="68"/>
      <c r="C207" s="132"/>
      <c r="D207" s="133"/>
      <c r="E207" s="173"/>
      <c r="F207" s="139"/>
      <c r="G207" s="139"/>
    </row>
    <row r="208" spans="1:7" x14ac:dyDescent="0.35">
      <c r="A208" s="51"/>
      <c r="B208" s="78"/>
      <c r="C208" s="134"/>
      <c r="D208" s="76"/>
      <c r="E208" s="173"/>
      <c r="F208" s="174"/>
      <c r="G208" s="174"/>
    </row>
    <row r="209" spans="1:7" x14ac:dyDescent="0.35">
      <c r="A209" s="70"/>
      <c r="B209" s="70"/>
      <c r="C209" s="70"/>
      <c r="D209" s="70"/>
      <c r="E209" s="70"/>
      <c r="F209" s="70"/>
      <c r="G209" s="70"/>
    </row>
    <row r="210" spans="1:7" x14ac:dyDescent="0.35">
      <c r="A210" s="51"/>
      <c r="B210" s="51"/>
      <c r="C210" s="152"/>
      <c r="D210" s="51"/>
      <c r="E210" s="51"/>
      <c r="F210" s="147"/>
      <c r="G210" s="147"/>
    </row>
    <row r="211" spans="1:7" x14ac:dyDescent="0.35">
      <c r="A211" s="51"/>
      <c r="B211" s="51"/>
      <c r="C211" s="51"/>
      <c r="D211" s="51"/>
      <c r="E211" s="51"/>
      <c r="F211" s="147"/>
      <c r="G211" s="147"/>
    </row>
    <row r="212" spans="1:7" x14ac:dyDescent="0.35">
      <c r="A212" s="51"/>
      <c r="B212" s="68"/>
      <c r="C212" s="51"/>
      <c r="D212" s="51"/>
      <c r="E212" s="51"/>
      <c r="F212" s="147"/>
      <c r="G212" s="147"/>
    </row>
    <row r="213" spans="1:7" x14ac:dyDescent="0.35">
      <c r="A213" s="51"/>
      <c r="B213" s="51"/>
      <c r="C213" s="132"/>
      <c r="D213" s="133"/>
      <c r="E213" s="51"/>
      <c r="F213" s="139"/>
      <c r="G213" s="139"/>
    </row>
    <row r="214" spans="1:7" x14ac:dyDescent="0.35">
      <c r="A214" s="51"/>
      <c r="B214" s="51"/>
      <c r="C214" s="132"/>
      <c r="D214" s="133"/>
      <c r="E214" s="51"/>
      <c r="F214" s="139"/>
      <c r="G214" s="139"/>
    </row>
    <row r="215" spans="1:7" x14ac:dyDescent="0.35">
      <c r="A215" s="51"/>
      <c r="B215" s="51"/>
      <c r="C215" s="132"/>
      <c r="D215" s="133"/>
      <c r="E215" s="51"/>
      <c r="F215" s="139"/>
      <c r="G215" s="139"/>
    </row>
    <row r="216" spans="1:7" x14ac:dyDescent="0.35">
      <c r="A216" s="51"/>
      <c r="B216" s="51"/>
      <c r="C216" s="132"/>
      <c r="D216" s="133"/>
      <c r="E216" s="51"/>
      <c r="F216" s="139"/>
      <c r="G216" s="139"/>
    </row>
    <row r="217" spans="1:7" x14ac:dyDescent="0.35">
      <c r="A217" s="51"/>
      <c r="B217" s="51"/>
      <c r="C217" s="132"/>
      <c r="D217" s="133"/>
      <c r="E217" s="51"/>
      <c r="F217" s="139"/>
      <c r="G217" s="139"/>
    </row>
    <row r="218" spans="1:7" x14ac:dyDescent="0.35">
      <c r="A218" s="51"/>
      <c r="B218" s="51"/>
      <c r="C218" s="132"/>
      <c r="D218" s="133"/>
      <c r="E218" s="51"/>
      <c r="F218" s="139"/>
      <c r="G218" s="139"/>
    </row>
    <row r="219" spans="1:7" x14ac:dyDescent="0.35">
      <c r="A219" s="51"/>
      <c r="B219" s="51"/>
      <c r="C219" s="132"/>
      <c r="D219" s="133"/>
      <c r="E219" s="51"/>
      <c r="F219" s="139"/>
      <c r="G219" s="139"/>
    </row>
    <row r="220" spans="1:7" x14ac:dyDescent="0.35">
      <c r="A220" s="51"/>
      <c r="B220" s="51"/>
      <c r="C220" s="132"/>
      <c r="D220" s="133"/>
      <c r="E220" s="51"/>
      <c r="F220" s="139"/>
      <c r="G220" s="139"/>
    </row>
    <row r="221" spans="1:7" x14ac:dyDescent="0.35">
      <c r="A221" s="51"/>
      <c r="B221" s="78"/>
      <c r="C221" s="132"/>
      <c r="D221" s="133"/>
      <c r="E221" s="51"/>
      <c r="F221" s="139"/>
      <c r="G221" s="139"/>
    </row>
    <row r="222" spans="1:7" x14ac:dyDescent="0.35">
      <c r="A222" s="51"/>
      <c r="B222" s="80"/>
      <c r="C222" s="132"/>
      <c r="D222" s="133"/>
      <c r="E222" s="51"/>
      <c r="F222" s="139"/>
      <c r="G222" s="139"/>
    </row>
    <row r="223" spans="1:7" x14ac:dyDescent="0.35">
      <c r="A223" s="51"/>
      <c r="B223" s="80"/>
      <c r="C223" s="132"/>
      <c r="D223" s="133"/>
      <c r="E223" s="51"/>
      <c r="F223" s="139"/>
      <c r="G223" s="139"/>
    </row>
    <row r="224" spans="1:7" x14ac:dyDescent="0.35">
      <c r="A224" s="51"/>
      <c r="B224" s="80"/>
      <c r="C224" s="132"/>
      <c r="D224" s="133"/>
      <c r="E224" s="51"/>
      <c r="F224" s="139"/>
      <c r="G224" s="139"/>
    </row>
    <row r="225" spans="1:7" x14ac:dyDescent="0.35">
      <c r="A225" s="51"/>
      <c r="B225" s="80"/>
      <c r="C225" s="132"/>
      <c r="D225" s="133"/>
      <c r="E225" s="51"/>
      <c r="F225" s="139"/>
      <c r="G225" s="139"/>
    </row>
    <row r="226" spans="1:7" x14ac:dyDescent="0.35">
      <c r="A226" s="51"/>
      <c r="B226" s="80"/>
      <c r="C226" s="132"/>
      <c r="D226" s="133"/>
      <c r="E226" s="51"/>
      <c r="F226" s="139"/>
      <c r="G226" s="139"/>
    </row>
    <row r="227" spans="1:7" x14ac:dyDescent="0.35">
      <c r="A227" s="51"/>
      <c r="B227" s="80"/>
      <c r="C227" s="132"/>
      <c r="D227" s="133"/>
      <c r="E227" s="51"/>
      <c r="F227" s="139"/>
      <c r="G227" s="139"/>
    </row>
    <row r="228" spans="1:7" x14ac:dyDescent="0.35">
      <c r="A228" s="51"/>
      <c r="B228" s="80"/>
      <c r="C228" s="51"/>
      <c r="D228" s="51"/>
      <c r="E228" s="51"/>
      <c r="F228" s="139"/>
      <c r="G228" s="139"/>
    </row>
    <row r="229" spans="1:7" x14ac:dyDescent="0.35">
      <c r="A229" s="51"/>
      <c r="B229" s="80"/>
      <c r="C229" s="51"/>
      <c r="D229" s="51"/>
      <c r="E229" s="51"/>
      <c r="F229" s="139"/>
      <c r="G229" s="139"/>
    </row>
    <row r="230" spans="1:7" x14ac:dyDescent="0.35">
      <c r="A230" s="51"/>
      <c r="B230" s="80"/>
      <c r="C230" s="51"/>
      <c r="D230" s="51"/>
      <c r="E230" s="51"/>
      <c r="F230" s="139"/>
      <c r="G230" s="139"/>
    </row>
    <row r="231" spans="1:7" x14ac:dyDescent="0.35">
      <c r="A231" s="70"/>
      <c r="B231" s="70"/>
      <c r="C231" s="70"/>
      <c r="D231" s="70"/>
      <c r="E231" s="70"/>
      <c r="F231" s="70"/>
      <c r="G231" s="70"/>
    </row>
    <row r="232" spans="1:7" x14ac:dyDescent="0.35">
      <c r="A232" s="51"/>
      <c r="B232" s="51"/>
      <c r="C232" s="152"/>
      <c r="D232" s="51"/>
      <c r="E232" s="51"/>
      <c r="F232" s="147"/>
      <c r="G232" s="147"/>
    </row>
    <row r="233" spans="1:7" x14ac:dyDescent="0.35">
      <c r="A233" s="51"/>
      <c r="B233" s="51"/>
      <c r="C233" s="51"/>
      <c r="D233" s="51"/>
      <c r="E233" s="51"/>
      <c r="F233" s="147"/>
      <c r="G233" s="147"/>
    </row>
    <row r="234" spans="1:7" x14ac:dyDescent="0.35">
      <c r="A234" s="51"/>
      <c r="B234" s="68"/>
      <c r="C234" s="51"/>
      <c r="D234" s="51"/>
      <c r="E234" s="51"/>
      <c r="F234" s="147"/>
      <c r="G234" s="147"/>
    </row>
    <row r="235" spans="1:7" x14ac:dyDescent="0.35">
      <c r="A235" s="51"/>
      <c r="B235" s="51"/>
      <c r="C235" s="132"/>
      <c r="D235" s="133"/>
      <c r="E235" s="51"/>
      <c r="F235" s="139"/>
      <c r="G235" s="139"/>
    </row>
    <row r="236" spans="1:7" x14ac:dyDescent="0.35">
      <c r="A236" s="51"/>
      <c r="B236" s="51"/>
      <c r="C236" s="132"/>
      <c r="D236" s="133"/>
      <c r="E236" s="51"/>
      <c r="F236" s="139"/>
      <c r="G236" s="139"/>
    </row>
    <row r="237" spans="1:7" x14ac:dyDescent="0.35">
      <c r="A237" s="51"/>
      <c r="B237" s="51"/>
      <c r="C237" s="132"/>
      <c r="D237" s="133"/>
      <c r="E237" s="51"/>
      <c r="F237" s="139"/>
      <c r="G237" s="139"/>
    </row>
    <row r="238" spans="1:7" x14ac:dyDescent="0.35">
      <c r="A238" s="51"/>
      <c r="B238" s="51"/>
      <c r="C238" s="132"/>
      <c r="D238" s="133"/>
      <c r="E238" s="51"/>
      <c r="F238" s="139"/>
      <c r="G238" s="139"/>
    </row>
    <row r="239" spans="1:7" x14ac:dyDescent="0.35">
      <c r="A239" s="51"/>
      <c r="B239" s="51"/>
      <c r="C239" s="132"/>
      <c r="D239" s="133"/>
      <c r="E239" s="51"/>
      <c r="F239" s="139"/>
      <c r="G239" s="139"/>
    </row>
    <row r="240" spans="1:7" x14ac:dyDescent="0.35">
      <c r="A240" s="51"/>
      <c r="B240" s="51"/>
      <c r="C240" s="132"/>
      <c r="D240" s="133"/>
      <c r="E240" s="51"/>
      <c r="F240" s="139"/>
      <c r="G240" s="139"/>
    </row>
    <row r="241" spans="1:7" x14ac:dyDescent="0.35">
      <c r="A241" s="51"/>
      <c r="B241" s="51"/>
      <c r="C241" s="132"/>
      <c r="D241" s="133"/>
      <c r="E241" s="51"/>
      <c r="F241" s="139"/>
      <c r="G241" s="139"/>
    </row>
    <row r="242" spans="1:7" x14ac:dyDescent="0.35">
      <c r="A242" s="51"/>
      <c r="B242" s="51"/>
      <c r="C242" s="132"/>
      <c r="D242" s="133"/>
      <c r="E242" s="51"/>
      <c r="F242" s="139"/>
      <c r="G242" s="139"/>
    </row>
    <row r="243" spans="1:7" x14ac:dyDescent="0.35">
      <c r="A243" s="51"/>
      <c r="B243" s="78"/>
      <c r="C243" s="132"/>
      <c r="D243" s="133"/>
      <c r="E243" s="51"/>
      <c r="F243" s="139"/>
      <c r="G243" s="139"/>
    </row>
    <row r="244" spans="1:7" x14ac:dyDescent="0.35">
      <c r="A244" s="51"/>
      <c r="B244" s="80"/>
      <c r="C244" s="132"/>
      <c r="D244" s="133"/>
      <c r="E244" s="51"/>
      <c r="F244" s="139"/>
      <c r="G244" s="139"/>
    </row>
    <row r="245" spans="1:7" x14ac:dyDescent="0.35">
      <c r="A245" s="51"/>
      <c r="B245" s="80"/>
      <c r="C245" s="132"/>
      <c r="D245" s="133"/>
      <c r="E245" s="51"/>
      <c r="F245" s="139"/>
      <c r="G245" s="139"/>
    </row>
    <row r="246" spans="1:7" x14ac:dyDescent="0.35">
      <c r="A246" s="51"/>
      <c r="B246" s="80"/>
      <c r="C246" s="132"/>
      <c r="D246" s="133"/>
      <c r="E246" s="51"/>
      <c r="F246" s="139"/>
      <c r="G246" s="139"/>
    </row>
    <row r="247" spans="1:7" x14ac:dyDescent="0.35">
      <c r="A247" s="51"/>
      <c r="B247" s="80"/>
      <c r="C247" s="132"/>
      <c r="D247" s="133"/>
      <c r="E247" s="51"/>
      <c r="F247" s="139"/>
      <c r="G247" s="139"/>
    </row>
    <row r="248" spans="1:7" x14ac:dyDescent="0.35">
      <c r="A248" s="51"/>
      <c r="B248" s="80"/>
      <c r="C248" s="132"/>
      <c r="D248" s="133"/>
      <c r="E248" s="51"/>
      <c r="F248" s="139"/>
      <c r="G248" s="139"/>
    </row>
    <row r="249" spans="1:7" x14ac:dyDescent="0.35">
      <c r="A249" s="51"/>
      <c r="B249" s="80"/>
      <c r="C249" s="132"/>
      <c r="D249" s="133"/>
      <c r="E249" s="51"/>
      <c r="F249" s="139"/>
      <c r="G249" s="139"/>
    </row>
    <row r="250" spans="1:7" x14ac:dyDescent="0.35">
      <c r="A250" s="51"/>
      <c r="B250" s="80"/>
      <c r="C250" s="51"/>
      <c r="D250" s="51"/>
      <c r="E250" s="51"/>
      <c r="F250" s="77"/>
      <c r="G250" s="77"/>
    </row>
    <row r="251" spans="1:7" x14ac:dyDescent="0.35">
      <c r="A251" s="51"/>
      <c r="B251" s="80"/>
      <c r="C251" s="51"/>
      <c r="D251" s="51"/>
      <c r="E251" s="51"/>
      <c r="F251" s="77"/>
      <c r="G251" s="77"/>
    </row>
    <row r="252" spans="1:7" x14ac:dyDescent="0.35">
      <c r="A252" s="51"/>
      <c r="B252" s="80"/>
      <c r="C252" s="51"/>
      <c r="D252" s="51"/>
      <c r="E252" s="51"/>
      <c r="F252" s="77"/>
      <c r="G252" s="77"/>
    </row>
    <row r="253" spans="1:7" x14ac:dyDescent="0.35">
      <c r="A253" s="70"/>
      <c r="B253" s="70"/>
      <c r="C253" s="70"/>
      <c r="D253" s="70"/>
      <c r="E253" s="70"/>
      <c r="F253" s="70"/>
      <c r="G253" s="70"/>
    </row>
    <row r="254" spans="1:7" x14ac:dyDescent="0.35">
      <c r="A254" s="51"/>
      <c r="B254" s="51"/>
      <c r="C254" s="152"/>
      <c r="D254" s="51"/>
      <c r="E254" s="173"/>
      <c r="F254" s="173"/>
      <c r="G254" s="173"/>
    </row>
    <row r="255" spans="1:7" x14ac:dyDescent="0.35">
      <c r="A255" s="51"/>
      <c r="B255" s="51"/>
      <c r="C255" s="152"/>
      <c r="D255" s="51"/>
      <c r="E255" s="173"/>
      <c r="F255" s="173"/>
      <c r="G255" s="49"/>
    </row>
    <row r="256" spans="1:7" x14ac:dyDescent="0.35">
      <c r="A256" s="51"/>
      <c r="B256" s="51"/>
      <c r="C256" s="152"/>
      <c r="D256" s="51"/>
      <c r="E256" s="173"/>
      <c r="F256" s="173"/>
      <c r="G256" s="49"/>
    </row>
    <row r="257" spans="1:7" x14ac:dyDescent="0.35">
      <c r="A257" s="51"/>
      <c r="B257" s="68"/>
      <c r="C257" s="152"/>
      <c r="D257" s="65"/>
      <c r="E257" s="65"/>
      <c r="F257" s="83"/>
      <c r="G257" s="83"/>
    </row>
    <row r="258" spans="1:7" x14ac:dyDescent="0.35">
      <c r="A258" s="51"/>
      <c r="B258" s="51"/>
      <c r="C258" s="152"/>
      <c r="D258" s="51"/>
      <c r="E258" s="173"/>
      <c r="F258" s="173"/>
      <c r="G258" s="49"/>
    </row>
    <row r="259" spans="1:7" x14ac:dyDescent="0.35">
      <c r="A259" s="51"/>
      <c r="B259" s="80"/>
      <c r="C259" s="152"/>
      <c r="D259" s="51"/>
      <c r="E259" s="173"/>
      <c r="F259" s="173"/>
      <c r="G259" s="49"/>
    </row>
    <row r="260" spans="1:7" x14ac:dyDescent="0.35">
      <c r="A260" s="51"/>
      <c r="B260" s="80"/>
      <c r="C260" s="175"/>
      <c r="D260" s="51"/>
      <c r="E260" s="173"/>
      <c r="F260" s="173"/>
      <c r="G260" s="49"/>
    </row>
    <row r="261" spans="1:7" x14ac:dyDescent="0.35">
      <c r="A261" s="51"/>
      <c r="B261" s="80"/>
      <c r="C261" s="152"/>
      <c r="D261" s="51"/>
      <c r="E261" s="173"/>
      <c r="F261" s="173"/>
      <c r="G261" s="49"/>
    </row>
    <row r="262" spans="1:7" x14ac:dyDescent="0.35">
      <c r="A262" s="51"/>
      <c r="B262" s="80"/>
      <c r="C262" s="152"/>
      <c r="D262" s="51"/>
      <c r="E262" s="173"/>
      <c r="F262" s="173"/>
      <c r="G262" s="49"/>
    </row>
    <row r="263" spans="1:7" x14ac:dyDescent="0.35">
      <c r="A263" s="51"/>
      <c r="B263" s="80"/>
      <c r="C263" s="152"/>
      <c r="D263" s="51"/>
      <c r="E263" s="173"/>
      <c r="F263" s="173"/>
      <c r="G263" s="49"/>
    </row>
    <row r="264" spans="1:7" x14ac:dyDescent="0.35">
      <c r="A264" s="51"/>
      <c r="B264" s="80"/>
      <c r="C264" s="152"/>
      <c r="D264" s="51"/>
      <c r="E264" s="173"/>
      <c r="F264" s="173"/>
      <c r="G264" s="49"/>
    </row>
    <row r="265" spans="1:7" x14ac:dyDescent="0.35">
      <c r="A265" s="51"/>
      <c r="B265" s="80"/>
      <c r="C265" s="152"/>
      <c r="D265" s="51"/>
      <c r="E265" s="173"/>
      <c r="F265" s="173"/>
      <c r="G265" s="49"/>
    </row>
    <row r="266" spans="1:7" x14ac:dyDescent="0.35">
      <c r="A266" s="51"/>
      <c r="B266" s="80"/>
      <c r="C266" s="152"/>
      <c r="D266" s="51"/>
      <c r="E266" s="173"/>
      <c r="F266" s="173"/>
      <c r="G266" s="49"/>
    </row>
    <row r="267" spans="1:7" x14ac:dyDescent="0.35">
      <c r="A267" s="51"/>
      <c r="B267" s="80"/>
      <c r="C267" s="152"/>
      <c r="D267" s="51"/>
      <c r="E267" s="173"/>
      <c r="F267" s="173"/>
      <c r="G267" s="49"/>
    </row>
    <row r="268" spans="1:7" x14ac:dyDescent="0.35">
      <c r="A268" s="51"/>
      <c r="B268" s="80"/>
      <c r="C268" s="152"/>
      <c r="D268" s="51"/>
      <c r="E268" s="173"/>
      <c r="F268" s="173"/>
      <c r="G268" s="49"/>
    </row>
    <row r="269" spans="1:7" x14ac:dyDescent="0.35">
      <c r="A269" s="51"/>
      <c r="B269" s="80"/>
      <c r="C269" s="152"/>
      <c r="D269" s="51"/>
      <c r="E269" s="173"/>
      <c r="F269" s="173"/>
      <c r="G269" s="49"/>
    </row>
    <row r="270" spans="1:7" x14ac:dyDescent="0.35">
      <c r="A270" s="70"/>
      <c r="B270" s="70"/>
      <c r="C270" s="70"/>
      <c r="D270" s="70"/>
      <c r="E270" s="70"/>
      <c r="F270" s="70"/>
      <c r="G270" s="70"/>
    </row>
    <row r="271" spans="1:7" x14ac:dyDescent="0.35">
      <c r="A271" s="51"/>
      <c r="B271" s="51"/>
      <c r="C271" s="152"/>
      <c r="D271" s="51"/>
      <c r="E271" s="49"/>
      <c r="F271" s="49"/>
      <c r="G271" s="49"/>
    </row>
    <row r="272" spans="1:7" x14ac:dyDescent="0.35">
      <c r="A272" s="51"/>
      <c r="B272" s="51"/>
      <c r="C272" s="152"/>
      <c r="D272" s="51"/>
      <c r="E272" s="49"/>
      <c r="F272" s="49"/>
      <c r="G272" s="49"/>
    </row>
    <row r="273" spans="1:7" x14ac:dyDescent="0.35">
      <c r="A273" s="51"/>
      <c r="B273" s="51"/>
      <c r="C273" s="152"/>
      <c r="D273" s="51"/>
      <c r="E273" s="49"/>
      <c r="F273" s="49"/>
      <c r="G273" s="49"/>
    </row>
    <row r="274" spans="1:7" x14ac:dyDescent="0.35">
      <c r="A274" s="51"/>
      <c r="B274" s="51"/>
      <c r="C274" s="152"/>
      <c r="D274" s="51"/>
      <c r="E274" s="49"/>
      <c r="F274" s="49"/>
      <c r="G274" s="49"/>
    </row>
    <row r="275" spans="1:7" x14ac:dyDescent="0.35">
      <c r="A275" s="51"/>
      <c r="B275" s="51"/>
      <c r="C275" s="152"/>
      <c r="D275" s="51"/>
      <c r="E275" s="49"/>
      <c r="F275" s="49"/>
      <c r="G275" s="49"/>
    </row>
    <row r="276" spans="1:7" x14ac:dyDescent="0.35">
      <c r="A276" s="51"/>
      <c r="B276" s="51"/>
      <c r="C276" s="152"/>
      <c r="D276" s="51"/>
      <c r="E276" s="49"/>
      <c r="F276" s="49"/>
      <c r="G276" s="49"/>
    </row>
    <row r="277" spans="1:7" x14ac:dyDescent="0.35">
      <c r="A277" s="70"/>
      <c r="B277" s="70"/>
      <c r="C277" s="70"/>
      <c r="D277" s="70"/>
      <c r="E277" s="70"/>
      <c r="F277" s="70"/>
      <c r="G277" s="70"/>
    </row>
    <row r="278" spans="1:7" x14ac:dyDescent="0.35">
      <c r="A278" s="51"/>
      <c r="B278" s="68"/>
      <c r="C278" s="51"/>
      <c r="D278" s="51"/>
      <c r="E278" s="57"/>
      <c r="F278" s="57"/>
      <c r="G278" s="57"/>
    </row>
    <row r="279" spans="1:7" x14ac:dyDescent="0.35">
      <c r="A279" s="51"/>
      <c r="B279" s="68"/>
      <c r="C279" s="51"/>
      <c r="D279" s="51"/>
      <c r="E279" s="57"/>
      <c r="F279" s="57"/>
      <c r="G279" s="57"/>
    </row>
    <row r="280" spans="1:7" x14ac:dyDescent="0.35">
      <c r="A280" s="51"/>
      <c r="B280" s="68"/>
      <c r="C280" s="51"/>
      <c r="D280" s="51"/>
      <c r="E280" s="57"/>
      <c r="F280" s="57"/>
      <c r="G280" s="57"/>
    </row>
    <row r="281" spans="1:7" x14ac:dyDescent="0.35">
      <c r="A281" s="51"/>
      <c r="B281" s="68"/>
      <c r="C281" s="51"/>
      <c r="D281" s="51"/>
      <c r="E281" s="57"/>
      <c r="F281" s="57"/>
      <c r="G281" s="57"/>
    </row>
    <row r="282" spans="1:7" x14ac:dyDescent="0.35">
      <c r="A282" s="51"/>
      <c r="B282" s="68"/>
      <c r="C282" s="51"/>
      <c r="D282" s="51"/>
      <c r="E282" s="57"/>
      <c r="F282" s="57"/>
      <c r="G282" s="57"/>
    </row>
    <row r="283" spans="1:7" x14ac:dyDescent="0.35">
      <c r="A283" s="51"/>
      <c r="B283" s="68"/>
      <c r="C283" s="51"/>
      <c r="D283" s="51"/>
      <c r="E283" s="57"/>
      <c r="F283" s="57"/>
      <c r="G283" s="57"/>
    </row>
    <row r="284" spans="1:7" x14ac:dyDescent="0.35">
      <c r="A284" s="51"/>
      <c r="B284" s="68"/>
      <c r="C284" s="51"/>
      <c r="D284" s="51"/>
      <c r="E284" s="57"/>
      <c r="F284" s="57"/>
      <c r="G284" s="57"/>
    </row>
    <row r="285" spans="1:7" x14ac:dyDescent="0.35">
      <c r="A285" s="51"/>
      <c r="B285" s="68"/>
      <c r="C285" s="51"/>
      <c r="D285" s="51"/>
      <c r="E285" s="57"/>
      <c r="F285" s="57"/>
      <c r="G285" s="57"/>
    </row>
    <row r="286" spans="1:7" x14ac:dyDescent="0.35">
      <c r="A286" s="51"/>
      <c r="B286" s="68"/>
      <c r="C286" s="51"/>
      <c r="D286" s="51"/>
      <c r="E286" s="57"/>
      <c r="F286" s="57"/>
      <c r="G286" s="57"/>
    </row>
    <row r="287" spans="1:7" x14ac:dyDescent="0.35">
      <c r="A287" s="51"/>
      <c r="B287" s="68"/>
      <c r="C287" s="51"/>
      <c r="D287" s="51"/>
      <c r="E287" s="57"/>
      <c r="F287" s="57"/>
      <c r="G287" s="57"/>
    </row>
    <row r="288" spans="1:7" x14ac:dyDescent="0.35">
      <c r="A288" s="51"/>
      <c r="B288" s="68"/>
      <c r="C288" s="51"/>
      <c r="D288" s="51"/>
      <c r="E288" s="57"/>
      <c r="F288" s="57"/>
      <c r="G288" s="57"/>
    </row>
    <row r="289" spans="1:7" x14ac:dyDescent="0.35">
      <c r="A289" s="51"/>
      <c r="B289" s="68"/>
      <c r="C289" s="51"/>
      <c r="D289" s="51"/>
      <c r="E289" s="57"/>
      <c r="F289" s="57"/>
      <c r="G289" s="57"/>
    </row>
    <row r="290" spans="1:7" x14ac:dyDescent="0.35">
      <c r="A290" s="51"/>
      <c r="B290" s="68"/>
      <c r="C290" s="51"/>
      <c r="D290" s="51"/>
      <c r="E290" s="57"/>
      <c r="F290" s="57"/>
      <c r="G290" s="57"/>
    </row>
    <row r="291" spans="1:7" x14ac:dyDescent="0.35">
      <c r="A291" s="51"/>
      <c r="B291" s="68"/>
      <c r="C291" s="51"/>
      <c r="D291" s="51"/>
      <c r="E291" s="57"/>
      <c r="F291" s="57"/>
      <c r="G291" s="57"/>
    </row>
    <row r="292" spans="1:7" x14ac:dyDescent="0.35">
      <c r="A292" s="51"/>
      <c r="B292" s="68"/>
      <c r="C292" s="51"/>
      <c r="D292" s="51"/>
      <c r="E292" s="57"/>
      <c r="F292" s="57"/>
      <c r="G292" s="57"/>
    </row>
    <row r="293" spans="1:7" x14ac:dyDescent="0.35">
      <c r="A293" s="51"/>
      <c r="B293" s="68"/>
      <c r="C293" s="51"/>
      <c r="D293" s="51"/>
      <c r="E293" s="57"/>
      <c r="F293" s="57"/>
      <c r="G293" s="57"/>
    </row>
    <row r="294" spans="1:7" x14ac:dyDescent="0.35">
      <c r="A294" s="51"/>
      <c r="B294" s="68"/>
      <c r="C294" s="51"/>
      <c r="D294" s="51"/>
      <c r="E294" s="57"/>
      <c r="F294" s="57"/>
      <c r="G294" s="57"/>
    </row>
    <row r="295" spans="1:7" x14ac:dyDescent="0.35">
      <c r="A295" s="51"/>
      <c r="B295" s="68"/>
      <c r="C295" s="51"/>
      <c r="D295" s="51"/>
      <c r="E295" s="57"/>
      <c r="F295" s="57"/>
      <c r="G295" s="57"/>
    </row>
    <row r="296" spans="1:7" x14ac:dyDescent="0.35">
      <c r="A296" s="51"/>
      <c r="B296" s="68"/>
      <c r="C296" s="51"/>
      <c r="D296" s="51"/>
      <c r="E296" s="57"/>
      <c r="F296" s="57"/>
      <c r="G296" s="57"/>
    </row>
    <row r="297" spans="1:7" x14ac:dyDescent="0.35">
      <c r="A297" s="51"/>
      <c r="B297" s="68"/>
      <c r="C297" s="51"/>
      <c r="D297" s="51"/>
      <c r="E297" s="57"/>
      <c r="F297" s="57"/>
      <c r="G297" s="57"/>
    </row>
    <row r="298" spans="1:7" x14ac:dyDescent="0.35">
      <c r="A298" s="51"/>
      <c r="B298" s="68"/>
      <c r="C298" s="51"/>
      <c r="D298" s="51"/>
      <c r="E298" s="57"/>
      <c r="F298" s="57"/>
      <c r="G298" s="57"/>
    </row>
    <row r="299" spans="1:7" x14ac:dyDescent="0.35">
      <c r="A299" s="51"/>
      <c r="B299" s="68"/>
      <c r="C299" s="51"/>
      <c r="D299" s="51"/>
      <c r="E299" s="57"/>
      <c r="F299" s="57"/>
      <c r="G299" s="57"/>
    </row>
    <row r="300" spans="1:7" x14ac:dyDescent="0.35">
      <c r="A300" s="70"/>
      <c r="B300" s="70"/>
      <c r="C300" s="70"/>
      <c r="D300" s="70"/>
      <c r="E300" s="70"/>
      <c r="F300" s="70"/>
      <c r="G300" s="70"/>
    </row>
    <row r="301" spans="1:7" x14ac:dyDescent="0.35">
      <c r="A301" s="51"/>
      <c r="B301" s="68"/>
      <c r="C301" s="51"/>
      <c r="D301" s="51"/>
      <c r="E301" s="57"/>
      <c r="F301" s="57"/>
      <c r="G301" s="57"/>
    </row>
    <row r="302" spans="1:7" x14ac:dyDescent="0.35">
      <c r="A302" s="51"/>
      <c r="B302" s="68"/>
      <c r="C302" s="51"/>
      <c r="D302" s="51"/>
      <c r="E302" s="57"/>
      <c r="F302" s="57"/>
      <c r="G302" s="57"/>
    </row>
    <row r="303" spans="1:7" x14ac:dyDescent="0.35">
      <c r="A303" s="51"/>
      <c r="B303" s="68"/>
      <c r="C303" s="51"/>
      <c r="D303" s="51"/>
      <c r="E303" s="57"/>
      <c r="F303" s="57"/>
      <c r="G303" s="57"/>
    </row>
    <row r="304" spans="1:7" x14ac:dyDescent="0.35">
      <c r="A304" s="51"/>
      <c r="B304" s="68"/>
      <c r="C304" s="51"/>
      <c r="D304" s="51"/>
      <c r="E304" s="57"/>
      <c r="F304" s="57"/>
      <c r="G304" s="57"/>
    </row>
    <row r="305" spans="1:7" x14ac:dyDescent="0.35">
      <c r="A305" s="51"/>
      <c r="B305" s="68"/>
      <c r="C305" s="51"/>
      <c r="D305" s="51"/>
      <c r="E305" s="57"/>
      <c r="F305" s="57"/>
      <c r="G305" s="57"/>
    </row>
    <row r="306" spans="1:7" x14ac:dyDescent="0.35">
      <c r="A306" s="51"/>
      <c r="B306" s="68"/>
      <c r="C306" s="51"/>
      <c r="D306" s="51"/>
      <c r="E306" s="57"/>
      <c r="F306" s="57"/>
      <c r="G306" s="57"/>
    </row>
    <row r="307" spans="1:7" x14ac:dyDescent="0.35">
      <c r="A307" s="51"/>
      <c r="B307" s="68"/>
      <c r="C307" s="51"/>
      <c r="D307" s="51"/>
      <c r="E307" s="57"/>
      <c r="F307" s="57"/>
      <c r="G307" s="57"/>
    </row>
    <row r="308" spans="1:7" x14ac:dyDescent="0.35">
      <c r="A308" s="51"/>
      <c r="B308" s="68"/>
      <c r="C308" s="51"/>
      <c r="D308" s="51"/>
      <c r="E308" s="57"/>
      <c r="F308" s="57"/>
      <c r="G308" s="57"/>
    </row>
    <row r="309" spans="1:7" x14ac:dyDescent="0.35">
      <c r="A309" s="51"/>
      <c r="B309" s="68"/>
      <c r="C309" s="51"/>
      <c r="D309" s="51"/>
      <c r="E309" s="57"/>
      <c r="F309" s="57"/>
      <c r="G309" s="57"/>
    </row>
    <row r="310" spans="1:7" x14ac:dyDescent="0.35">
      <c r="A310" s="51"/>
      <c r="B310" s="68"/>
      <c r="C310" s="51"/>
      <c r="D310" s="51"/>
      <c r="E310" s="57"/>
      <c r="F310" s="57"/>
      <c r="G310" s="57"/>
    </row>
    <row r="311" spans="1:7" x14ac:dyDescent="0.35">
      <c r="A311" s="51"/>
      <c r="B311" s="68"/>
      <c r="C311" s="51"/>
      <c r="D311" s="51"/>
      <c r="E311" s="57"/>
      <c r="F311" s="57"/>
      <c r="G311" s="57"/>
    </row>
    <row r="312" spans="1:7" x14ac:dyDescent="0.35">
      <c r="A312" s="51"/>
      <c r="B312" s="68"/>
      <c r="C312" s="51"/>
      <c r="D312" s="51"/>
      <c r="E312" s="57"/>
      <c r="F312" s="57"/>
      <c r="G312" s="57"/>
    </row>
    <row r="313" spans="1:7" x14ac:dyDescent="0.35">
      <c r="A313" s="51"/>
      <c r="B313" s="68"/>
      <c r="C313" s="51"/>
      <c r="D313" s="51"/>
      <c r="E313" s="57"/>
      <c r="F313" s="57"/>
      <c r="G313" s="57"/>
    </row>
    <row r="314" spans="1:7" x14ac:dyDescent="0.35">
      <c r="A314" s="70"/>
      <c r="B314" s="70"/>
      <c r="C314" s="70"/>
      <c r="D314" s="70"/>
      <c r="E314" s="70"/>
      <c r="F314" s="70"/>
      <c r="G314" s="70"/>
    </row>
    <row r="315" spans="1:7" x14ac:dyDescent="0.35">
      <c r="A315" s="51"/>
      <c r="B315" s="68"/>
      <c r="C315" s="51"/>
      <c r="D315" s="51"/>
      <c r="E315" s="57"/>
      <c r="F315" s="57"/>
      <c r="G315" s="57"/>
    </row>
    <row r="316" spans="1:7" x14ac:dyDescent="0.35">
      <c r="A316" s="51"/>
      <c r="B316" s="153"/>
      <c r="C316" s="51"/>
      <c r="D316" s="51"/>
      <c r="E316" s="57"/>
      <c r="F316" s="57"/>
      <c r="G316" s="57"/>
    </row>
    <row r="317" spans="1:7" x14ac:dyDescent="0.35">
      <c r="A317" s="51"/>
      <c r="B317" s="68"/>
      <c r="C317" s="51"/>
      <c r="D317" s="51"/>
      <c r="E317" s="57"/>
      <c r="F317" s="57"/>
      <c r="G317" s="57"/>
    </row>
    <row r="318" spans="1:7" x14ac:dyDescent="0.35">
      <c r="A318" s="51"/>
      <c r="B318" s="68"/>
      <c r="C318" s="51"/>
      <c r="D318" s="51"/>
      <c r="E318" s="57"/>
      <c r="F318" s="57"/>
      <c r="G318" s="57"/>
    </row>
    <row r="319" spans="1:7" x14ac:dyDescent="0.35">
      <c r="A319" s="51"/>
      <c r="B319" s="68"/>
      <c r="C319" s="51"/>
      <c r="D319" s="51"/>
      <c r="E319" s="57"/>
      <c r="F319" s="57"/>
      <c r="G319" s="57"/>
    </row>
    <row r="320" spans="1:7" x14ac:dyDescent="0.35">
      <c r="A320" s="51"/>
      <c r="B320" s="68"/>
      <c r="C320" s="51"/>
      <c r="D320" s="51"/>
      <c r="E320" s="57"/>
      <c r="F320" s="57"/>
      <c r="G320" s="57"/>
    </row>
    <row r="321" spans="1:7" x14ac:dyDescent="0.35">
      <c r="A321" s="51"/>
      <c r="B321" s="68"/>
      <c r="C321" s="51"/>
      <c r="D321" s="51"/>
      <c r="E321" s="57"/>
      <c r="F321" s="57"/>
      <c r="G321" s="57"/>
    </row>
    <row r="322" spans="1:7" x14ac:dyDescent="0.35">
      <c r="A322" s="51"/>
      <c r="B322" s="68"/>
      <c r="C322" s="51"/>
      <c r="D322" s="51"/>
      <c r="E322" s="57"/>
      <c r="F322" s="57"/>
      <c r="G322" s="57"/>
    </row>
    <row r="323" spans="1:7" x14ac:dyDescent="0.35">
      <c r="A323" s="51"/>
      <c r="B323" s="68"/>
      <c r="C323" s="51"/>
      <c r="D323" s="51"/>
      <c r="E323" s="57"/>
      <c r="F323" s="57"/>
      <c r="G323" s="57"/>
    </row>
    <row r="324" spans="1:7" x14ac:dyDescent="0.35">
      <c r="A324" s="70"/>
      <c r="B324" s="70"/>
      <c r="C324" s="70"/>
      <c r="D324" s="70"/>
      <c r="E324" s="70"/>
      <c r="F324" s="70"/>
      <c r="G324" s="70"/>
    </row>
    <row r="325" spans="1:7" x14ac:dyDescent="0.35">
      <c r="A325" s="51"/>
      <c r="B325" s="68"/>
      <c r="C325" s="51"/>
      <c r="D325" s="51"/>
      <c r="E325" s="57"/>
      <c r="F325" s="57"/>
      <c r="G325" s="57"/>
    </row>
    <row r="326" spans="1:7" x14ac:dyDescent="0.35">
      <c r="A326" s="51"/>
      <c r="B326" s="153"/>
      <c r="C326" s="51"/>
      <c r="D326" s="51"/>
      <c r="E326" s="57"/>
      <c r="F326" s="57"/>
      <c r="G326" s="57"/>
    </row>
    <row r="327" spans="1:7" x14ac:dyDescent="0.35">
      <c r="A327" s="51"/>
      <c r="B327" s="68"/>
      <c r="C327" s="51"/>
      <c r="D327" s="51"/>
      <c r="E327" s="57"/>
      <c r="F327" s="57"/>
      <c r="G327" s="57"/>
    </row>
    <row r="328" spans="1:7" x14ac:dyDescent="0.35">
      <c r="A328" s="51"/>
      <c r="B328" s="51"/>
      <c r="C328" s="51"/>
      <c r="D328" s="51"/>
      <c r="E328" s="57"/>
      <c r="F328" s="57"/>
      <c r="G328" s="57"/>
    </row>
    <row r="329" spans="1:7" x14ac:dyDescent="0.35">
      <c r="A329" s="51"/>
      <c r="B329" s="68"/>
      <c r="C329" s="51"/>
      <c r="D329" s="51"/>
      <c r="E329" s="57"/>
      <c r="F329" s="57"/>
      <c r="G329" s="57"/>
    </row>
    <row r="330" spans="1:7" x14ac:dyDescent="0.35">
      <c r="A330" s="51"/>
      <c r="B330" s="51"/>
      <c r="C330" s="152"/>
      <c r="D330" s="51"/>
      <c r="E330" s="49"/>
      <c r="F330" s="49"/>
      <c r="G330" s="49"/>
    </row>
    <row r="331" spans="1:7" x14ac:dyDescent="0.35">
      <c r="A331" s="51"/>
      <c r="B331" s="51"/>
      <c r="C331" s="152"/>
      <c r="D331" s="51"/>
      <c r="E331" s="49"/>
      <c r="F331" s="49"/>
      <c r="G331" s="49"/>
    </row>
    <row r="332" spans="1:7" x14ac:dyDescent="0.35">
      <c r="A332" s="51"/>
      <c r="B332" s="51"/>
      <c r="C332" s="152"/>
      <c r="D332" s="51"/>
      <c r="E332" s="49"/>
      <c r="F332" s="49"/>
      <c r="G332" s="49"/>
    </row>
    <row r="333" spans="1:7" x14ac:dyDescent="0.35">
      <c r="A333" s="51"/>
      <c r="B333" s="51"/>
      <c r="C333" s="152"/>
      <c r="D333" s="51"/>
      <c r="E333" s="49"/>
      <c r="F333" s="49"/>
      <c r="G333" s="49"/>
    </row>
    <row r="334" spans="1:7" x14ac:dyDescent="0.35">
      <c r="A334" s="51"/>
      <c r="B334" s="51"/>
      <c r="C334" s="152"/>
      <c r="D334" s="51"/>
      <c r="E334" s="49"/>
      <c r="F334" s="49"/>
      <c r="G334" s="49"/>
    </row>
    <row r="335" spans="1:7" x14ac:dyDescent="0.35">
      <c r="A335" s="51"/>
      <c r="B335" s="51"/>
      <c r="C335" s="152"/>
      <c r="D335" s="51"/>
      <c r="E335" s="49"/>
      <c r="F335" s="49"/>
      <c r="G335" s="49"/>
    </row>
    <row r="336" spans="1:7" x14ac:dyDescent="0.35">
      <c r="A336" s="51"/>
      <c r="B336" s="51"/>
      <c r="C336" s="152"/>
      <c r="D336" s="51"/>
      <c r="E336" s="49"/>
      <c r="F336" s="49"/>
      <c r="G336" s="49"/>
    </row>
    <row r="337" spans="1:7" x14ac:dyDescent="0.35">
      <c r="A337" s="51"/>
      <c r="B337" s="51"/>
      <c r="C337" s="152"/>
      <c r="D337" s="51"/>
      <c r="E337" s="49"/>
      <c r="F337" s="49"/>
      <c r="G337" s="49"/>
    </row>
    <row r="338" spans="1:7" x14ac:dyDescent="0.35">
      <c r="A338" s="51"/>
      <c r="B338" s="51"/>
      <c r="C338" s="152"/>
      <c r="D338" s="51"/>
      <c r="E338" s="49"/>
      <c r="F338" s="49"/>
      <c r="G338" s="49"/>
    </row>
    <row r="339" spans="1:7" x14ac:dyDescent="0.35">
      <c r="A339" s="51"/>
      <c r="B339" s="51"/>
      <c r="C339" s="152"/>
      <c r="D339" s="51"/>
      <c r="E339" s="49"/>
      <c r="F339" s="49"/>
      <c r="G339" s="49"/>
    </row>
    <row r="340" spans="1:7" x14ac:dyDescent="0.35">
      <c r="A340" s="51"/>
      <c r="B340" s="51"/>
      <c r="C340" s="152"/>
      <c r="D340" s="51"/>
      <c r="E340" s="49"/>
      <c r="F340" s="49"/>
      <c r="G340" s="49"/>
    </row>
    <row r="341" spans="1:7" x14ac:dyDescent="0.35">
      <c r="A341" s="51"/>
      <c r="B341" s="51"/>
      <c r="C341" s="152"/>
      <c r="D341" s="51"/>
      <c r="E341" s="49"/>
      <c r="F341" s="49"/>
      <c r="G341" s="49"/>
    </row>
    <row r="342" spans="1:7" x14ac:dyDescent="0.35">
      <c r="A342" s="51"/>
      <c r="B342" s="51"/>
      <c r="C342" s="152"/>
      <c r="D342" s="51"/>
      <c r="E342" s="49"/>
      <c r="F342" s="49"/>
      <c r="G342" s="49"/>
    </row>
    <row r="343" spans="1:7" x14ac:dyDescent="0.35">
      <c r="A343" s="51"/>
      <c r="B343" s="51"/>
      <c r="C343" s="152"/>
      <c r="D343" s="51"/>
      <c r="E343" s="49"/>
      <c r="F343" s="49"/>
      <c r="G343" s="49"/>
    </row>
    <row r="344" spans="1:7" x14ac:dyDescent="0.35">
      <c r="A344" s="51"/>
      <c r="B344" s="51"/>
      <c r="C344" s="152"/>
      <c r="D344" s="51"/>
      <c r="E344" s="49"/>
      <c r="F344" s="49"/>
      <c r="G344" s="49"/>
    </row>
    <row r="345" spans="1:7" x14ac:dyDescent="0.35">
      <c r="A345" s="51"/>
      <c r="B345" s="51"/>
      <c r="C345" s="152"/>
      <c r="D345" s="51"/>
      <c r="E345" s="49"/>
      <c r="F345" s="49"/>
      <c r="G345" s="49"/>
    </row>
    <row r="346" spans="1:7" x14ac:dyDescent="0.35">
      <c r="A346" s="51"/>
      <c r="B346" s="51"/>
      <c r="C346" s="152"/>
      <c r="D346" s="51"/>
      <c r="E346" s="49"/>
      <c r="F346" s="49"/>
      <c r="G346" s="49"/>
    </row>
    <row r="347" spans="1:7" x14ac:dyDescent="0.35">
      <c r="A347" s="51"/>
      <c r="B347" s="51"/>
      <c r="C347" s="152"/>
      <c r="D347" s="51"/>
      <c r="E347" s="49"/>
      <c r="F347" s="49"/>
      <c r="G347" s="49"/>
    </row>
    <row r="348" spans="1:7" x14ac:dyDescent="0.35">
      <c r="A348" s="51"/>
      <c r="B348" s="51"/>
      <c r="C348" s="152"/>
      <c r="D348" s="51"/>
      <c r="E348" s="49"/>
      <c r="F348" s="49"/>
      <c r="G348" s="49"/>
    </row>
    <row r="349" spans="1:7" x14ac:dyDescent="0.35">
      <c r="A349" s="51"/>
      <c r="B349" s="51"/>
      <c r="C349" s="152"/>
      <c r="D349" s="51"/>
      <c r="E349" s="49"/>
      <c r="F349" s="49"/>
      <c r="G349" s="49"/>
    </row>
    <row r="350" spans="1:7" x14ac:dyDescent="0.35">
      <c r="A350" s="51"/>
      <c r="B350" s="51"/>
      <c r="C350" s="152"/>
      <c r="D350" s="51"/>
      <c r="E350" s="49"/>
      <c r="F350" s="49"/>
      <c r="G350" s="49"/>
    </row>
    <row r="351" spans="1:7" x14ac:dyDescent="0.35">
      <c r="A351" s="51"/>
      <c r="B351" s="51"/>
      <c r="C351" s="152"/>
      <c r="D351" s="51"/>
      <c r="E351" s="49"/>
      <c r="F351" s="49"/>
      <c r="G351" s="49"/>
    </row>
    <row r="352" spans="1:7" x14ac:dyDescent="0.35">
      <c r="A352" s="51"/>
      <c r="B352" s="51"/>
      <c r="C352" s="152"/>
      <c r="D352" s="51"/>
      <c r="E352" s="49"/>
      <c r="F352" s="49"/>
      <c r="G352" s="49"/>
    </row>
    <row r="353" spans="1:7" x14ac:dyDescent="0.35">
      <c r="A353" s="51"/>
      <c r="B353" s="51"/>
      <c r="C353" s="152"/>
      <c r="D353" s="51"/>
      <c r="E353" s="49"/>
      <c r="F353" s="49"/>
      <c r="G353" s="49"/>
    </row>
    <row r="354" spans="1:7" x14ac:dyDescent="0.35">
      <c r="A354" s="51"/>
      <c r="B354" s="51"/>
      <c r="C354" s="152"/>
      <c r="D354" s="51"/>
      <c r="E354" s="49"/>
      <c r="F354" s="49"/>
      <c r="G354" s="49"/>
    </row>
    <row r="355" spans="1:7" x14ac:dyDescent="0.35">
      <c r="A355" s="51"/>
      <c r="B355" s="51"/>
      <c r="C355" s="152"/>
      <c r="D355" s="51"/>
      <c r="E355" s="49"/>
      <c r="F355" s="49"/>
      <c r="G355" s="49"/>
    </row>
    <row r="356" spans="1:7" x14ac:dyDescent="0.35">
      <c r="A356" s="51"/>
      <c r="B356" s="51"/>
      <c r="C356" s="152"/>
      <c r="D356" s="51"/>
      <c r="E356" s="49"/>
      <c r="F356" s="49"/>
      <c r="G356" s="49"/>
    </row>
    <row r="357" spans="1:7" x14ac:dyDescent="0.35">
      <c r="A357" s="51"/>
      <c r="B357" s="51"/>
      <c r="C357" s="152"/>
      <c r="D357" s="51"/>
      <c r="E357" s="49"/>
      <c r="F357" s="49"/>
      <c r="G357" s="49"/>
    </row>
    <row r="358" spans="1:7" x14ac:dyDescent="0.35">
      <c r="A358" s="51"/>
      <c r="B358" s="51"/>
      <c r="C358" s="152"/>
      <c r="D358" s="51"/>
      <c r="E358" s="49"/>
      <c r="F358" s="49"/>
      <c r="G358" s="49"/>
    </row>
    <row r="359" spans="1:7" x14ac:dyDescent="0.35">
      <c r="A359" s="51"/>
      <c r="B359" s="51"/>
      <c r="C359" s="152"/>
      <c r="D359" s="51"/>
      <c r="E359" s="49"/>
      <c r="F359" s="49"/>
      <c r="G359" s="49"/>
    </row>
    <row r="360" spans="1:7" x14ac:dyDescent="0.35">
      <c r="A360" s="51"/>
      <c r="B360" s="51"/>
      <c r="C360" s="152"/>
      <c r="D360" s="51"/>
      <c r="E360" s="49"/>
      <c r="F360" s="49"/>
      <c r="G360" s="49"/>
    </row>
    <row r="361" spans="1:7" x14ac:dyDescent="0.35">
      <c r="A361" s="51"/>
      <c r="B361" s="51"/>
      <c r="C361" s="152"/>
      <c r="D361" s="51"/>
      <c r="E361" s="49"/>
      <c r="F361" s="49"/>
      <c r="G361" s="49"/>
    </row>
    <row r="362" spans="1:7" x14ac:dyDescent="0.35">
      <c r="A362" s="51"/>
      <c r="B362" s="51"/>
      <c r="C362" s="152"/>
      <c r="D362" s="51"/>
      <c r="E362" s="49"/>
      <c r="F362" s="49"/>
      <c r="G362" s="49"/>
    </row>
    <row r="363" spans="1:7" x14ac:dyDescent="0.35">
      <c r="A363" s="51"/>
      <c r="B363" s="51"/>
      <c r="C363" s="152"/>
      <c r="D363" s="51"/>
      <c r="E363" s="49"/>
      <c r="F363" s="49"/>
      <c r="G363" s="49"/>
    </row>
    <row r="364" spans="1:7" x14ac:dyDescent="0.35">
      <c r="A364" s="51"/>
      <c r="B364" s="51"/>
      <c r="C364" s="152"/>
      <c r="D364" s="51"/>
      <c r="E364" s="49"/>
      <c r="F364" s="49"/>
      <c r="G364" s="49"/>
    </row>
    <row r="365" spans="1:7" x14ac:dyDescent="0.35">
      <c r="A365" s="51"/>
      <c r="B365" s="51"/>
      <c r="C365" s="152"/>
      <c r="D365" s="51"/>
      <c r="E365" s="49"/>
      <c r="F365" s="49"/>
      <c r="G365" s="49"/>
    </row>
    <row r="366" spans="1:7" x14ac:dyDescent="0.35">
      <c r="A366" s="51"/>
      <c r="B366" s="51"/>
      <c r="C366" s="152"/>
      <c r="D366" s="51"/>
      <c r="E366" s="49"/>
      <c r="F366" s="49"/>
      <c r="G366" s="49"/>
    </row>
    <row r="367" spans="1:7" x14ac:dyDescent="0.35">
      <c r="A367" s="51"/>
      <c r="B367" s="51"/>
      <c r="C367" s="152"/>
      <c r="D367" s="51"/>
      <c r="E367" s="49"/>
      <c r="F367" s="49"/>
      <c r="G367" s="49"/>
    </row>
    <row r="368" spans="1:7" x14ac:dyDescent="0.35">
      <c r="A368" s="51"/>
      <c r="B368" s="51"/>
      <c r="C368" s="152"/>
      <c r="D368" s="51"/>
      <c r="E368" s="49"/>
      <c r="F368" s="49"/>
      <c r="G368" s="49"/>
    </row>
    <row r="369" spans="1:7" x14ac:dyDescent="0.35">
      <c r="A369" s="51"/>
      <c r="B369" s="51"/>
      <c r="C369" s="152"/>
      <c r="D369" s="51"/>
      <c r="E369" s="49"/>
      <c r="F369" s="49"/>
      <c r="G369" s="49"/>
    </row>
    <row r="370" spans="1:7" x14ac:dyDescent="0.35">
      <c r="A370" s="51"/>
      <c r="B370" s="51"/>
      <c r="C370" s="152"/>
      <c r="D370" s="51"/>
      <c r="E370" s="49"/>
      <c r="F370" s="49"/>
      <c r="G370" s="49"/>
    </row>
    <row r="371" spans="1:7" x14ac:dyDescent="0.35">
      <c r="A371" s="51"/>
      <c r="B371" s="51"/>
      <c r="C371" s="152"/>
      <c r="D371" s="51"/>
      <c r="E371" s="49"/>
      <c r="F371" s="49"/>
      <c r="G371" s="49"/>
    </row>
    <row r="372" spans="1:7" x14ac:dyDescent="0.35">
      <c r="A372" s="51"/>
      <c r="B372" s="51"/>
      <c r="C372" s="152"/>
      <c r="D372" s="51"/>
      <c r="E372" s="49"/>
      <c r="F372" s="49"/>
      <c r="G372" s="49"/>
    </row>
    <row r="373" spans="1:7" x14ac:dyDescent="0.35">
      <c r="A373" s="51"/>
      <c r="B373" s="51"/>
      <c r="C373" s="152"/>
      <c r="D373" s="51"/>
      <c r="E373" s="49"/>
      <c r="F373" s="49"/>
      <c r="G373" s="49"/>
    </row>
    <row r="374" spans="1:7" x14ac:dyDescent="0.35">
      <c r="A374" s="51"/>
      <c r="B374" s="51"/>
      <c r="C374" s="152"/>
      <c r="D374" s="51"/>
      <c r="E374" s="49"/>
      <c r="F374" s="49"/>
      <c r="G374" s="49"/>
    </row>
    <row r="375" spans="1:7" x14ac:dyDescent="0.35">
      <c r="A375" s="51"/>
      <c r="B375" s="51"/>
      <c r="C375" s="152"/>
      <c r="D375" s="51"/>
      <c r="E375" s="49"/>
      <c r="F375" s="49"/>
      <c r="G375" s="49"/>
    </row>
    <row r="376" spans="1:7" x14ac:dyDescent="0.35">
      <c r="A376" s="51"/>
      <c r="B376" s="51"/>
      <c r="C376" s="152"/>
      <c r="D376" s="51"/>
      <c r="E376" s="49"/>
      <c r="F376" s="49"/>
      <c r="G376" s="49"/>
    </row>
    <row r="377" spans="1:7" x14ac:dyDescent="0.35">
      <c r="A377" s="51"/>
      <c r="B377" s="51"/>
      <c r="C377" s="152"/>
      <c r="D377" s="51"/>
      <c r="E377" s="49"/>
      <c r="F377" s="49"/>
      <c r="G377" s="49"/>
    </row>
    <row r="378" spans="1:7" x14ac:dyDescent="0.35">
      <c r="A378" s="51"/>
      <c r="B378" s="51"/>
      <c r="C378" s="152"/>
      <c r="D378" s="51"/>
      <c r="E378" s="49"/>
      <c r="F378" s="49"/>
      <c r="G378" s="49"/>
    </row>
    <row r="379" spans="1:7" x14ac:dyDescent="0.35">
      <c r="A379" s="51"/>
      <c r="B379" s="51"/>
      <c r="C379" s="152"/>
      <c r="D379" s="51"/>
      <c r="E379" s="49"/>
      <c r="F379" s="49"/>
      <c r="G379" s="49"/>
    </row>
    <row r="380" spans="1:7" ht="18.5" x14ac:dyDescent="0.35">
      <c r="A380" s="123"/>
      <c r="B380" s="151"/>
      <c r="C380" s="123"/>
      <c r="D380" s="123"/>
      <c r="E380" s="123"/>
      <c r="F380" s="123"/>
      <c r="G380" s="123"/>
    </row>
    <row r="381" spans="1:7" x14ac:dyDescent="0.35">
      <c r="A381" s="70"/>
      <c r="B381" s="70"/>
      <c r="C381" s="70"/>
      <c r="D381" s="70"/>
      <c r="E381" s="70"/>
      <c r="F381" s="70"/>
      <c r="G381" s="70"/>
    </row>
    <row r="382" spans="1:7" x14ac:dyDescent="0.35">
      <c r="A382" s="51"/>
      <c r="B382" s="51"/>
      <c r="C382" s="132"/>
      <c r="D382" s="65"/>
      <c r="E382" s="65"/>
      <c r="F382" s="83"/>
      <c r="G382" s="83"/>
    </row>
    <row r="383" spans="1:7" x14ac:dyDescent="0.35">
      <c r="A383" s="65"/>
      <c r="B383" s="51"/>
      <c r="C383" s="51"/>
      <c r="D383" s="65"/>
      <c r="E383" s="65"/>
      <c r="F383" s="83"/>
      <c r="G383" s="83"/>
    </row>
    <row r="384" spans="1:7" x14ac:dyDescent="0.35">
      <c r="A384" s="51"/>
      <c r="B384" s="51"/>
      <c r="C384" s="51"/>
      <c r="D384" s="65"/>
      <c r="E384" s="65"/>
      <c r="F384" s="83"/>
      <c r="G384" s="83"/>
    </row>
    <row r="385" spans="1:7" x14ac:dyDescent="0.35">
      <c r="A385" s="51"/>
      <c r="B385" s="68"/>
      <c r="C385" s="132"/>
      <c r="D385" s="132"/>
      <c r="E385" s="65"/>
      <c r="F385" s="139"/>
      <c r="G385" s="139"/>
    </row>
    <row r="386" spans="1:7" x14ac:dyDescent="0.35">
      <c r="A386" s="51"/>
      <c r="B386" s="68"/>
      <c r="C386" s="132"/>
      <c r="D386" s="132"/>
      <c r="E386" s="65"/>
      <c r="F386" s="139"/>
      <c r="G386" s="139"/>
    </row>
    <row r="387" spans="1:7" x14ac:dyDescent="0.35">
      <c r="A387" s="51"/>
      <c r="B387" s="68"/>
      <c r="C387" s="132"/>
      <c r="D387" s="132"/>
      <c r="E387" s="65"/>
      <c r="F387" s="139"/>
      <c r="G387" s="139"/>
    </row>
    <row r="388" spans="1:7" x14ac:dyDescent="0.35">
      <c r="A388" s="51"/>
      <c r="B388" s="68"/>
      <c r="C388" s="132"/>
      <c r="D388" s="132"/>
      <c r="E388" s="65"/>
      <c r="F388" s="139"/>
      <c r="G388" s="139"/>
    </row>
    <row r="389" spans="1:7" x14ac:dyDescent="0.35">
      <c r="A389" s="51"/>
      <c r="B389" s="68"/>
      <c r="C389" s="132"/>
      <c r="D389" s="132"/>
      <c r="E389" s="65"/>
      <c r="F389" s="139"/>
      <c r="G389" s="139"/>
    </row>
    <row r="390" spans="1:7" x14ac:dyDescent="0.35">
      <c r="A390" s="51"/>
      <c r="B390" s="68"/>
      <c r="C390" s="132"/>
      <c r="D390" s="132"/>
      <c r="E390" s="65"/>
      <c r="F390" s="139"/>
      <c r="G390" s="139"/>
    </row>
    <row r="391" spans="1:7" x14ac:dyDescent="0.35">
      <c r="A391" s="51"/>
      <c r="B391" s="68"/>
      <c r="C391" s="132"/>
      <c r="D391" s="132"/>
      <c r="E391" s="65"/>
      <c r="F391" s="139"/>
      <c r="G391" s="139"/>
    </row>
    <row r="392" spans="1:7" x14ac:dyDescent="0.35">
      <c r="A392" s="51"/>
      <c r="B392" s="68"/>
      <c r="C392" s="132"/>
      <c r="D392" s="133"/>
      <c r="E392" s="65"/>
      <c r="F392" s="139"/>
      <c r="G392" s="139"/>
    </row>
    <row r="393" spans="1:7" x14ac:dyDescent="0.35">
      <c r="A393" s="51"/>
      <c r="B393" s="68"/>
      <c r="C393" s="132"/>
      <c r="D393" s="133"/>
      <c r="E393" s="65"/>
      <c r="F393" s="139"/>
      <c r="G393" s="139"/>
    </row>
    <row r="394" spans="1:7" x14ac:dyDescent="0.35">
      <c r="A394" s="51"/>
      <c r="B394" s="68"/>
      <c r="C394" s="132"/>
      <c r="D394" s="133"/>
      <c r="E394" s="68"/>
      <c r="F394" s="139"/>
      <c r="G394" s="139"/>
    </row>
    <row r="395" spans="1:7" x14ac:dyDescent="0.35">
      <c r="A395" s="51"/>
      <c r="B395" s="68"/>
      <c r="C395" s="132"/>
      <c r="D395" s="133"/>
      <c r="E395" s="68"/>
      <c r="F395" s="139"/>
      <c r="G395" s="139"/>
    </row>
    <row r="396" spans="1:7" x14ac:dyDescent="0.35">
      <c r="A396" s="51"/>
      <c r="B396" s="68"/>
      <c r="C396" s="132"/>
      <c r="D396" s="133"/>
      <c r="E396" s="68"/>
      <c r="F396" s="139"/>
      <c r="G396" s="139"/>
    </row>
    <row r="397" spans="1:7" x14ac:dyDescent="0.35">
      <c r="A397" s="51"/>
      <c r="B397" s="68"/>
      <c r="C397" s="132"/>
      <c r="D397" s="133"/>
      <c r="E397" s="68"/>
      <c r="F397" s="139"/>
      <c r="G397" s="139"/>
    </row>
    <row r="398" spans="1:7" x14ac:dyDescent="0.35">
      <c r="A398" s="51"/>
      <c r="B398" s="68"/>
      <c r="C398" s="132"/>
      <c r="D398" s="133"/>
      <c r="E398" s="68"/>
      <c r="F398" s="139"/>
      <c r="G398" s="139"/>
    </row>
    <row r="399" spans="1:7" x14ac:dyDescent="0.35">
      <c r="A399" s="51"/>
      <c r="B399" s="68"/>
      <c r="C399" s="132"/>
      <c r="D399" s="133"/>
      <c r="E399" s="68"/>
      <c r="F399" s="139"/>
      <c r="G399" s="139"/>
    </row>
    <row r="400" spans="1:7" x14ac:dyDescent="0.35">
      <c r="A400" s="51"/>
      <c r="B400" s="68"/>
      <c r="C400" s="132"/>
      <c r="D400" s="133"/>
      <c r="E400" s="51"/>
      <c r="F400" s="139"/>
      <c r="G400" s="139"/>
    </row>
    <row r="401" spans="1:7" x14ac:dyDescent="0.35">
      <c r="A401" s="51"/>
      <c r="B401" s="68"/>
      <c r="C401" s="132"/>
      <c r="D401" s="133"/>
      <c r="E401" s="173"/>
      <c r="F401" s="139"/>
      <c r="G401" s="139"/>
    </row>
    <row r="402" spans="1:7" x14ac:dyDescent="0.35">
      <c r="A402" s="51"/>
      <c r="B402" s="68"/>
      <c r="C402" s="132"/>
      <c r="D402" s="133"/>
      <c r="E402" s="173"/>
      <c r="F402" s="139"/>
      <c r="G402" s="139"/>
    </row>
    <row r="403" spans="1:7" x14ac:dyDescent="0.35">
      <c r="A403" s="51"/>
      <c r="B403" s="68"/>
      <c r="C403" s="132"/>
      <c r="D403" s="133"/>
      <c r="E403" s="173"/>
      <c r="F403" s="139"/>
      <c r="G403" s="139"/>
    </row>
    <row r="404" spans="1:7" x14ac:dyDescent="0.35">
      <c r="A404" s="51"/>
      <c r="B404" s="68"/>
      <c r="C404" s="132"/>
      <c r="D404" s="133"/>
      <c r="E404" s="173"/>
      <c r="F404" s="139"/>
      <c r="G404" s="139"/>
    </row>
    <row r="405" spans="1:7" x14ac:dyDescent="0.35">
      <c r="A405" s="51"/>
      <c r="B405" s="68"/>
      <c r="C405" s="132"/>
      <c r="D405" s="133"/>
      <c r="E405" s="173"/>
      <c r="F405" s="139"/>
      <c r="G405" s="139"/>
    </row>
    <row r="406" spans="1:7" x14ac:dyDescent="0.35">
      <c r="A406" s="51"/>
      <c r="B406" s="68"/>
      <c r="C406" s="132"/>
      <c r="D406" s="133"/>
      <c r="E406" s="173"/>
      <c r="F406" s="139"/>
      <c r="G406" s="139"/>
    </row>
    <row r="407" spans="1:7" x14ac:dyDescent="0.35">
      <c r="A407" s="51"/>
      <c r="B407" s="68"/>
      <c r="C407" s="132"/>
      <c r="D407" s="133"/>
      <c r="E407" s="173"/>
      <c r="F407" s="139"/>
      <c r="G407" s="139"/>
    </row>
    <row r="408" spans="1:7" x14ac:dyDescent="0.35">
      <c r="A408" s="51"/>
      <c r="B408" s="68"/>
      <c r="C408" s="132"/>
      <c r="D408" s="133"/>
      <c r="E408" s="173"/>
      <c r="F408" s="139"/>
      <c r="G408" s="139"/>
    </row>
    <row r="409" spans="1:7" x14ac:dyDescent="0.35">
      <c r="A409" s="51"/>
      <c r="B409" s="78"/>
      <c r="C409" s="134"/>
      <c r="D409" s="76"/>
      <c r="E409" s="173"/>
      <c r="F409" s="174"/>
      <c r="G409" s="174"/>
    </row>
    <row r="410" spans="1:7" x14ac:dyDescent="0.35">
      <c r="A410" s="70"/>
      <c r="B410" s="70"/>
      <c r="C410" s="70"/>
      <c r="D410" s="70"/>
      <c r="E410" s="70"/>
      <c r="F410" s="70"/>
      <c r="G410" s="70"/>
    </row>
    <row r="411" spans="1:7" x14ac:dyDescent="0.35">
      <c r="A411" s="51"/>
      <c r="B411" s="51"/>
      <c r="C411" s="152"/>
      <c r="D411" s="51"/>
      <c r="E411" s="51"/>
      <c r="F411" s="51"/>
      <c r="G411" s="51"/>
    </row>
    <row r="412" spans="1:7" x14ac:dyDescent="0.35">
      <c r="A412" s="51"/>
      <c r="B412" s="51"/>
      <c r="C412" s="51"/>
      <c r="D412" s="51"/>
      <c r="E412" s="51"/>
      <c r="F412" s="51"/>
      <c r="G412" s="51"/>
    </row>
    <row r="413" spans="1:7" x14ac:dyDescent="0.35">
      <c r="A413" s="51"/>
      <c r="B413" s="68"/>
      <c r="C413" s="51"/>
      <c r="D413" s="51"/>
      <c r="E413" s="51"/>
      <c r="F413" s="51"/>
      <c r="G413" s="51"/>
    </row>
    <row r="414" spans="1:7" x14ac:dyDescent="0.35">
      <c r="A414" s="51"/>
      <c r="B414" s="51"/>
      <c r="C414" s="132"/>
      <c r="D414" s="133"/>
      <c r="E414" s="51"/>
      <c r="F414" s="139"/>
      <c r="G414" s="139"/>
    </row>
    <row r="415" spans="1:7" x14ac:dyDescent="0.35">
      <c r="A415" s="51"/>
      <c r="B415" s="51"/>
      <c r="C415" s="132"/>
      <c r="D415" s="133"/>
      <c r="E415" s="51"/>
      <c r="F415" s="139"/>
      <c r="G415" s="139"/>
    </row>
    <row r="416" spans="1:7" x14ac:dyDescent="0.35">
      <c r="A416" s="51"/>
      <c r="B416" s="51"/>
      <c r="C416" s="132"/>
      <c r="D416" s="133"/>
      <c r="E416" s="51"/>
      <c r="F416" s="139"/>
      <c r="G416" s="139"/>
    </row>
    <row r="417" spans="1:7" x14ac:dyDescent="0.35">
      <c r="A417" s="51"/>
      <c r="B417" s="51"/>
      <c r="C417" s="132"/>
      <c r="D417" s="133"/>
      <c r="E417" s="51"/>
      <c r="F417" s="139"/>
      <c r="G417" s="139"/>
    </row>
    <row r="418" spans="1:7" x14ac:dyDescent="0.35">
      <c r="A418" s="51"/>
      <c r="B418" s="51"/>
      <c r="C418" s="132"/>
      <c r="D418" s="133"/>
      <c r="E418" s="51"/>
      <c r="F418" s="139"/>
      <c r="G418" s="139"/>
    </row>
    <row r="419" spans="1:7" x14ac:dyDescent="0.35">
      <c r="A419" s="51"/>
      <c r="B419" s="51"/>
      <c r="C419" s="132"/>
      <c r="D419" s="133"/>
      <c r="E419" s="51"/>
      <c r="F419" s="139"/>
      <c r="G419" s="139"/>
    </row>
    <row r="420" spans="1:7" x14ac:dyDescent="0.35">
      <c r="A420" s="51"/>
      <c r="B420" s="51"/>
      <c r="C420" s="132"/>
      <c r="D420" s="133"/>
      <c r="E420" s="51"/>
      <c r="F420" s="139"/>
      <c r="G420" s="139"/>
    </row>
    <row r="421" spans="1:7" x14ac:dyDescent="0.35">
      <c r="A421" s="51"/>
      <c r="B421" s="51"/>
      <c r="C421" s="132"/>
      <c r="D421" s="133"/>
      <c r="E421" s="51"/>
      <c r="F421" s="139"/>
      <c r="G421" s="139"/>
    </row>
    <row r="422" spans="1:7" x14ac:dyDescent="0.35">
      <c r="A422" s="51"/>
      <c r="B422" s="78"/>
      <c r="C422" s="132"/>
      <c r="D422" s="133"/>
      <c r="E422" s="51"/>
      <c r="F422" s="152"/>
      <c r="G422" s="152"/>
    </row>
    <row r="423" spans="1:7" x14ac:dyDescent="0.35">
      <c r="A423" s="51"/>
      <c r="B423" s="80"/>
      <c r="C423" s="132"/>
      <c r="D423" s="133"/>
      <c r="E423" s="51"/>
      <c r="F423" s="139"/>
      <c r="G423" s="139"/>
    </row>
    <row r="424" spans="1:7" x14ac:dyDescent="0.35">
      <c r="A424" s="51"/>
      <c r="B424" s="80"/>
      <c r="C424" s="132"/>
      <c r="D424" s="133"/>
      <c r="E424" s="51"/>
      <c r="F424" s="139"/>
      <c r="G424" s="139"/>
    </row>
    <row r="425" spans="1:7" x14ac:dyDescent="0.35">
      <c r="A425" s="51"/>
      <c r="B425" s="80"/>
      <c r="C425" s="132"/>
      <c r="D425" s="133"/>
      <c r="E425" s="51"/>
      <c r="F425" s="139"/>
      <c r="G425" s="139"/>
    </row>
    <row r="426" spans="1:7" x14ac:dyDescent="0.35">
      <c r="A426" s="51"/>
      <c r="B426" s="80"/>
      <c r="C426" s="132"/>
      <c r="D426" s="133"/>
      <c r="E426" s="51"/>
      <c r="F426" s="139"/>
      <c r="G426" s="139"/>
    </row>
    <row r="427" spans="1:7" x14ac:dyDescent="0.35">
      <c r="A427" s="51"/>
      <c r="B427" s="80"/>
      <c r="C427" s="132"/>
      <c r="D427" s="133"/>
      <c r="E427" s="51"/>
      <c r="F427" s="139"/>
      <c r="G427" s="139"/>
    </row>
    <row r="428" spans="1:7" x14ac:dyDescent="0.35">
      <c r="A428" s="51"/>
      <c r="B428" s="80"/>
      <c r="C428" s="132"/>
      <c r="D428" s="133"/>
      <c r="E428" s="51"/>
      <c r="F428" s="139"/>
      <c r="G428" s="139"/>
    </row>
    <row r="429" spans="1:7" x14ac:dyDescent="0.35">
      <c r="A429" s="51"/>
      <c r="B429" s="80"/>
      <c r="C429" s="51"/>
      <c r="D429" s="51"/>
      <c r="E429" s="51"/>
      <c r="F429" s="77"/>
      <c r="G429" s="77"/>
    </row>
    <row r="430" spans="1:7" x14ac:dyDescent="0.35">
      <c r="A430" s="51"/>
      <c r="B430" s="80"/>
      <c r="C430" s="51"/>
      <c r="D430" s="51"/>
      <c r="E430" s="51"/>
      <c r="F430" s="77"/>
      <c r="G430" s="77"/>
    </row>
    <row r="431" spans="1:7" x14ac:dyDescent="0.35">
      <c r="A431" s="51"/>
      <c r="B431" s="80"/>
      <c r="C431" s="51"/>
      <c r="D431" s="51"/>
      <c r="E431" s="51"/>
      <c r="F431" s="173"/>
      <c r="G431" s="173"/>
    </row>
    <row r="432" spans="1:7" x14ac:dyDescent="0.35">
      <c r="A432" s="70"/>
      <c r="B432" s="70"/>
      <c r="C432" s="70"/>
      <c r="D432" s="70"/>
      <c r="E432" s="70"/>
      <c r="F432" s="70"/>
      <c r="G432" s="70"/>
    </row>
    <row r="433" spans="1:7" x14ac:dyDescent="0.35">
      <c r="A433" s="51"/>
      <c r="B433" s="51"/>
      <c r="C433" s="152"/>
      <c r="D433" s="51"/>
      <c r="E433" s="51"/>
      <c r="F433" s="51"/>
      <c r="G433" s="51"/>
    </row>
    <row r="434" spans="1:7" x14ac:dyDescent="0.35">
      <c r="A434" s="51"/>
      <c r="B434" s="51"/>
      <c r="C434" s="51"/>
      <c r="D434" s="51"/>
      <c r="E434" s="51"/>
      <c r="F434" s="51"/>
      <c r="G434" s="51"/>
    </row>
    <row r="435" spans="1:7" x14ac:dyDescent="0.35">
      <c r="A435" s="51"/>
      <c r="B435" s="68"/>
      <c r="C435" s="51"/>
      <c r="D435" s="51"/>
      <c r="E435" s="51"/>
      <c r="F435" s="51"/>
      <c r="G435" s="51"/>
    </row>
    <row r="436" spans="1:7" x14ac:dyDescent="0.35">
      <c r="A436" s="51"/>
      <c r="B436" s="51"/>
      <c r="C436" s="132"/>
      <c r="D436" s="133"/>
      <c r="E436" s="51"/>
      <c r="F436" s="139"/>
      <c r="G436" s="139"/>
    </row>
    <row r="437" spans="1:7" x14ac:dyDescent="0.35">
      <c r="A437" s="51"/>
      <c r="B437" s="51"/>
      <c r="C437" s="132"/>
      <c r="D437" s="133"/>
      <c r="E437" s="51"/>
      <c r="F437" s="139"/>
      <c r="G437" s="139"/>
    </row>
    <row r="438" spans="1:7" x14ac:dyDescent="0.35">
      <c r="A438" s="51"/>
      <c r="B438" s="51"/>
      <c r="C438" s="132"/>
      <c r="D438" s="133"/>
      <c r="E438" s="51"/>
      <c r="F438" s="139"/>
      <c r="G438" s="139"/>
    </row>
    <row r="439" spans="1:7" x14ac:dyDescent="0.35">
      <c r="A439" s="51"/>
      <c r="B439" s="51"/>
      <c r="C439" s="132"/>
      <c r="D439" s="133"/>
      <c r="E439" s="51"/>
      <c r="F439" s="139"/>
      <c r="G439" s="139"/>
    </row>
    <row r="440" spans="1:7" x14ac:dyDescent="0.35">
      <c r="A440" s="51"/>
      <c r="B440" s="51"/>
      <c r="C440" s="132"/>
      <c r="D440" s="133"/>
      <c r="E440" s="51"/>
      <c r="F440" s="139"/>
      <c r="G440" s="139"/>
    </row>
    <row r="441" spans="1:7" x14ac:dyDescent="0.35">
      <c r="A441" s="51"/>
      <c r="B441" s="51"/>
      <c r="C441" s="132"/>
      <c r="D441" s="133"/>
      <c r="E441" s="51"/>
      <c r="F441" s="139"/>
      <c r="G441" s="139"/>
    </row>
    <row r="442" spans="1:7" x14ac:dyDescent="0.35">
      <c r="A442" s="51"/>
      <c r="B442" s="51"/>
      <c r="C442" s="132"/>
      <c r="D442" s="133"/>
      <c r="E442" s="51"/>
      <c r="F442" s="139"/>
      <c r="G442" s="139"/>
    </row>
    <row r="443" spans="1:7" x14ac:dyDescent="0.35">
      <c r="A443" s="51"/>
      <c r="B443" s="51"/>
      <c r="C443" s="132"/>
      <c r="D443" s="133"/>
      <c r="E443" s="51"/>
      <c r="F443" s="139"/>
      <c r="G443" s="139"/>
    </row>
    <row r="444" spans="1:7" x14ac:dyDescent="0.35">
      <c r="A444" s="51"/>
      <c r="B444" s="78"/>
      <c r="C444" s="132"/>
      <c r="D444" s="133"/>
      <c r="E444" s="51"/>
      <c r="F444" s="152"/>
      <c r="G444" s="152"/>
    </row>
    <row r="445" spans="1:7" x14ac:dyDescent="0.35">
      <c r="A445" s="51"/>
      <c r="B445" s="80"/>
      <c r="C445" s="132"/>
      <c r="D445" s="133"/>
      <c r="E445" s="51"/>
      <c r="F445" s="139"/>
      <c r="G445" s="139"/>
    </row>
    <row r="446" spans="1:7" x14ac:dyDescent="0.35">
      <c r="A446" s="51"/>
      <c r="B446" s="80"/>
      <c r="C446" s="132"/>
      <c r="D446" s="133"/>
      <c r="E446" s="51"/>
      <c r="F446" s="139"/>
      <c r="G446" s="139"/>
    </row>
    <row r="447" spans="1:7" x14ac:dyDescent="0.35">
      <c r="A447" s="51"/>
      <c r="B447" s="80"/>
      <c r="C447" s="132"/>
      <c r="D447" s="133"/>
      <c r="E447" s="51"/>
      <c r="F447" s="139"/>
      <c r="G447" s="139"/>
    </row>
    <row r="448" spans="1:7" x14ac:dyDescent="0.35">
      <c r="A448" s="51"/>
      <c r="B448" s="80"/>
      <c r="C448" s="132"/>
      <c r="D448" s="133"/>
      <c r="E448" s="51"/>
      <c r="F448" s="139"/>
      <c r="G448" s="139"/>
    </row>
    <row r="449" spans="1:7" x14ac:dyDescent="0.35">
      <c r="A449" s="51"/>
      <c r="B449" s="80"/>
      <c r="C449" s="132"/>
      <c r="D449" s="133"/>
      <c r="E449" s="51"/>
      <c r="F449" s="139"/>
      <c r="G449" s="139"/>
    </row>
    <row r="450" spans="1:7" x14ac:dyDescent="0.35">
      <c r="A450" s="51"/>
      <c r="B450" s="80"/>
      <c r="C450" s="132"/>
      <c r="D450" s="133"/>
      <c r="E450" s="51"/>
      <c r="F450" s="139"/>
      <c r="G450" s="139"/>
    </row>
    <row r="451" spans="1:7" x14ac:dyDescent="0.35">
      <c r="A451" s="51"/>
      <c r="B451" s="80"/>
      <c r="C451" s="51"/>
      <c r="D451" s="51"/>
      <c r="E451" s="51"/>
      <c r="F451" s="139"/>
      <c r="G451" s="139"/>
    </row>
    <row r="452" spans="1:7" x14ac:dyDescent="0.35">
      <c r="A452" s="51"/>
      <c r="B452" s="80"/>
      <c r="C452" s="51"/>
      <c r="D452" s="51"/>
      <c r="E452" s="51"/>
      <c r="F452" s="139"/>
      <c r="G452" s="139"/>
    </row>
    <row r="453" spans="1:7" x14ac:dyDescent="0.35">
      <c r="A453" s="51"/>
      <c r="B453" s="80"/>
      <c r="C453" s="51"/>
      <c r="D453" s="51"/>
      <c r="E453" s="51"/>
      <c r="F453" s="139"/>
      <c r="G453" s="152"/>
    </row>
    <row r="454" spans="1:7" x14ac:dyDescent="0.35">
      <c r="A454" s="70"/>
      <c r="B454" s="70"/>
      <c r="C454" s="70"/>
      <c r="D454" s="70"/>
      <c r="E454" s="70"/>
      <c r="F454" s="70"/>
      <c r="G454" s="70"/>
    </row>
    <row r="455" spans="1:7" x14ac:dyDescent="0.35">
      <c r="A455" s="51"/>
      <c r="B455" s="68"/>
      <c r="C455" s="152"/>
      <c r="D455" s="152"/>
      <c r="E455" s="51"/>
      <c r="F455" s="51"/>
      <c r="G455" s="51"/>
    </row>
    <row r="456" spans="1:7" x14ac:dyDescent="0.35">
      <c r="A456" s="51"/>
      <c r="B456" s="68"/>
      <c r="C456" s="152"/>
      <c r="D456" s="152"/>
      <c r="E456" s="51"/>
      <c r="F456" s="51"/>
      <c r="G456" s="51"/>
    </row>
    <row r="457" spans="1:7" x14ac:dyDescent="0.35">
      <c r="A457" s="51"/>
      <c r="B457" s="68"/>
      <c r="C457" s="152"/>
      <c r="D457" s="152"/>
      <c r="E457" s="51"/>
      <c r="F457" s="51"/>
      <c r="G457" s="51"/>
    </row>
    <row r="458" spans="1:7" x14ac:dyDescent="0.35">
      <c r="A458" s="51"/>
      <c r="B458" s="68"/>
      <c r="C458" s="152"/>
      <c r="D458" s="152"/>
      <c r="E458" s="51"/>
      <c r="F458" s="51"/>
      <c r="G458" s="51"/>
    </row>
    <row r="459" spans="1:7" x14ac:dyDescent="0.35">
      <c r="A459" s="51"/>
      <c r="B459" s="68"/>
      <c r="C459" s="152"/>
      <c r="D459" s="152"/>
      <c r="E459" s="51"/>
      <c r="F459" s="51"/>
      <c r="G459" s="51"/>
    </row>
    <row r="460" spans="1:7" x14ac:dyDescent="0.35">
      <c r="A460" s="51"/>
      <c r="B460" s="68"/>
      <c r="C460" s="152"/>
      <c r="D460" s="152"/>
      <c r="E460" s="51"/>
      <c r="F460" s="51"/>
      <c r="G460" s="51"/>
    </row>
    <row r="461" spans="1:7" x14ac:dyDescent="0.35">
      <c r="A461" s="51"/>
      <c r="B461" s="68"/>
      <c r="C461" s="152"/>
      <c r="D461" s="152"/>
      <c r="E461" s="51"/>
      <c r="F461" s="51"/>
      <c r="G461" s="51"/>
    </row>
    <row r="462" spans="1:7" x14ac:dyDescent="0.35">
      <c r="A462" s="51"/>
      <c r="B462" s="68"/>
      <c r="C462" s="152"/>
      <c r="D462" s="152"/>
      <c r="E462" s="51"/>
      <c r="F462" s="51"/>
      <c r="G462" s="51"/>
    </row>
    <row r="463" spans="1:7" x14ac:dyDescent="0.35">
      <c r="A463" s="51"/>
      <c r="B463" s="68"/>
      <c r="C463" s="152"/>
      <c r="D463" s="152"/>
      <c r="E463" s="51"/>
      <c r="F463" s="51"/>
      <c r="G463" s="51"/>
    </row>
    <row r="464" spans="1:7" x14ac:dyDescent="0.35">
      <c r="A464" s="51"/>
      <c r="B464" s="68"/>
      <c r="C464" s="152"/>
      <c r="D464" s="152"/>
      <c r="E464" s="51"/>
      <c r="F464" s="51"/>
      <c r="G464" s="51"/>
    </row>
    <row r="465" spans="1:7" x14ac:dyDescent="0.35">
      <c r="A465" s="51"/>
      <c r="B465" s="80"/>
      <c r="C465" s="152"/>
      <c r="D465" s="51"/>
      <c r="E465" s="51"/>
      <c r="F465" s="51"/>
      <c r="G465" s="51"/>
    </row>
    <row r="466" spans="1:7" x14ac:dyDescent="0.35">
      <c r="A466" s="51"/>
      <c r="B466" s="80"/>
      <c r="C466" s="152"/>
      <c r="D466" s="51"/>
      <c r="E466" s="51"/>
      <c r="F466" s="51"/>
      <c r="G466" s="51"/>
    </row>
    <row r="467" spans="1:7" x14ac:dyDescent="0.35">
      <c r="A467" s="51"/>
      <c r="B467" s="80"/>
      <c r="C467" s="152"/>
      <c r="D467" s="51"/>
      <c r="E467" s="51"/>
      <c r="F467" s="51"/>
      <c r="G467" s="51"/>
    </row>
    <row r="468" spans="1:7" x14ac:dyDescent="0.35">
      <c r="A468" s="51"/>
      <c r="B468" s="80"/>
      <c r="C468" s="152"/>
      <c r="D468" s="51"/>
      <c r="E468" s="51"/>
      <c r="F468" s="51"/>
      <c r="G468" s="51"/>
    </row>
    <row r="469" spans="1:7" x14ac:dyDescent="0.35">
      <c r="A469" s="51"/>
      <c r="B469" s="80"/>
      <c r="C469" s="152"/>
      <c r="D469" s="51"/>
      <c r="E469" s="51"/>
      <c r="F469" s="51"/>
      <c r="G469" s="51"/>
    </row>
    <row r="470" spans="1:7" x14ac:dyDescent="0.35">
      <c r="A470" s="51"/>
      <c r="B470" s="80"/>
      <c r="C470" s="152"/>
      <c r="D470" s="51"/>
      <c r="E470" s="51"/>
      <c r="F470" s="51"/>
      <c r="G470" s="51"/>
    </row>
    <row r="471" spans="1:7" x14ac:dyDescent="0.35">
      <c r="A471" s="51"/>
      <c r="B471" s="80"/>
      <c r="C471" s="152"/>
      <c r="D471" s="51"/>
      <c r="E471" s="51"/>
      <c r="F471" s="51"/>
      <c r="G471" s="51"/>
    </row>
    <row r="472" spans="1:7" x14ac:dyDescent="0.35">
      <c r="A472" s="51"/>
      <c r="B472" s="80"/>
      <c r="C472" s="152"/>
      <c r="D472" s="51"/>
      <c r="E472" s="51"/>
      <c r="F472" s="51"/>
      <c r="G472" s="51"/>
    </row>
    <row r="473" spans="1:7" x14ac:dyDescent="0.35">
      <c r="A473" s="51"/>
      <c r="B473" s="80"/>
      <c r="C473" s="152"/>
      <c r="D473" s="51"/>
      <c r="E473" s="51"/>
      <c r="F473" s="51"/>
      <c r="G473" s="51"/>
    </row>
    <row r="474" spans="1:7" x14ac:dyDescent="0.35">
      <c r="A474" s="51"/>
      <c r="B474" s="80"/>
      <c r="C474" s="152"/>
      <c r="D474" s="51"/>
      <c r="E474" s="51"/>
      <c r="F474" s="51"/>
      <c r="G474" s="51"/>
    </row>
    <row r="475" spans="1:7" x14ac:dyDescent="0.35">
      <c r="A475" s="51"/>
      <c r="B475" s="80"/>
      <c r="C475" s="152"/>
      <c r="D475" s="51"/>
      <c r="E475" s="51"/>
      <c r="F475" s="51"/>
      <c r="G475" s="51"/>
    </row>
    <row r="476" spans="1:7" x14ac:dyDescent="0.35">
      <c r="A476" s="51"/>
      <c r="B476" s="80"/>
      <c r="C476" s="152"/>
      <c r="D476" s="51"/>
      <c r="E476" s="51"/>
      <c r="F476" s="51"/>
      <c r="G476" s="49"/>
    </row>
    <row r="477" spans="1:7" x14ac:dyDescent="0.35">
      <c r="A477" s="51"/>
      <c r="B477" s="80"/>
      <c r="C477" s="152"/>
      <c r="D477" s="51"/>
      <c r="E477" s="51"/>
      <c r="F477" s="51"/>
      <c r="G477" s="49"/>
    </row>
    <row r="478" spans="1:7" x14ac:dyDescent="0.35">
      <c r="A478" s="51"/>
      <c r="B478" s="80"/>
      <c r="C478" s="152"/>
      <c r="D478" s="51"/>
      <c r="E478" s="51"/>
      <c r="F478" s="51"/>
      <c r="G478" s="49"/>
    </row>
    <row r="479" spans="1:7" x14ac:dyDescent="0.35">
      <c r="A479" s="51"/>
      <c r="B479" s="80"/>
      <c r="C479" s="152"/>
      <c r="D479" s="81"/>
      <c r="E479" s="81"/>
      <c r="F479" s="81"/>
      <c r="G479" s="81"/>
    </row>
    <row r="480" spans="1:7" x14ac:dyDescent="0.35">
      <c r="A480" s="51"/>
      <c r="B480" s="80"/>
      <c r="C480" s="152"/>
      <c r="D480" s="81"/>
      <c r="E480" s="81"/>
      <c r="F480" s="81"/>
      <c r="G480" s="81"/>
    </row>
    <row r="481" spans="1:7" x14ac:dyDescent="0.35">
      <c r="A481" s="51"/>
      <c r="B481" s="80"/>
      <c r="C481" s="152"/>
      <c r="D481" s="81"/>
      <c r="E481" s="81"/>
      <c r="F481" s="81"/>
      <c r="G481" s="81"/>
    </row>
    <row r="482" spans="1:7" x14ac:dyDescent="0.35">
      <c r="A482" s="70"/>
      <c r="B482" s="70"/>
      <c r="C482" s="70"/>
      <c r="D482" s="70"/>
      <c r="E482" s="70"/>
      <c r="F482" s="70"/>
      <c r="G482" s="70"/>
    </row>
    <row r="483" spans="1:7" x14ac:dyDescent="0.35">
      <c r="A483" s="51"/>
      <c r="B483" s="68"/>
      <c r="C483" s="51"/>
      <c r="D483" s="51"/>
      <c r="E483" s="57"/>
      <c r="F483" s="139"/>
      <c r="G483" s="139"/>
    </row>
    <row r="484" spans="1:7" x14ac:dyDescent="0.35">
      <c r="A484" s="51"/>
      <c r="B484" s="68"/>
      <c r="C484" s="51"/>
      <c r="D484" s="51"/>
      <c r="E484" s="57"/>
      <c r="F484" s="139"/>
      <c r="G484" s="139"/>
    </row>
    <row r="485" spans="1:7" x14ac:dyDescent="0.35">
      <c r="A485" s="51"/>
      <c r="B485" s="68"/>
      <c r="C485" s="51"/>
      <c r="D485" s="51"/>
      <c r="E485" s="57"/>
      <c r="F485" s="139"/>
      <c r="G485" s="139"/>
    </row>
    <row r="486" spans="1:7" x14ac:dyDescent="0.35">
      <c r="A486" s="51"/>
      <c r="B486" s="68"/>
      <c r="C486" s="51"/>
      <c r="D486" s="51"/>
      <c r="E486" s="57"/>
      <c r="F486" s="139"/>
      <c r="G486" s="139"/>
    </row>
    <row r="487" spans="1:7" x14ac:dyDescent="0.35">
      <c r="A487" s="51"/>
      <c r="B487" s="68"/>
      <c r="C487" s="51"/>
      <c r="D487" s="51"/>
      <c r="E487" s="57"/>
      <c r="F487" s="139"/>
      <c r="G487" s="139"/>
    </row>
    <row r="488" spans="1:7" x14ac:dyDescent="0.35">
      <c r="A488" s="51"/>
      <c r="B488" s="68"/>
      <c r="C488" s="51"/>
      <c r="D488" s="51"/>
      <c r="E488" s="57"/>
      <c r="F488" s="139"/>
      <c r="G488" s="139"/>
    </row>
    <row r="489" spans="1:7" x14ac:dyDescent="0.35">
      <c r="A489" s="51"/>
      <c r="B489" s="68"/>
      <c r="C489" s="51"/>
      <c r="D489" s="51"/>
      <c r="E489" s="57"/>
      <c r="F489" s="139"/>
      <c r="G489" s="139"/>
    </row>
    <row r="490" spans="1:7" x14ac:dyDescent="0.35">
      <c r="A490" s="51"/>
      <c r="B490" s="68"/>
      <c r="C490" s="51"/>
      <c r="D490" s="51"/>
      <c r="E490" s="57"/>
      <c r="F490" s="139"/>
      <c r="G490" s="139"/>
    </row>
    <row r="491" spans="1:7" x14ac:dyDescent="0.35">
      <c r="A491" s="51"/>
      <c r="B491" s="68"/>
      <c r="C491" s="51"/>
      <c r="D491" s="51"/>
      <c r="E491" s="57"/>
      <c r="F491" s="139"/>
      <c r="G491" s="139"/>
    </row>
    <row r="492" spans="1:7" x14ac:dyDescent="0.35">
      <c r="A492" s="51"/>
      <c r="B492" s="68"/>
      <c r="C492" s="51"/>
      <c r="D492" s="51"/>
      <c r="E492" s="57"/>
      <c r="F492" s="139"/>
      <c r="G492" s="139"/>
    </row>
    <row r="493" spans="1:7" x14ac:dyDescent="0.35">
      <c r="A493" s="51"/>
      <c r="B493" s="68"/>
      <c r="C493" s="51"/>
      <c r="D493" s="51"/>
      <c r="E493" s="57"/>
      <c r="F493" s="139"/>
      <c r="G493" s="139"/>
    </row>
    <row r="494" spans="1:7" x14ac:dyDescent="0.35">
      <c r="A494" s="51"/>
      <c r="B494" s="68"/>
      <c r="C494" s="51"/>
      <c r="D494" s="51"/>
      <c r="E494" s="57"/>
      <c r="F494" s="139"/>
      <c r="G494" s="139"/>
    </row>
    <row r="495" spans="1:7" x14ac:dyDescent="0.35">
      <c r="A495" s="51"/>
      <c r="B495" s="68"/>
      <c r="C495" s="51"/>
      <c r="D495" s="51"/>
      <c r="E495" s="57"/>
      <c r="F495" s="139"/>
      <c r="G495" s="139"/>
    </row>
    <row r="496" spans="1:7" x14ac:dyDescent="0.35">
      <c r="A496" s="51"/>
      <c r="B496" s="68"/>
      <c r="C496" s="51"/>
      <c r="D496" s="51"/>
      <c r="E496" s="57"/>
      <c r="F496" s="139"/>
      <c r="G496" s="139"/>
    </row>
    <row r="497" spans="1:7" x14ac:dyDescent="0.35">
      <c r="A497" s="51"/>
      <c r="B497" s="68"/>
      <c r="C497" s="51"/>
      <c r="D497" s="51"/>
      <c r="E497" s="57"/>
      <c r="F497" s="139"/>
      <c r="G497" s="139"/>
    </row>
    <row r="498" spans="1:7" x14ac:dyDescent="0.35">
      <c r="A498" s="51"/>
      <c r="B498" s="68"/>
      <c r="C498" s="51"/>
      <c r="D498" s="51"/>
      <c r="E498" s="57"/>
      <c r="F498" s="139"/>
      <c r="G498" s="139"/>
    </row>
    <row r="499" spans="1:7" x14ac:dyDescent="0.35">
      <c r="A499" s="51"/>
      <c r="B499" s="68"/>
      <c r="C499" s="51"/>
      <c r="D499" s="51"/>
      <c r="E499" s="57"/>
      <c r="F499" s="139"/>
      <c r="G499" s="139"/>
    </row>
    <row r="500" spans="1:7" x14ac:dyDescent="0.35">
      <c r="A500" s="51"/>
      <c r="B500" s="68"/>
      <c r="C500" s="51"/>
      <c r="D500" s="51"/>
      <c r="E500" s="57"/>
      <c r="F500" s="139"/>
      <c r="G500" s="139"/>
    </row>
    <row r="501" spans="1:7" x14ac:dyDescent="0.35">
      <c r="A501" s="51"/>
      <c r="B501" s="68"/>
      <c r="C501" s="51"/>
      <c r="D501" s="51"/>
      <c r="E501" s="57"/>
      <c r="F501" s="57"/>
      <c r="G501" s="57"/>
    </row>
    <row r="502" spans="1:7" x14ac:dyDescent="0.35">
      <c r="A502" s="51"/>
      <c r="B502" s="68"/>
      <c r="C502" s="51"/>
      <c r="D502" s="51"/>
      <c r="E502" s="57"/>
      <c r="F502" s="57"/>
      <c r="G502" s="57"/>
    </row>
    <row r="503" spans="1:7" x14ac:dyDescent="0.35">
      <c r="A503" s="51"/>
      <c r="B503" s="68"/>
      <c r="C503" s="51"/>
      <c r="D503" s="51"/>
      <c r="E503" s="57"/>
      <c r="F503" s="57"/>
      <c r="G503" s="57"/>
    </row>
    <row r="504" spans="1:7" x14ac:dyDescent="0.35">
      <c r="A504" s="51"/>
      <c r="B504" s="68"/>
      <c r="C504" s="51"/>
      <c r="D504" s="51"/>
      <c r="E504" s="57"/>
      <c r="F504" s="57"/>
      <c r="G504" s="57"/>
    </row>
    <row r="505" spans="1:7" x14ac:dyDescent="0.35">
      <c r="A505" s="70"/>
      <c r="B505" s="70"/>
      <c r="C505" s="70"/>
      <c r="D505" s="70"/>
      <c r="E505" s="70"/>
      <c r="F505" s="70"/>
      <c r="G505" s="70"/>
    </row>
    <row r="506" spans="1:7" x14ac:dyDescent="0.35">
      <c r="A506" s="51"/>
      <c r="B506" s="68"/>
      <c r="C506" s="51"/>
      <c r="D506" s="51"/>
      <c r="E506" s="57"/>
      <c r="F506" s="139"/>
      <c r="G506" s="139"/>
    </row>
    <row r="507" spans="1:7" x14ac:dyDescent="0.35">
      <c r="A507" s="51"/>
      <c r="B507" s="68"/>
      <c r="C507" s="51"/>
      <c r="D507" s="51"/>
      <c r="E507" s="57"/>
      <c r="F507" s="139"/>
      <c r="G507" s="139"/>
    </row>
    <row r="508" spans="1:7" x14ac:dyDescent="0.35">
      <c r="A508" s="51"/>
      <c r="B508" s="68"/>
      <c r="C508" s="51"/>
      <c r="D508" s="51"/>
      <c r="E508" s="57"/>
      <c r="F508" s="139"/>
      <c r="G508" s="139"/>
    </row>
    <row r="509" spans="1:7" x14ac:dyDescent="0.35">
      <c r="A509" s="51"/>
      <c r="B509" s="68"/>
      <c r="C509" s="51"/>
      <c r="D509" s="51"/>
      <c r="E509" s="57"/>
      <c r="F509" s="139"/>
      <c r="G509" s="139"/>
    </row>
    <row r="510" spans="1:7" x14ac:dyDescent="0.35">
      <c r="A510" s="51"/>
      <c r="B510" s="68"/>
      <c r="C510" s="51"/>
      <c r="D510" s="51"/>
      <c r="E510" s="57"/>
      <c r="F510" s="139"/>
      <c r="G510" s="139"/>
    </row>
    <row r="511" spans="1:7" x14ac:dyDescent="0.35">
      <c r="A511" s="51"/>
      <c r="B511" s="68"/>
      <c r="C511" s="51"/>
      <c r="D511" s="51"/>
      <c r="E511" s="57"/>
      <c r="F511" s="139"/>
      <c r="G511" s="139"/>
    </row>
    <row r="512" spans="1:7" x14ac:dyDescent="0.35">
      <c r="A512" s="51"/>
      <c r="B512" s="68"/>
      <c r="C512" s="51"/>
      <c r="D512" s="51"/>
      <c r="E512" s="57"/>
      <c r="F512" s="139"/>
      <c r="G512" s="139"/>
    </row>
    <row r="513" spans="1:7" x14ac:dyDescent="0.35">
      <c r="A513" s="51"/>
      <c r="B513" s="68"/>
      <c r="C513" s="51"/>
      <c r="D513" s="51"/>
      <c r="E513" s="57"/>
      <c r="F513" s="139"/>
      <c r="G513" s="139"/>
    </row>
    <row r="514" spans="1:7" x14ac:dyDescent="0.35">
      <c r="A514" s="51"/>
      <c r="B514" s="68"/>
      <c r="C514" s="51"/>
      <c r="D514" s="51"/>
      <c r="E514" s="57"/>
      <c r="F514" s="139"/>
      <c r="G514" s="139"/>
    </row>
    <row r="515" spans="1:7" x14ac:dyDescent="0.35">
      <c r="A515" s="51"/>
      <c r="B515" s="68"/>
      <c r="C515" s="51"/>
      <c r="D515" s="51"/>
      <c r="E515" s="57"/>
      <c r="F515" s="57"/>
      <c r="G515" s="57"/>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0"/>
  <dimension ref="A1"/>
  <sheetViews>
    <sheetView zoomScale="80" zoomScaleNormal="80" workbookViewId="0"/>
  </sheetViews>
  <sheetFormatPr defaultRowHeight="14.5" x14ac:dyDescent="0.35"/>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1"/>
  <dimension ref="A1"/>
  <sheetViews>
    <sheetView zoomScale="80" zoomScaleNormal="80"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2.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3.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4.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31</vt:i4>
      </vt:variant>
      <vt:variant>
        <vt:lpstr>Named Ranges</vt:lpstr>
      </vt:variant>
      <vt:variant>
        <vt:i4>22</vt:i4>
      </vt:variant>
    </vt:vector>
  </HeadingPairs>
  <TitlesOfParts>
    <vt:vector size="53" baseType="lpstr">
      <vt:lpstr>Disclaimer</vt:lpstr>
      <vt:lpstr>Introduction</vt:lpstr>
      <vt:lpstr>Completion Instructions</vt:lpstr>
      <vt:lpstr>FAQ</vt:lpstr>
      <vt:lpstr>A. HTT General</vt:lpstr>
      <vt:lpstr>faneA</vt:lpstr>
      <vt:lpstr>B1. HTT Mortgage Assets</vt:lpstr>
      <vt:lpstr>B2. HTT Public Sector Assets</vt:lpstr>
      <vt:lpstr>B3. HTT Shipping Assets</vt:lpstr>
      <vt:lpstr>faneB1</vt:lpstr>
      <vt:lpstr>C. HTT Harmonised Glossary</vt:lpstr>
      <vt:lpstr>D. Insert Nat Trans Templ</vt:lpstr>
      <vt:lpstr>E. Optional ECB-ECAIs data</vt:lpstr>
      <vt:lpstr>F1. Sustainable M data</vt:lpstr>
      <vt:lpstr>faneF1</vt:lpstr>
      <vt:lpstr>Frontpage</vt:lpstr>
      <vt:lpstr>Contents</vt:lpstr>
      <vt:lpstr>Table A - General Issuer Detail</vt:lpstr>
      <vt:lpstr>G1-G4 - Cover pool inform.</vt:lpstr>
      <vt:lpstr>Table 1-3 - Lending</vt:lpstr>
      <vt:lpstr>Table 4 - LTV</vt:lpstr>
      <vt:lpstr>Table 5 - Lending by region</vt:lpstr>
      <vt:lpstr>Table 6-8 - Lending by loantype</vt:lpstr>
      <vt:lpstr>Table 9-12 - Lending</vt:lpstr>
      <vt:lpstr>X1 Key Concepts</vt:lpstr>
      <vt:lpstr>X2 Key Concepts</vt:lpstr>
      <vt:lpstr>X3 - General explanation</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Contents!Print_Area</vt:lpstr>
      <vt:lpstr>Disclaimer!Print_Area</vt:lpstr>
      <vt:lpstr>'E. Optional ECB-ECAIs data'!Print_Area</vt:lpstr>
      <vt:lpstr>FAQ!Print_Area</vt:lpstr>
      <vt:lpstr>Frontpage!Print_Area</vt:lpstr>
      <vt:lpstr>'G1-G4 - Cover pool inform.'!Print_Area</vt:lpstr>
      <vt:lpstr>Introduction!Print_Area</vt:lpstr>
      <vt:lpstr>'Table 4 - LTV'!Print_Area</vt:lpstr>
      <vt:lpstr>'Table 9-12 - Lending'!Print_Area</vt:lpstr>
      <vt:lpstr>'X1 Key Concepts'!Print_Area</vt:lpstr>
      <vt:lpstr>Disclaimer!Print_Titles</vt:lpstr>
      <vt:lpstr>FAQ!Print_Titles</vt:lpstr>
      <vt:lpstr>Disclaimer!privacy_policy</vt:lpstr>
      <vt:lpstr>Q_1</vt:lpstr>
      <vt:lpstr>Q_2</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Jurlander, Torben</cp:lastModifiedBy>
  <cp:lastPrinted>2024-07-08T08:36:51Z</cp:lastPrinted>
  <dcterms:created xsi:type="dcterms:W3CDTF">2016-04-21T08:07:20Z</dcterms:created>
  <dcterms:modified xsi:type="dcterms:W3CDTF">2025-05-13T06:54:16Z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y fmtid="{D5CDD505-2E9C-101B-9397-08002B2CF9AE}" pid="5" name="MSIP_Label_b9f05f8a-3eab-47c1-96ab-5b57ae0de518_Enabled">
    <vt:lpwstr>true</vt:lpwstr>
  </property>
  <property fmtid="{D5CDD505-2E9C-101B-9397-08002B2CF9AE}" pid="6" name="MSIP_Label_b9f05f8a-3eab-47c1-96ab-5b57ae0de518_SetDate">
    <vt:lpwstr>2025-02-10T09:26:59Z</vt:lpwstr>
  </property>
  <property fmtid="{D5CDD505-2E9C-101B-9397-08002B2CF9AE}" pid="7" name="MSIP_Label_b9f05f8a-3eab-47c1-96ab-5b57ae0de518_Method">
    <vt:lpwstr>Privileged</vt:lpwstr>
  </property>
  <property fmtid="{D5CDD505-2E9C-101B-9397-08002B2CF9AE}" pid="8" name="MSIP_Label_b9f05f8a-3eab-47c1-96ab-5b57ae0de518_Name">
    <vt:lpwstr>Internal</vt:lpwstr>
  </property>
  <property fmtid="{D5CDD505-2E9C-101B-9397-08002B2CF9AE}" pid="9" name="MSIP_Label_b9f05f8a-3eab-47c1-96ab-5b57ae0de518_SiteId">
    <vt:lpwstr>8beccd60-0be6-4025-8e24-ca9ae679e1f4</vt:lpwstr>
  </property>
  <property fmtid="{D5CDD505-2E9C-101B-9397-08002B2CF9AE}" pid="10" name="MSIP_Label_b9f05f8a-3eab-47c1-96ab-5b57ae0de518_ActionId">
    <vt:lpwstr>b849e71b-038a-416d-bd75-30ff964019f8</vt:lpwstr>
  </property>
  <property fmtid="{D5CDD505-2E9C-101B-9397-08002B2CF9AE}" pid="11" name="MSIP_Label_b9f05f8a-3eab-47c1-96ab-5b57ae0de518_ContentBits">
    <vt:lpwstr>0</vt:lpwstr>
  </property>
  <property fmtid="{D5CDD505-2E9C-101B-9397-08002B2CF9AE}" pid="12" name="SV_QUERY_LIST_4F35BF76-6C0D-4D9B-82B2-816C12CF3733">
    <vt:lpwstr>empty_477D106A-C0D6-4607-AEBD-E2C9D60EA279</vt:lpwstr>
  </property>
  <property fmtid="{D5CDD505-2E9C-101B-9397-08002B2CF9AE}" pid="13" name="SV_HIDDEN_GRID_QUERY_LIST_4F35BF76-6C0D-4D9B-82B2-816C12CF3733">
    <vt:lpwstr>empty_477D106A-C0D6-4607-AEBD-E2C9D60EA279</vt:lpwstr>
  </property>
</Properties>
</file>