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I:\Investor_Relations\ECBC\2021\"/>
    </mc:Choice>
  </mc:AlternateContent>
  <xr:revisionPtr revIDLastSave="0" documentId="8_{5385FF91-DD50-4602-91A4-7EC2D7ED5483}" xr6:coauthVersionLast="45" xr6:coauthVersionMax="45" xr10:uidLastSave="{00000000-0000-0000-0000-000000000000}"/>
  <bookViews>
    <workbookView xWindow="-108" yWindow="-10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D42" i="25"/>
  <c r="C218" i="8"/>
  <c r="C217" i="8"/>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4" i="31" s="1"/>
  <c r="M10" i="31"/>
  <c r="M9" i="31"/>
  <c r="L60" i="30"/>
  <c r="I60" i="30"/>
  <c r="H60" i="30"/>
  <c r="E60" i="30"/>
  <c r="D60" i="30"/>
  <c r="M59" i="30"/>
  <c r="M58" i="30"/>
  <c r="M57" i="30"/>
  <c r="M55" i="30"/>
  <c r="M54" i="30"/>
  <c r="M53" i="30"/>
  <c r="M52" i="30"/>
  <c r="L51" i="30"/>
  <c r="K51" i="30"/>
  <c r="K60" i="30" s="1"/>
  <c r="J51" i="30"/>
  <c r="J60" i="30" s="1"/>
  <c r="I51" i="30"/>
  <c r="H51" i="30"/>
  <c r="G51" i="30"/>
  <c r="G60" i="30" s="1"/>
  <c r="F51" i="30"/>
  <c r="F60" i="30" s="1"/>
  <c r="E51" i="30"/>
  <c r="D51" i="30"/>
  <c r="C51" i="30"/>
  <c r="C60" i="30" s="1"/>
  <c r="M50" i="30"/>
  <c r="M49" i="30"/>
  <c r="L40" i="30"/>
  <c r="K40" i="30"/>
  <c r="H40" i="30"/>
  <c r="G40" i="30"/>
  <c r="D40" i="30"/>
  <c r="C40" i="30"/>
  <c r="M39" i="30"/>
  <c r="M38" i="30"/>
  <c r="M37" i="30"/>
  <c r="M35" i="30"/>
  <c r="M34" i="30"/>
  <c r="M33" i="30"/>
  <c r="M32" i="30"/>
  <c r="L31" i="30"/>
  <c r="K31" i="30"/>
  <c r="J31" i="30"/>
  <c r="J40" i="30" s="1"/>
  <c r="I31" i="30"/>
  <c r="I40" i="30" s="1"/>
  <c r="H31" i="30"/>
  <c r="G31" i="30"/>
  <c r="F31" i="30"/>
  <c r="F40" i="30" s="1"/>
  <c r="E31" i="30"/>
  <c r="E40" i="30" s="1"/>
  <c r="D31" i="30"/>
  <c r="C31" i="30"/>
  <c r="M30" i="30"/>
  <c r="M29" i="30"/>
  <c r="K20" i="30"/>
  <c r="J20" i="30"/>
  <c r="G20" i="30"/>
  <c r="F20" i="30"/>
  <c r="C20" i="30"/>
  <c r="M19" i="30"/>
  <c r="M18" i="30"/>
  <c r="M17" i="30"/>
  <c r="M15" i="30"/>
  <c r="M14" i="30"/>
  <c r="M13" i="30"/>
  <c r="M12" i="30"/>
  <c r="L11" i="30"/>
  <c r="L20" i="30" s="1"/>
  <c r="K11" i="30"/>
  <c r="J11" i="30"/>
  <c r="I11" i="30"/>
  <c r="I20" i="30" s="1"/>
  <c r="H11" i="30"/>
  <c r="H20" i="30" s="1"/>
  <c r="G11" i="30"/>
  <c r="F11" i="30"/>
  <c r="E11" i="30"/>
  <c r="E20" i="30" s="1"/>
  <c r="D11" i="30"/>
  <c r="D20" i="30" s="1"/>
  <c r="C11" i="30"/>
  <c r="M10" i="30"/>
  <c r="M9" i="30"/>
  <c r="H22" i="29"/>
  <c r="G22" i="29"/>
  <c r="F22" i="29"/>
  <c r="E22" i="29"/>
  <c r="D22" i="29"/>
  <c r="C22" i="29"/>
  <c r="I20" i="29"/>
  <c r="I19" i="29"/>
  <c r="I18" i="29"/>
  <c r="I17" i="29"/>
  <c r="I16" i="29"/>
  <c r="I15" i="29"/>
  <c r="I14" i="29"/>
  <c r="I13" i="29"/>
  <c r="I12" i="29"/>
  <c r="I11" i="29"/>
  <c r="I22" i="29" s="1"/>
  <c r="I26" i="27"/>
  <c r="I27" i="27" s="1"/>
  <c r="M18" i="27"/>
  <c r="M19" i="27" s="1"/>
  <c r="M11" i="27"/>
  <c r="M12" i="27" s="1"/>
  <c r="C106" i="26"/>
  <c r="E83" i="26"/>
  <c r="D83" i="26"/>
  <c r="C83" i="26"/>
  <c r="F82" i="26"/>
  <c r="F81" i="26"/>
  <c r="F83" i="26" s="1"/>
  <c r="F80" i="26"/>
  <c r="F79" i="26"/>
  <c r="K75" i="26"/>
  <c r="I75" i="26"/>
  <c r="H75" i="26"/>
  <c r="G75" i="26"/>
  <c r="F75" i="26"/>
  <c r="E75" i="26"/>
  <c r="D75" i="26"/>
  <c r="C75" i="26"/>
  <c r="K67" i="26"/>
  <c r="I67" i="26"/>
  <c r="H67" i="26"/>
  <c r="G67" i="26"/>
  <c r="F67" i="26"/>
  <c r="E67" i="26"/>
  <c r="D67" i="26"/>
  <c r="C67" i="26"/>
  <c r="F26" i="26"/>
  <c r="F12" i="27" l="1"/>
  <c r="J12" i="27"/>
  <c r="F19" i="27"/>
  <c r="J19" i="27"/>
  <c r="F27" i="27"/>
  <c r="M31" i="30"/>
  <c r="M40" i="30" s="1"/>
  <c r="C12" i="27"/>
  <c r="G12" i="27"/>
  <c r="K12" i="27"/>
  <c r="C19" i="27"/>
  <c r="G19" i="27"/>
  <c r="K19" i="27"/>
  <c r="C27" i="27"/>
  <c r="G27" i="27"/>
  <c r="M11" i="30"/>
  <c r="M20" i="30" s="1"/>
  <c r="C105" i="26"/>
  <c r="D12" i="27"/>
  <c r="H12" i="27"/>
  <c r="L12" i="27"/>
  <c r="D19" i="27"/>
  <c r="H19" i="27"/>
  <c r="L19" i="27"/>
  <c r="D27" i="27"/>
  <c r="H27" i="27"/>
  <c r="E12" i="27"/>
  <c r="I12" i="27"/>
  <c r="E19" i="27"/>
  <c r="I19" i="27"/>
  <c r="E27" i="27"/>
  <c r="M51" i="30"/>
  <c r="M60" i="30"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C292" i="8"/>
  <c r="D300" i="8"/>
  <c r="D290" i="8"/>
  <c r="C290" i="8"/>
  <c r="D293" i="8"/>
  <c r="C300"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<sst xmlns="http://schemas.openxmlformats.org/spreadsheetml/2006/main" count="6498" uniqueCount="3111">
  <si>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</si>
  <si>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</si>
  <si>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</si>
  <si>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</si>
  <si>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</si>
  <si>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</si>
  <si>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</si>
  <si>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</si>
  <si>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</si>
  <si>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</si>
  <si>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</si>
  <si>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</si>
  <si>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</si>
  <si>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</si>
  <si>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</si>
  <si>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</si>
  <si>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</si>
  <si>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</si>
  <si>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</si>
  <si>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</si>
  <si>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</si>
  <si>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</si>
  <si>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</si>
  <si>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</si>
  <si>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</si>
  <si>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</si>
  <si>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</si>
  <si>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</si>
  <si>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</si>
  <si>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</si>
  <si>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</si>
  <si>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</si>
  <si>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</si>
  <si>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</si>
  <si>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</si>
  <si>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</si>
  <si>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</si>
  <si>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</si>
  <si>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</si>
  <si>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</si>
  <si>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</si>
  <si>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</si>
  <si>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</si>
  <si>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</si>
  <si>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</si>
  <si>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</si>
  <si>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</si>
  <si>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</si>
  <si>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</si>
  <si>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</si>
  <si>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</si>
  <si>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</si>
  <si>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</si>
  <si>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</si>
  <si>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</si>
  <si>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</si>
  <si>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</si>
  <si>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</si>
  <si>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</si>
  <si>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</si>
  <si>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</si>
  <si>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</si>
  <si>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</si>
  <si>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</si>
  <si>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</si>
  <si>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</si>
  <si>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</si>
  <si>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</si>
  <si>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</si>
  <si>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</si>
  <si>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</si>
  <si>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</si>
  <si>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</si>
  <si>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</si>
  <si>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</si>
  <si>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</si>
  <si>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</si>
  <si>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</si>
  <si>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</si>
  <si>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</si>
  <si>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</si>
  <si>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</si>
  <si>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</si>
  <si>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</si>
  <si>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</si>
  <si>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</si>
  <si>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</si>
  <si>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</si>
  <si>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</si>
  <si>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</si>
  <si>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</si>
  <si>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</si>
  <si>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</si>
  <si>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</si>
  <si>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</si>
  <si>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</si>
  <si>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</si>
  <si>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</si>
  <si>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</si>
  <si>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</si>
  <si>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</si>
  <si>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</si>
  <si>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</si>
  <si>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</si>
  <si>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</si>
  <si>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</si>
  <si>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</si>
  <si>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</si>
  <si>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</si>
  <si>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</si>
  <si>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</si>
  <si>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</si>
  <si>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</si>
  <si>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</si>
  <si>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</si>
  <si>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</si>
  <si>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</si>
  <si>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</si>
  <si>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</si>
  <si>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</si>
  <si>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</si>
  <si>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</si>
  <si>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</si>
  <si>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</si>
  <si>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</si>
  <si>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</si>
  <si>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</si>
  <si>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</si>
  <si>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</si>
  <si>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</si>
  <si>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</si>
  <si>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</si>
  <si>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</si>
  <si>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</si>
  <si>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</si>
  <si>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</si>
  <si>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</si>
  <si>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</si>
  <si>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</si>
  <si>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</si>
  <si>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</si>
  <si>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</si>
  <si>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</si>
  <si>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</si>
  <si>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</si>
  <si>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</si>
  <si>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</si>
  <si>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</si>
  <si>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</si>
  <si>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</si>
  <si>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</si>
  <si>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</si>
  <si>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</si>
  <si>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</si>
  <si>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</si>
  <si>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</si>
  <si>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</si>
  <si>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</si>
  <si>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</si>
  <si>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</si>
  <si>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</si>
  <si>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</si>
  <si>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</si>
  <si>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</si>
  <si>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</si>
  <si>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</si>
  <si>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</si>
  <si>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</si>
  <si>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</si>
  <si>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</si>
  <si>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</si>
  <si>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</si>
  <si>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</si>
  <si>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</si>
  <si>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</si>
  <si>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</si>
  <si>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</si>
  <si>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</si>
  <si>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</si>
  <si>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</si>
  <si>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</si>
  <si>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</si>
  <si>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</si>
  <si>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</si>
  <si>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</si>
  <si>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</si>
  <si>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</si>
  <si>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</si>
  <si>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</si>
  <si>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</si>
  <si>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</si>
  <si>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</si>
  <si>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</si>
  <si>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</si>
  <si>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</si>
  <si>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</si>
  <si>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</si>
  <si>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</si>
  <si>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</si>
  <si>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</si>
  <si>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</si>
  <si>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</si>
  <si>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</si>
  <si>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</si>
  <si>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</si>
  <si>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</si>
  <si>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</si>
  <si>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</si>
  <si>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</si>
  <si>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</si>
  <si>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</si>
  <si>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</si>
  <si>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</si>
  <si>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</si>
  <si>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</si>
  <si>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</si>
  <si>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</si>
  <si>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</si>
  <si>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</si>
  <si>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</si>
  <si>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</si>
  <si>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</si>
  <si>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</si>
  <si>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</si>
  <si>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</si>
  <si>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</si>
  <si>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</si>
  <si>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</si>
  <si>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</si>
  <si>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</si>
  <si>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</si>
  <si>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</si>
  <si>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</si>
  <si>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</si>
  <si>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</si>
  <si>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</si>
  <si>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</si>
  <si>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</si>
  <si>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</si>
  <si>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</si>
  <si>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</si>
  <si>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</si>
  <si>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</si>
  <si>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</si>
  <si>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</si>
  <si>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</si>
  <si>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</si>
  <si>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</si>
  <si>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</si>
  <si>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</si>
  <si>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</si>
  <si>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</si>
  <si>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</si>
  <si>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</si>
  <si>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</si>
  <si>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</si>
  <si>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</si>
  <si>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</si>
  <si>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</si>
  <si>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</si>
  <si>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</si>
  <si>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</si>
  <si>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</si>
  <si>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</si>
  <si>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</si>
  <si>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</si>
  <si>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</si>
  <si>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</si>
  <si>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</si>
  <si>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</si>
  <si>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</si>
  <si>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</si>
  <si>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</si>
  <si>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</si>
  <si>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</si>
  <si>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</si>
  <si>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</si>
  <si>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</si>
  <si>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</si>
  <si>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</si>
  <si>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</si>
  <si>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</si>
  <si>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</si>
  <si>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</si>
  <si>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</si>
  <si>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</si>
  <si>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</si>
  <si>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</si>
  <si>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</si>
  <si>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</si>
  <si>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</si>
  <si>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</si>
  <si>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</si>
  <si>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</si>
  <si>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</si>
  <si>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</si>
  <si>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</si>
  <si>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</si>
  <si>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</si>
  <si>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</si>
  <si>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</si>
  <si>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</si>
  <si>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</si>
  <si>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</si>
  <si>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</si>
  <si>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</si>
  <si>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</si>
  <si>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</si>
  <si>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</si>
  <si>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</si>
  <si>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</si>
  <si>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</si>
  <si>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</si>
  <si>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</si>
  <si>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</si>
  <si>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</si>
  <si>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</si>
  <si>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</si>
  <si>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</si>
  <si>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</si>
  <si>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</si>
  <si>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</si>
  <si>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</si>
  <si>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</si>
  <si>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</si>
  <si>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</si>
  <si>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</si>
  <si>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</si>
  <si>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</si>
  <si>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</si>
  <si>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</si>
  <si>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</si>
  <si>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</si>
  <si>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</si>
  <si>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</si>
  <si>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</si>
  <si>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</si>
  <si>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</si>
  <si>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</si>
  <si>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</si>
  <si>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</si>
  <si>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</si>
  <si>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</si>
  <si>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</si>
  <si>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</si>
  <si>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</si>
  <si>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</si>
  <si>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</si>
  <si>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</si>
  <si>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</si>
  <si>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</si>
  <si>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</si>
  <si>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</si>
  <si>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</si>
  <si>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</si>
  <si>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</si>
  <si>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</si>
  <si>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</si>
  <si>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</si>
  <si>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</si>
  <si>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</si>
  <si>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</si>
  <si>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</si>
  <si>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</si>
  <si>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</si>
  <si>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</si>
  <si>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</si>
  <si>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</si>
  <si>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</si>
  <si>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</si>
  <si>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</si>
  <si>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</si>
  <si>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</si>
  <si>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</si>
  <si>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</si>
  <si>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</si>
  <si>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</si>
  <si>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</si>
  <si>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</si>
  <si>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</si>
  <si>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</si>
  <si>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</si>
  <si>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</si>
  <si>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</si>
  <si>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</si>
  <si>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</si>
  <si>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</si>
  <si>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</si>
  <si>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</si>
  <si>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</si>
  <si>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</si>
  <si>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</si>
  <si>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</si>
  <si>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</si>
  <si>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</si>
  <si>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</si>
  <si>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</si>
  <si>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</si>
  <si>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</si>
  <si>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</si>
  <si>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</si>
  <si>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</si>
  <si>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</si>
  <si>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</si>
  <si>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</si>
  <si>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</si>
  <si>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</si>
  <si>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</si>
  <si>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</si>
  <si>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</si>
  <si>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</si>
  <si>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</si>
  <si>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</si>
  <si>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</si>
  <si>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</si>
  <si>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</si>
  <si>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</si>
  <si>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</si>
  <si>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</si>
  <si>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</si>
  <si>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</si>
  <si>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</si>
  <si>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</si>
  <si>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</si>
  <si>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</si>
  <si>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</si>
  <si>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</si>
  <si>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</si>
  <si>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</si>
  <si>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</si>
  <si>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</si>
  <si>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</si>
  <si>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</si>
  <si>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</si>
  <si>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</si>
  <si>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</si>
  <si>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</si>
  <si>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</si>
  <si>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</si>
  <si>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</si>
  <si>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</si>
  <si>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</si>
  <si>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</si>
  <si>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</si>
  <si>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</si>
  <si>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</si>
  <si>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</si>
  <si>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</si>
  <si>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</si>
  <si>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</si>
  <si>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</si>
  <si>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</si>
  <si>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</si>
  <si>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</si>
  <si>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</si>
  <si>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</si>
  <si>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</si>
  <si>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</si>
  <si>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</si>
  <si>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</si>
  <si>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</si>
  <si>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</si>
  <si>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</si>
  <si>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</si>
  <si>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</si>
  <si>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</si>
  <si>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</si>
  <si>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</si>
  <si>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</si>
  <si>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</si>
  <si>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</si>
  <si>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</si>
  <si>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</si>
  <si>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</si>
  <si>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</si>
  <si>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</si>
  <si>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</si>
  <si>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</si>
  <si>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</si>
  <si>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</si>
  <si>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</si>
  <si>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</si>
  <si>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</si>
  <si>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</si>
  <si>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</si>
  <si>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</si>
  <si>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</si>
  <si>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</si>
  <si>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</si>
  <si>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</si>
  <si>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</si>
  <si>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</si>
  <si>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</si>
  <si>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</si>
  <si>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</si>
  <si>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</si>
  <si>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</si>
  <si>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</si>
  <si>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</si>
  <si>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</si>
  <si>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</si>
  <si>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</si>
  <si>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</si>
  <si>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</si>
  <si>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</si>
  <si>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</si>
  <si>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</si>
  <si>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</si>
  <si>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</si>
  <si>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</si>
  <si>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</si>
  <si>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</si>
  <si>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</si>
  <si>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</si>
  <si>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</si>
  <si>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</si>
  <si>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</si>
  <si>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</si>
  <si>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</si>
  <si>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</si>
  <si>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</si>
  <si>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</si>
  <si>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</si>
  <si>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</si>
  <si>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</si>
  <si>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</si>
  <si>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</si>
  <si>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</si>
  <si>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</si>
  <si>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</si>
  <si>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</si>
  <si>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</si>
  <si>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</si>
  <si>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</si>
  <si>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</si>
  <si>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</si>
  <si>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</si>
  <si>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</si>
  <si>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</si>
  <si>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</si>
  <si>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</si>
  <si>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</si>
  <si>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</si>
  <si>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</si>
  <si>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</si>
  <si>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</si>
  <si>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</si>
  <si>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</si>
  <si>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</si>
  <si>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</si>
  <si>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</si>
  <si>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</si>
  <si>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</si>
  <si>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</si>
  <si>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</si>
  <si>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</si>
  <si>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</si>
  <si>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</si>
  <si>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</si>
  <si>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</si>
  <si>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</si>
  <si>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</si>
  <si>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</si>
  <si>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</si>
  <si>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</si>
  <si>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</si>
  <si>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</si>
  <si>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</si>
  <si>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</si>
  <si>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</si>
  <si>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</si>
  <si>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</si>
  <si>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</si>
  <si>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</si>
  <si>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</si>
  <si>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</si>
  <si>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</si>
  <si>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</si>
  <si>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</si>
  <si>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</si>
  <si>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</si>
  <si>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</si>
  <si>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</si>
  <si>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</si>
  <si>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</si>
  <si>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</si>
  <si>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</si>
  <si>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</si>
  <si>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</si>
  <si>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</si>
  <si>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</si>
  <si>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</si>
  <si>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</si>
  <si>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</si>
  <si>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</si>
  <si>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</si>
  <si>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</si>
  <si>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</si>
  <si>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</si>
  <si>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</si>
  <si>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</si>
  <si>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</si>
  <si>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</si>
  <si>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</si>
  <si>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</si>
  <si>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</si>
  <si>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</si>
  <si>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</si>
  <si>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</si>
  <si>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</si>
  <si>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</si>
  <si>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</si>
  <si>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</si>
  <si>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</si>
  <si>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</si>
  <si>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</si>
  <si>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</si>
  <si>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</si>
  <si>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</si>
  <si>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</si>
  <si>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</si>
  <si>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</si>
  <si>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</si>
  <si>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</si>
  <si>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</si>
  <si>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</si>
  <si>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</si>
  <si>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</si>
  <si>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</si>
  <si>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</si>
  <si>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</si>
  <si>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</si>
  <si>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</si>
  <si>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</si>
  <si>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</si>
  <si>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</si>
  <si>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</si>
  <si>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</si>
  <si>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</si>
  <si>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</si>
  <si>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</si>
  <si>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</si>
  <si>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</si>
  <si>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</si>
  <si>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</si>
  <si>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</si>
  <si>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</si>
  <si>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</si>
  <si>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</si>
  <si>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</si>
  <si>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</si>
  <si>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</si>
  <si>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</si>
  <si>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</si>
  <si>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</si>
  <si>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</si>
  <si>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</si>
  <si>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</si>
  <si>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</si>
  <si>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</si>
  <si>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</si>
  <si>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</si>
  <si>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</si>
  <si>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</si>
  <si>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</si>
  <si>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</si>
  <si>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</si>
  <si>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</si>
  <si>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</si>
  <si>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</si>
  <si>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</si>
  <si>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</si>
  <si>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</si>
  <si>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</si>
  <si>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</si>
  <si>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</si>
  <si>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</si>
  <si>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</si>
  <si>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</si>
  <si>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</si>
  <si>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</si>
  <si>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</si>
  <si>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</si>
  <si>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</si>
  <si>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</si>
  <si>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</si>
  <si>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</si>
  <si>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</si>
  <si>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</si>
  <si>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</si>
  <si>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</si>
  <si>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</si>
  <si>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</si>
  <si>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</si>
  <si>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</si>
  <si>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</si>
  <si>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</si>
  <si>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</si>
  <si>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</si>
  <si>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</si>
  <si>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</si>
  <si>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</si>
  <si>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</si>
  <si>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</si>
  <si>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</si>
  <si>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</si>
  <si>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</si>
  <si>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</si>
  <si>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</si>
  <si>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</si>
  <si>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</si>
  <si>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</si>
  <si>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</si>
  <si>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</si>
  <si>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</si>
  <si>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</si>
  <si>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</si>
  <si>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</si>
  <si>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</si>
  <si>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</si>
  <si>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</si>
  <si>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</si>
  <si>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</si>
  <si>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</si>
  <si>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</si>
  <si>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</si>
  <si>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</si>
  <si>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</si>
  <si>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</si>
  <si>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</si>
  <si>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</si>
  <si>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</si>
  <si>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</si>
  <si>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</si>
  <si>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</si>
  <si>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</si>
  <si>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</si>
  <si>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</si>
  <si>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</si>
  <si>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</si>
  <si>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</si>
  <si>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</si>
  <si>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</si>
  <si>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</si>
  <si>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</si>
  <si>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</si>
  <si>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</si>
  <si>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</si>
  <si>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</si>
  <si>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</si>
  <si>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</si>
  <si>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</si>
  <si>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</si>
  <si>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</si>
  <si>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</si>
  <si>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</si>
  <si>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</si>
  <si>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</si>
  <si>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</si>
  <si>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</si>
  <si>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</si>
  <si>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</si>
  <si>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</si>
  <si>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</si>
  <si>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</si>
  <si>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</si>
  <si>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</si>
  <si>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</si>
  <si>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</si>
  <si>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</si>
  <si>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</si>
  <si>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</si>
  <si>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</si>
  <si>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</si>
  <si>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</si>
  <si>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</si>
  <si>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</si>
  <si>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</si>
  <si>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</si>
  <si>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</si>
  <si>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</si>
  <si>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</si>
  <si>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</si>
  <si>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</si>
  <si>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</si>
  <si>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</si>
  <si>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</si>
  <si>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</si>
  <si>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</si>
  <si>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</si>
  <si>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</si>
  <si>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</si>
  <si>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</si>
  <si>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</si>
  <si>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</si>
  <si>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</si>
  <si>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</si>
  <si>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</si>
  <si>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</si>
  <si>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</si>
  <si>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</si>
  <si>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</si>
  <si>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</si>
  <si>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</si>
  <si>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</si>
  <si>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</si>
  <si>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</si>
  <si>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</si>
  <si>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</si>
  <si>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</si>
  <si>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</si>
  <si>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</si>
  <si>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</si>
  <si>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</si>
  <si>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</si>
  <si>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</si>
  <si>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</si>
  <si>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</si>
  <si>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</si>
  <si>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</si>
  <si>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</si>
  <si>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</si>
  <si>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</si>
  <si>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</si>
  <si>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</si>
  <si>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</si>
  <si>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</si>
  <si>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</si>
  <si>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</si>
  <si>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</si>
  <si>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</si>
  <si>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</si>
  <si>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</si>
  <si>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</si>
  <si>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</si>
  <si>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</si>
  <si>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</si>
  <si>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</si>
  <si>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</si>
  <si>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</si>
  <si>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</si>
  <si>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</si>
  <si>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</si>
  <si>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</si>
  <si>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</si>
  <si>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</si>
  <si>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</si>
  <si>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</si>
  <si>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</si>
  <si>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</si>
  <si>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</si>
  <si>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</si>
  <si>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</si>
  <si>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</si>
  <si>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</si>
  <si>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</si>
  <si>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</si>
  <si>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</si>
  <si>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</si>
  <si>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</si>
  <si>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</si>
  <si>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</si>
  <si>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</si>
  <si>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</si>
  <si>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</si>
  <si>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</si>
  <si>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</si>
  <si>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</si>
  <si>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</si>
  <si>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</si>
  <si>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</si>
  <si>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</si>
  <si>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</si>
  <si>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</si>
  <si>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</si>
  <si>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</si>
  <si>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</si>
  <si>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</si>
  <si>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</si>
  <si>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</si>
  <si>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</si>
  <si>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</si>
  <si>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</si>
  <si>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</si>
  <si>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</si>
  <si>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</si>
  <si>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</si>
  <si>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</si>
  <si>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</si>
  <si>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</si>
  <si>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</si>
  <si>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</si>
  <si>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</si>
  <si>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</si>
  <si>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</si>
  <si>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</si>
  <si>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</si>
  <si>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</si>
  <si>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</si>
  <si>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</si>
  <si>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</si>
  <si>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</si>
  <si>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</si>
  <si>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</si>
  <si>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</si>
  <si>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</si>
  <si>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</si>
  <si>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</si>
  <si>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</si>
  <si>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</si>
  <si>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</si>
  <si>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</si>
  <si>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</si>
  <si>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</si>
  <si>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</si>
  <si>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</si>
  <si>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</si>
  <si>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</si>
  <si>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</si>
  <si>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</si>
  <si>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</si>
  <si>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</si>
  <si>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</si>
  <si>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</si>
  <si>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</si>
  <si>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</si>
  <si>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</si>
  <si>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</si>
  <si>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</si>
  <si>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</si>
  <si>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</si>
  <si>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</si>
  <si>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</si>
  <si>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</si>
  <si>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</si>
  <si>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</si>
  <si>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</si>
  <si>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</si>
  <si>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</si>
  <si>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</si>
  <si>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</si>
  <si>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</si>
  <si>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</si>
  <si>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</si>
  <si>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</si>
  <si>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</si>
  <si>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</si>
  <si>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</si>
  <si>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</si>
  <si>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</si>
  <si>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</si>
  <si>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</si>
  <si>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</si>
  <si>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</si>
  <si>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</si>
  <si>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</si>
  <si>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</si>
  <si>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</si>
  <si>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</si>
  <si>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</si>
  <si>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</si>
  <si>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</si>
  <si>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</si>
  <si>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</si>
  <si>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</si>
  <si>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</si>
  <si>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</si>
  <si>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</si>
  <si>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</si>
  <si>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</si>
  <si>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</si>
  <si>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</si>
  <si>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</si>
  <si>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</si>
  <si>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</si>
  <si>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</si>
  <si>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</si>
  <si>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</si>
  <si>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</si>
  <si>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</si>
  <si>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</si>
  <si>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</si>
  <si>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</si>
  <si>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</si>
  <si>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</si>
  <si>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</si>
  <si>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</si>
  <si>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</si>
  <si>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</si>
  <si>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</si>
  <si>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</si>
  <si>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</si>
  <si>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</si>
  <si>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</si>
  <si>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</si>
  <si>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</si>
  <si>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</si>
  <si>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</si>
  <si>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</si>
  <si>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</si>
  <si>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</si>
  <si>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</si>
  <si>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</si>
  <si>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</si>
  <si>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</si>
  <si>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</si>
  <si>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</si>
  <si>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</si>
  <si>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</si>
  <si>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</si>
  <si>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</si>
  <si>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</si>
  <si>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</si>
  <si>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</si>
  <si>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</si>
  <si>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</si>
  <si>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</si>
  <si>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</si>
  <si>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</si>
  <si>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</si>
  <si>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</si>
  <si>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</si>
  <si>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</si>
  <si>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</si>
  <si>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</si>
  <si>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</si>
  <si>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</si>
  <si>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</si>
  <si>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</si>
  <si>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</si>
  <si>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</si>
  <si>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</si>
  <si>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</si>
  <si>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</si>
  <si>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</si>
  <si>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</si>
  <si>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</si>
  <si>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</si>
  <si>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</si>
  <si>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</si>
  <si>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</si>
  <si>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</si>
  <si>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</si>
  <si>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</si>
  <si>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</si>
  <si>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</si>
  <si>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</si>
  <si>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</si>
  <si>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</si>
  <si>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</si>
  <si>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</si>
  <si>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</si>
  <si>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</si>
  <si>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</si>
  <si>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</si>
  <si>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</si>
  <si>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</si>
  <si>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</si>
  <si>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</si>
  <si>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</si>
  <si>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</si>
  <si>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</si>
  <si>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</si>
  <si>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</si>
  <si>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</si>
  <si>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</si>
  <si>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</si>
  <si>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</si>
  <si>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</si>
  <si>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</si>
  <si>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</si>
  <si>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</si>
  <si>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</si>
  <si>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</si>
  <si>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</si>
  <si>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</si>
  <si>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</si>
  <si>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</si>
  <si>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</si>
  <si>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</si>
  <si>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</si>
  <si>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</si>
  <si>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</si>
  <si>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</si>
  <si>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</si>
  <si>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</si>
  <si>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</si>
  <si>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</si>
  <si>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</si>
  <si>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</si>
  <si>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</si>
  <si>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</si>
  <si>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</si>
  <si>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</si>
  <si>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</si>
  <si>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</si>
  <si>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</si>
  <si>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</si>
  <si>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</si>
  <si>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</si>
  <si>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</si>
  <si>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</si>
  <si>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</si>
  <si>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</si>
  <si>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</si>
  <si>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</si>
  <si>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</si>
  <si>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</si>
  <si>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</si>
  <si>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</si>
  <si>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</si>
  <si>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</si>
  <si>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</si>
  <si>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</si>
  <si>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</si>
  <si>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</si>
  <si>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</si>
  <si>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</si>
  <si>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</si>
  <si>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</si>
  <si>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</si>
  <si>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</si>
  <si>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</si>
  <si>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</si>
  <si>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</si>
  <si>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</si>
  <si>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</si>
  <si>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</si>
  <si>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</si>
  <si>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</si>
  <si>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</si>
  <si>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</si>
  <si>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</si>
  <si>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</si>
  <si>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</si>
  <si>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</si>
  <si>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</si>
  <si>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</si>
  <si>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</si>
  <si>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</si>
  <si>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</si>
  <si>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</si>
  <si>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</si>
  <si>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</si>
  <si>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</si>
  <si>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</si>
  <si>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</si>
  <si>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</si>
  <si>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</si>
  <si>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</si>
  <si>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</si>
  <si>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</si>
  <si>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</si>
  <si>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</si>
  <si>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</si>
  <si>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</si>
  <si>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</si>
  <si>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</si>
  <si>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</si>
  <si>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</si>
  <si>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</si>
  <si>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</si>
  <si>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</si>
  <si>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</si>
  <si>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</si>
  <si>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</si>
  <si>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</si>
  <si>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</si>
  <si>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</si>
  <si>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</si>
  <si>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</si>
  <si>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</si>
  <si>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</si>
  <si>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</si>
  <si>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</si>
  <si>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</si>
  <si>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</si>
  <si>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</si>
  <si>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</si>
  <si>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</si>
  <si>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</si>
  <si>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</si>
  <si>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</si>
  <si>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</si>
  <si>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</si>
  <si>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</si>
  <si>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</si>
  <si>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</si>
  <si>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</si>
  <si>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</si>
  <si>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</si>
  <si>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</si>
  <si>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</si>
  <si>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</si>
  <si>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</si>
  <si>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</si>
  <si>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</si>
  <si>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</si>
  <si>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</si>
  <si>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</si>
  <si>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</si>
  <si>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</si>
  <si>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</si>
  <si>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</si>
  <si>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</si>
  <si>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</si>
  <si>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</si>
  <si>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</si>
  <si>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</si>
  <si>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</si>
  <si>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</si>
  <si>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</si>
  <si>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</si>
  <si>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</si>
  <si>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</si>
  <si>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</si>
  <si>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</si>
  <si>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</si>
  <si>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</si>
  <si>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</si>
  <si>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</si>
  <si>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</si>
  <si>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</si>
  <si>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</si>
  <si>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</si>
  <si>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</si>
  <si>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</si>
  <si>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</si>
  <si>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</si>
  <si>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</si>
  <si>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</si>
  <si>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</si>
  <si>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</si>
  <si>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</si>
  <si>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</si>
  <si>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</si>
  <si>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</si>
  <si>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</si>
  <si>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</si>
  <si>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</si>
  <si>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</si>
  <si>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</si>
  <si>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</si>
  <si>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</si>
  <si>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</si>
  <si>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</si>
  <si>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</si>
  <si>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</si>
  <si>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</si>
  <si>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</si>
  <si>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</si>
  <si>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</si>
  <si>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</si>
  <si>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</si>
  <si>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</si>
  <si>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</si>
  <si>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</si>
  <si>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</si>
  <si>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</si>
  <si>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</si>
  <si>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</si>
  <si>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</si>
  <si>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</si>
  <si>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</si>
  <si>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</si>
  <si>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</si>
  <si>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</si>
  <si>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</si>
  <si>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</si>
  <si>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</si>
  <si>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</si>
  <si>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</si>
  <si>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</si>
  <si>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</si>
  <si>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</si>
  <si>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</si>
  <si>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</si>
  <si>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</si>
  <si>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</si>
  <si>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</si>
  <si>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</si>
  <si>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</si>
  <si>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</si>
  <si>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</si>
  <si>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</si>
  <si>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</si>
  <si>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</si>
  <si>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</si>
  <si>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</si>
  <si>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</si>
  <si>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</si>
  <si>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</si>
  <si>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</si>
  <si>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</si>
  <si>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</si>
  <si>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</si>
  <si>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</si>
  <si>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</si>
  <si>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</si>
  <si>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</si>
  <si>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</si>
  <si>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</si>
  <si>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</si>
  <si>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</si>
  <si>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</si>
  <si>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</si>
  <si>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</si>
  <si>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</si>
  <si>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</si>
  <si>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</si>
  <si>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</si>
  <si>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</si>
  <si>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</si>
  <si>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</si>
  <si>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</si>
  <si>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</si>
  <si>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</si>
  <si>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</si>
  <si>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</si>
  <si>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</si>
  <si>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</si>
  <si>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</si>
  <si>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</si>
  <si>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</si>
  <si>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</si>
  <si>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</si>
  <si>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</si>
  <si>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</si>
  <si>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</si>
  <si>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</si>
  <si>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</si>
  <si>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</si>
  <si>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</si>
  <si>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</si>
  <si>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</si>
  <si>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</si>
  <si>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</si>
  <si>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</si>
  <si>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</si>
  <si>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</si>
  <si>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</si>
  <si>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</si>
  <si>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</si>
  <si>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</si>
  <si>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</si>
  <si>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</si>
  <si>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</si>
  <si>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</si>
  <si>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</si>
  <si>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</si>
  <si>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</si>
  <si>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</si>
  <si>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</si>
  <si>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</si>
  <si>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</si>
  <si>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</si>
  <si>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</si>
  <si>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</si>
  <si>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</si>
  <si>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</si>
  <si>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</si>
  <si>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</si>
  <si>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</si>
  <si>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</si>
  <si>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</si>
  <si>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</si>
  <si>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</si>
  <si>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</si>
  <si>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</si>
  <si>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</si>
  <si>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</si>
  <si>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</si>
  <si>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</si>
  <si>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</si>
  <si>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</si>
  <si>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</si>
  <si>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</si>
  <si>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</si>
  <si>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</si>
  <si>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</si>
  <si>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</si>
  <si>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</si>
  <si>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</si>
  <si>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</si>
  <si>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</si>
  <si>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</si>
  <si>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</si>
  <si>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</si>
  <si>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</si>
  <si>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</si>
  <si>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</si>
  <si>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</si>
  <si>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</si>
  <si>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</si>
  <si>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</si>
  <si>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</si>
  <si>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</si>
  <si>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</si>
  <si>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</si>
  <si>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</si>
  <si>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</si>
  <si>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</si>
  <si>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</si>
  <si>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</si>
  <si>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</si>
  <si>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</si>
  <si>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</si>
  <si>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</si>
  <si>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</si>
  <si>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</si>
  <si>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</si>
  <si>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</si>
  <si>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</si>
  <si>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</si>
  <si>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</si>
  <si>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</si>
  <si>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</si>
  <si>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</si>
  <si>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</si>
  <si>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</si>
  <si>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</si>
  <si>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</si>
  <si>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</si>
  <si>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</si>
  <si>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</si>
  <si>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</si>
  <si>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</si>
  <si>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</si>
  <si>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</si>
  <si>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</si>
  <si>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</si>
  <si>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</si>
  <si>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</si>
  <si>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</si>
  <si>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</si>
  <si>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</si>
  <si>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</si>
  <si>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</si>
  <si>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</si>
  <si>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</si>
  <si>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</si>
  <si>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</si>
  <si>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</si>
  <si>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</si>
  <si>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</si>
  <si>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</si>
  <si>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</si>
  <si>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</si>
  <si>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</si>
  <si>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</si>
  <si>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</si>
  <si>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</si>
  <si>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</si>
  <si>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</si>
  <si>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</si>
  <si>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</si>
  <si>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</si>
  <si>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</si>
  <si>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</si>
  <si>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</si>
  <si>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</si>
  <si>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</si>
  <si>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</si>
  <si>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</si>
  <si>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</si>
  <si>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</si>
  <si>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</si>
  <si>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</si>
  <si>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</si>
  <si>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</si>
  <si>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</si>
  <si>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</si>
  <si>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</si>
  <si>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</si>
  <si>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</si>
  <si>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</si>
  <si>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</si>
  <si>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</si>
  <si>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</si>
  <si>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</si>
  <si>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</si>
  <si>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</si>
  <si>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</si>
  <si>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</si>
  <si>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</si>
  <si>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</si>
  <si>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</si>
  <si>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</si>
  <si>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</si>
  <si>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</si>
  <si>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</si>
  <si>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</si>
  <si>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</si>
  <si>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</si>
  <si>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</si>
  <si>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</si>
  <si>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</si>
  <si>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</si>
  <si>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</si>
  <si>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</si>
  <si>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</si>
  <si>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</si>
  <si>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</si>
  <si>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</si>
  <si>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</si>
  <si>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</si>
  <si>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</si>
  <si>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</si>
  <si>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</si>
  <si>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</si>
  <si>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</si>
  <si>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</si>
  <si>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</si>
  <si>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</si>
  <si>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</si>
  <si>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</si>
  <si>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</si>
  <si>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</si>
  <si>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</si>
  <si>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</si>
  <si>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</si>
  <si>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</si>
  <si>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</si>
  <si>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</si>
  <si>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</si>
  <si>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</si>
  <si>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</si>
  <si>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</si>
  <si>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</si>
  <si>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</si>
  <si>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</si>
  <si>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</si>
  <si>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</si>
  <si>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</si>
  <si>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</si>
  <si>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</si>
  <si>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</si>
  <si>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</si>
  <si>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</si>
  <si>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</si>
  <si>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</si>
  <si>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</si>
  <si>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</si>
  <si>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</si>
  <si>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</si>
  <si>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</si>
  <si>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</si>
  <si>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</si>
  <si>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</si>
  <si>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</si>
  <si>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</si>
  <si>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</si>
  <si>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</si>
  <si>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</si>
  <si>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</si>
  <si>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</si>
  <si>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</si>
  <si>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</si>
  <si>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</si>
  <si>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</si>
  <si>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</si>
  <si>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</si>
  <si>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</si>
  <si>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</si>
  <si>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</si>
  <si>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</si>
  <si>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</si>
  <si>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</si>
  <si>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</si>
  <si>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</si>
  <si>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</si>
  <si>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</si>
  <si>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</si>
  <si>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</si>
  <si>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</si>
  <si>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</si>
  <si>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</si>
  <si>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</si>
  <si>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</si>
  <si>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</si>
  <si>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</si>
  <si>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</si>
  <si>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</si>
  <si>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</si>
  <si>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</si>
  <si>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</si>
  <si>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</si>
  <si>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</si>
  <si>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</si>
  <si>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</si>
  <si>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</si>
  <si>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</si>
  <si>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</si>
  <si>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</si>
  <si>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</si>
  <si>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</si>
  <si>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</si>
  <si>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</si>
  <si>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</si>
  <si>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</si>
  <si>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</si>
  <si>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</si>
  <si>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</si>
  <si>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</si>
  <si>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</si>
  <si>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</si>
  <si>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</si>
  <si>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</si>
  <si>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</si>
  <si>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</si>
  <si>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</si>
  <si>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</si>
  <si>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</si>
  <si>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</si>
  <si>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</si>
  <si>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</si>
  <si>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</si>
  <si>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</si>
  <si>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</si>
  <si>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</si>
  <si>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</si>
  <si>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</si>
  <si>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</si>
  <si>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</si>
  <si>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</si>
  <si>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</si>
  <si>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</si>
  <si>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</si>
  <si>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</si>
  <si>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</si>
  <si>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</si>
  <si>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</si>
  <si>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</si>
  <si>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</si>
  <si>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</si>
  <si>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</si>
  <si>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</si>
  <si>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</si>
  <si>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</si>
  <si>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</si>
  <si>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</si>
  <si>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</si>
  <si>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</si>
  <si>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</si>
  <si>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</si>
  <si>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</si>
  <si>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</si>
  <si>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</si>
  <si>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</si>
  <si>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</si>
  <si>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</si>
  <si>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</si>
  <si>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</si>
  <si>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</si>
  <si>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</si>
  <si>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</si>
  <si>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</si>
  <si>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</si>
  <si>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</si>
  <si>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</si>
  <si>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</si>
  <si>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</si>
  <si>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</si>
  <si>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</si>
  <si>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</si>
  <si>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</si>
  <si>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</si>
  <si>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</si>
  <si>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</si>
  <si>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</si>
  <si>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</si>
  <si>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</si>
  <si>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</si>
  <si>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</si>
  <si>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</si>
  <si>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</si>
  <si>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</si>
  <si>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</si>
  <si>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</si>
  <si>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</si>
  <si>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</si>
  <si>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</si>
  <si>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</si>
  <si>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</si>
  <si>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</si>
  <si>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</si>
  <si>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</si>
  <si>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</si>
  <si>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</si>
  <si>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</si>
  <si>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</si>
  <si>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</si>
  <si>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</si>
  <si>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</si>
  <si>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</si>
  <si>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</si>
  <si>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</si>
  <si>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</si>
  <si>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</si>
  <si>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</si>
  <si>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</si>
  <si>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</si>
  <si>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</si>
  <si>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</si>
  <si>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</si>
  <si>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</si>
  <si>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</si>
  <si>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</si>
  <si>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</si>
  <si>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</si>
  <si>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</si>
  <si>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</si>
  <si>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</si>
  <si>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</si>
  <si>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</si>
  <si>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</si>
  <si>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</si>
  <si>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</si>
  <si>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</si>
  <si>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</si>
  <si>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</si>
  <si>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</si>
  <si>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</si>
  <si>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</si>
  <si>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</si>
  <si>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</si>
  <si>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</si>
  <si>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</si>
  <si>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</si>
  <si>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</si>
  <si>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</si>
  <si>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</si>
  <si>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</si>
  <si>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</si>
  <si>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</si>
  <si>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</si>
  <si>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</si>
  <si>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</si>
  <si>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</si>
  <si>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</si>
  <si>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</si>
  <si>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</si>
  <si>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</si>
  <si>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</si>
  <si>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</si>
  <si>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</si>
  <si>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</si>
  <si>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</si>
  <si>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</si>
  <si>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</si>
  <si>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</si>
  <si>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</si>
  <si>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</si>
  <si>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</si>
  <si>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</si>
  <si>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</si>
  <si>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</si>
  <si>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</si>
  <si>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</si>
  <si>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</si>
  <si>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</si>
  <si>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</si>
  <si>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</si>
  <si>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</si>
  <si>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</si>
  <si>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</si>
  <si>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</si>
  <si>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</si>
  <si>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</si>
  <si>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</si>
  <si>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</si>
  <si>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</si>
  <si>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</si>
  <si>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</si>
  <si>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</si>
  <si>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</si>
  <si>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</si>
  <si>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</si>
  <si>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</si>
  <si>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</si>
  <si>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</si>
  <si>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</si>
  <si>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</si>
  <si>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</si>
  <si>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</si>
  <si>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</si>
  <si>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</si>
  <si>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</si>
  <si>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</si>
  <si>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</si>
  <si>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</si>
  <si>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</si>
  <si>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</si>
  <si>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</si>
  <si>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</si>
  <si>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</si>
  <si>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</si>
  <si>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</si>
  <si>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</si>
  <si>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</si>
  <si>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</si>
  <si>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</si>
  <si>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</si>
  <si>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</si>
  <si>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</si>
  <si>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</si>
  <si>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</si>
  <si>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</si>
  <si>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</si>
  <si>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</si>
  <si>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</si>
  <si>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</si>
  <si>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</si>
  <si>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</si>
  <si>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</si>
  <si>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</si>
  <si>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</si>
  <si>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</si>
  <si>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</si>
  <si>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</si>
  <si>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</si>
  <si>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</si>
  <si>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</si>
  <si>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</si>
  <si>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</si>
  <si>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</si>
  <si>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</si>
  <si>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</si>
  <si>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</si>
  <si>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</si>
  <si>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</si>
  <si>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</si>
  <si>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</si>
  <si>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</si>
  <si>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</si>
  <si>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</si>
  <si>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</si>
  <si>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</si>
  <si>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</si>
  <si>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</si>
  <si>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</si>
  <si>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</si>
  <si>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</si>
  <si>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</si>
  <si>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</si>
  <si>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</si>
  <si>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</si>
  <si>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</si>
  <si>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</si>
  <si>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</si>
  <si>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</si>
  <si>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</si>
  <si>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</si>
  <si>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</si>
  <si>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</si>
  <si>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</si>
  <si>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</si>
  <si>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</si>
  <si>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</si>
  <si>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</si>
  <si>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</si>
  <si>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</si>
  <si>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</si>
  <si>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</si>
  <si>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</si>
  <si>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</si>
  <si>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</si>
  <si>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</si>
  <si>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</si>
  <si>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</si>
  <si>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</si>
  <si>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</si>
  <si>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</si>
  <si>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</si>
  <si>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</si>
  <si>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</si>
  <si>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</si>
  <si>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</si>
  <si>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</si>
  <si>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</si>
  <si>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</si>
  <si>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</si>
  <si>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</si>
  <si>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</si>
  <si>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</si>
  <si>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</si>
  <si>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</si>
  <si>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</si>
  <si>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</si>
  <si>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</si>
  <si>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</si>
  <si>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</si>
  <si>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</si>
  <si>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</si>
  <si>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</si>
  <si>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</si>
  <si>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</si>
  <si>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</si>
  <si>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</si>
  <si>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</si>
  <si>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</si>
  <si>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</si>
  <si>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</si>
  <si>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</si>
  <si>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</si>
  <si>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</si>
  <si>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</si>
  <si>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</si>
  <si>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</si>
  <si>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</si>
  <si>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</si>
  <si>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</si>
  <si>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</si>
  <si>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</si>
  <si>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</si>
  <si>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</si>
  <si>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</si>
  <si>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</si>
  <si>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</si>
  <si>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</si>
  <si>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</si>
  <si>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</si>
  <si>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</si>
  <si>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</si>
  <si>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</si>
  <si>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</si>
  <si>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</si>
  <si>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</si>
  <si>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</si>
  <si>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</si>
  <si>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</si>
  <si>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</si>
  <si>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</si>
  <si>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</si>
  <si>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</si>
  <si>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</si>
  <si>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</si>
  <si>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</si>
  <si>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</si>
  <si>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</si>
  <si>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</si>
  <si>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</si>
  <si>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</si>
  <si>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</si>
  <si>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</si>
  <si>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</si>
  <si>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</si>
  <si>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</si>
  <si>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</si>
  <si>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</si>
  <si>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</si>
  <si>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</si>
  <si>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</si>
  <si>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</si>
  <si>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</si>
  <si>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</si>
  <si>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</si>
  <si>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</si>
  <si>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</si>
  <si>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</si>
  <si>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</si>
  <si>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</si>
  <si>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</si>
  <si>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</si>
  <si>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</si>
  <si>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</si>
  <si>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</si>
  <si>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</si>
  <si>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</si>
  <si>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</si>
  <si>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</si>
  <si>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</si>
  <si>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</si>
  <si>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</si>
  <si>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</si>
  <si>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</si>
  <si>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</si>
  <si>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</si>
  <si>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</si>
  <si>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</si>
  <si>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</si>
  <si>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</si>
  <si>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</si>
  <si>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</si>
  <si>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</si>
  <si>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</si>
  <si>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</si>
  <si>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</si>
  <si>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</si>
  <si>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</si>
  <si>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</si>
  <si>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</si>
  <si>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</si>
  <si>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</si>
  <si>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</si>
  <si>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</si>
  <si>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</si>
  <si>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</si>
  <si>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</si>
  <si>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</si>
  <si>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</si>
  <si>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</si>
  <si>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</si>
  <si>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</si>
  <si>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</si>
  <si>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</si>
  <si>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</si>
  <si>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</si>
  <si>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</si>
  <si>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</si>
  <si>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</si>
  <si>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</si>
  <si>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</si>
  <si>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</si>
  <si>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</si>
  <si>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</si>
  <si>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</si>
  <si>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</si>
  <si>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</si>
  <si>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</si>
  <si>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</si>
  <si>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</si>
  <si>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</si>
  <si>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</si>
  <si>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</si>
  <si>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</si>
  <si>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</si>
  <si>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</si>
  <si>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</si>
  <si>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</si>
  <si>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</si>
  <si>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</si>
  <si>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</si>
  <si>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</si>
  <si>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</si>
  <si>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</si>
  <si>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</si>
  <si>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</si>
  <si>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</si>
  <si>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</si>
  <si>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</si>
  <si>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</si>
  <si>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</si>
  <si>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</si>
  <si>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</si>
  <si>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</si>
  <si>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</si>
  <si>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</si>
  <si>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</si>
  <si>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</si>
  <si>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</si>
  <si>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</si>
  <si>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</si>
  <si>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</si>
  <si>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</si>
  <si>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</si>
  <si>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</si>
  <si>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</si>
  <si>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</si>
  <si>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</si>
  <si>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</si>
  <si>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</si>
  <si>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</si>
  <si>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</si>
  <si>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</si>
  <si>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</si>
  <si>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</si>
  <si>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</si>
  <si>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</si>
  <si>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</si>
  <si>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</si>
  <si>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</si>
  <si>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</si>
  <si>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</si>
  <si>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</si>
  <si>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</si>
  <si>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</si>
  <si>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</si>
  <si>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</si>
  <si>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</si>
  <si>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</si>
  <si>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</si>
  <si>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</si>
  <si>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</si>
  <si>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</si>
  <si>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</si>
  <si>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</si>
  <si>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</si>
  <si>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</si>
  <si>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</si>
  <si>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</si>
  <si>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</si>
  <si>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</si>
  <si>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</si>
  <si>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</si>
  <si>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</si>
  <si>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</si>
  <si>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</si>
  <si>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</si>
  <si>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</si>
  <si>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</si>
  <si>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</si>
  <si>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</si>
  <si>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</si>
  <si>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</si>
  <si>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</si>
  <si>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</si>
  <si>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</si>
  <si>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</si>
  <si>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</si>
  <si>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</si>
  <si>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</si>
  <si>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</si>
  <si>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</si>
  <si>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</si>
  <si>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</si>
  <si>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</si>
  <si>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</si>
  <si>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</si>
  <si>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</si>
  <si>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</si>
  <si>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</si>
  <si>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</si>
  <si>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</si>
  <si>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</si>
  <si>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</si>
  <si>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</si>
  <si>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</si>
  <si>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</si>
  <si>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</si>
  <si>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</si>
  <si>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</si>
  <si>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</si>
  <si>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</si>
  <si>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</si>
  <si>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</si>
  <si>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</si>
  <si>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</si>
  <si>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</si>
  <si>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</si>
  <si>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</si>
  <si>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</si>
  <si>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</si>
  <si>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</si>
  <si>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</si>
  <si>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</si>
  <si>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</si>
  <si>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</si>
  <si>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</si>
  <si>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</si>
  <si>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</si>
  <si>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</si>
  <si>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</si>
  <si>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</si>
  <si>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</si>
  <si>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</si>
  <si>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</si>
  <si>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</si>
  <si>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</si>
  <si>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</si>
  <si>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</si>
  <si>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</si>
  <si>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</si>
  <si>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</si>
  <si>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</si>
  <si>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</si>
  <si>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</si>
  <si>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</si>
  <si>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</si>
  <si>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</si>
  <si>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</si>
  <si>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</si>
  <si>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</si>
  <si>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</si>
  <si>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</si>
  <si>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</si>
  <si>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</si>
  <si>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</si>
  <si>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</si>
  <si>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</si>
  <si>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</si>
  <si>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</si>
  <si>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</si>
  <si>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</si>
  <si>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</si>
  <si>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</si>
  <si>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</si>
  <si>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</si>
  <si>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</si>
  <si>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</si>
  <si>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</si>
  <si>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</si>
  <si>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</si>
  <si>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</si>
  <si>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</si>
  <si>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</si>
  <si>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</si>
  <si>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</si>
  <si>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</si>
  <si>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</si>
  <si>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</si>
  <si>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</si>
  <si>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</si>
  <si>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</si>
  <si>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</si>
  <si>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</si>
  <si>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</si>
  <si>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</si>
  <si>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</si>
  <si>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</si>
  <si>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</si>
  <si>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</si>
  <si>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</si>
  <si>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</si>
  <si>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</si>
  <si>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</si>
  <si>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</si>
  <si>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</si>
  <si>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</si>
  <si>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</si>
  <si>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</si>
  <si>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</si>
  <si>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</si>
  <si>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</si>
  <si>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</si>
  <si>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</si>
  <si>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</si>
  <si>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</si>
  <si>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</si>
  <si>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</si>
  <si>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</si>
  <si>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</si>
  <si>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</si>
  <si>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</si>
  <si>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</si>
  <si>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</si>
  <si>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</si>
  <si>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</si>
  <si>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</si>
  <si>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</si>
  <si>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</si>
  <si>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</si>
  <si>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</si>
  <si>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</si>
  <si>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</si>
  <si>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</si>
  <si>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</si>
  <si>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</si>
  <si>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</si>
  <si>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</si>
  <si>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</si>
  <si>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</si>
  <si>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</si>
  <si>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</si>
  <si>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</si>
  <si>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</si>
  <si>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</si>
  <si>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</si>
  <si>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</si>
  <si>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</si>
  <si>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</si>
  <si>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</si>
  <si>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</si>
  <si>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</si>
  <si>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</si>
  <si>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</si>
  <si>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</si>
  <si>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</si>
  <si>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</si>
  <si>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</si>
  <si>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</si>
  <si>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</si>
  <si>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</si>
  <si>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</si>
  <si>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</si>
  <si>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</si>
  <si>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</si>
  <si>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</si>
  <si>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</si>
  <si>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</si>
  <si>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</si>
  <si>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</si>
  <si>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</si>
  <si>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</si>
  <si>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</si>
  <si>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</si>
  <si>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</si>
  <si>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</si>
  <si>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</si>
  <si>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</si>
  <si>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</si>
  <si>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</si>
  <si>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</si>
  <si>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</si>
  <si>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</si>
  <si>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</si>
  <si>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</si>
  <si>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</si>
  <si>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</si>
  <si>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</si>
  <si>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</si>
  <si>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</si>
  <si>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</si>
  <si>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</si>
  <si>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</si>
  <si>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</si>
  <si>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</si>
  <si>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</si>
  <si>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</si>
  <si>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</si>
  <si>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</si>
  <si>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</si>
  <si>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</si>
  <si>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</si>
  <si>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</si>
  <si>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</si>
  <si>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</si>
  <si>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</si>
  <si>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</si>
  <si>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</si>
  <si>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</si>
  <si>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</si>
  <si>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</si>
  <si>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</si>
  <si>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</si>
  <si>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</si>
  <si>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</si>
  <si>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</si>
  <si>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</si>
  <si>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</si>
  <si>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</si>
  <si>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</si>
  <si>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</si>
  <si>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</si>
  <si>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</si>
  <si>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</si>
  <si>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</si>
  <si>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</si>
  <si>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</si>
  <si>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</si>
  <si>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</si>
  <si>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</si>
  <si>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</si>
  <si>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</si>
  <si>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</si>
  <si>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</si>
  <si>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</si>
  <si>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</si>
  <si>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</si>
  <si>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</si>
  <si>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</si>
  <si>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</si>
  <si>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</si>
  <si>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</si>
  <si>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</si>
  <si>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</si>
  <si>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</si>
  <si>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</si>
  <si>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</si>
  <si>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</si>
  <si>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</si>
  <si>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</si>
  <si>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</si>
  <si>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</si>
  <si>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</si>
  <si>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</si>
  <si>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</si>
  <si>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</si>
  <si>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</si>
  <si>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</si>
  <si>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</si>
  <si>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</si>
  <si>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</si>
  <si>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</si>
  <si>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</si>
  <si>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</si>
  <si>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</si>
  <si>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</si>
  <si>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</si>
  <si>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</si>
  <si>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</si>
  <si>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</si>
  <si>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</si>
  <si>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</si>
  <si>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</si>
  <si>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</si>
  <si>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</si>
  <si>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</si>
  <si>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</si>
  <si>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</si>
  <si>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</si>
  <si>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</si>
  <si>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</si>
  <si>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</si>
  <si>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</si>
  <si>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</si>
  <si>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</si>
  <si>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</si>
  <si>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</si>
  <si>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</si>
  <si>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</si>
  <si>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</si>
  <si>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</si>
  <si>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</si>
  <si>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</si>
  <si>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</si>
  <si>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</si>
  <si>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</si>
  <si>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</si>
  <si>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</si>
  <si>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</si>
  <si>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</si>
  <si>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</si>
  <si>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</si>
  <si>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</si>
  <si>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</si>
  <si>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</si>
  <si>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</si>
  <si>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</si>
  <si>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</si>
  <si>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</si>
  <si>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</si>
  <si>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</si>
  <si>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</si>
  <si>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</si>
  <si>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</si>
  <si>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</si>
  <si>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</si>
  <si>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</si>
  <si>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</si>
  <si>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</si>
  <si>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</si>
  <si>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</si>
  <si>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</si>
  <si>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</si>
  <si>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</si>
  <si>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</si>
  <si>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</si>
  <si>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</si>
  <si>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</si>
  <si>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</si>
  <si>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</si>
  <si>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</si>
  <si>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</si>
  <si>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</si>
  <si>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</si>
  <si>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</si>
  <si>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</si>
  <si>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</si>
  <si>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</si>
  <si>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</si>
  <si>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</si>
  <si>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</si>
  <si>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</si>
  <si>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</si>
  <si>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</si>
  <si>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</si>
  <si>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</si>
  <si>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</si>
  <si>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</si>
  <si>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</si>
  <si>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</si>
  <si>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</si>
  <si>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</si>
  <si>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</si>
  <si>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</si>
  <si>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</si>
  <si>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</si>
  <si>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</si>
  <si>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</si>
  <si>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</si>
  <si>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</si>
  <si>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</si>
  <si>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</si>
  <si>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</si>
  <si>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</si>
  <si>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</si>
  <si>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</si>
  <si>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</si>
  <si>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</si>
  <si>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</si>
  <si>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</si>
  <si>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</si>
  <si>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</si>
  <si>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</si>
  <si>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</si>
  <si>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</si>
  <si>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</si>
  <si>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</si>
  <si>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</si>
  <si>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</si>
  <si>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</si>
  <si>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</si>
  <si>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</si>
  <si>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</si>
  <si>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</si>
  <si>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</si>
  <si>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</si>
  <si>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</si>
  <si>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</si>
  <si>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</si>
  <si>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</si>
  <si>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</si>
  <si>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</si>
  <si>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</si>
  <si>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</si>
  <si>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</si>
  <si>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</si>
  <si>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</si>
  <si>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</si>
  <si>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</si>
  <si>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</si>
  <si>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</si>
  <si>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</si>
  <si>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</si>
  <si>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</si>
  <si>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</si>
  <si>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</si>
  <si>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</si>
  <si>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</si>
  <si>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</si>
  <si>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</si>
  <si>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</si>
  <si>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</si>
  <si>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</si>
  <si>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</si>
  <si>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</si>
  <si>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</si>
  <si>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</si>
  <si>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</si>
  <si>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</si>
  <si>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</si>
  <si>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</si>
  <si>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</si>
  <si>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</si>
  <si>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</si>
  <si>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</si>
  <si>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</si>
  <si>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</si>
  <si>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</si>
  <si>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</si>
  <si>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</si>
  <si>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</si>
  <si>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</si>
  <si>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</si>
  <si>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</si>
  <si>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</si>
  <si>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</si>
  <si>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</si>
  <si>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</si>
  <si>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</si>
  <si>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</si>
  <si>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</si>
  <si>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</si>
  <si>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</si>
  <si>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</si>
  <si>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</si>
  <si>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</si>
  <si>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</si>
  <si>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</si>
  <si>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</si>
  <si>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</si>
  <si>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</si>
  <si>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</si>
  <si>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</si>
  <si>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</si>
  <si>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</si>
  <si>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</si>
  <si>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</si>
  <si>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</si>
  <si>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</si>
  <si>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</si>
  <si>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</si>
  <si>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</si>
  <si>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</si>
  <si>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</si>
  <si>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</si>
  <si>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</si>
  <si>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</si>
  <si>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</si>
  <si>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</si>
  <si>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</si>
  <si>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</si>
  <si>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</si>
  <si>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</si>
  <si>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</si>
  <si>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</si>
  <si>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</si>
  <si>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</si>
  <si>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</si>
  <si>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</si>
  <si>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</si>
  <si>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</si>
  <si>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</si>
  <si>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</si>
  <si>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</si>
  <si>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</si>
  <si>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</si>
  <si>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</si>
  <si>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</si>
  <si>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</si>
  <si>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</si>
  <si>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</si>
  <si>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</si>
  <si>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</si>
  <si>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</si>
  <si>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</si>
  <si>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</si>
  <si>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</si>
  <si>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</si>
  <si>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</si>
  <si>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</si>
  <si>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</si>
  <si>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</si>
  <si>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</si>
  <si>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</si>
  <si>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</si>
  <si>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</si>
  <si>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</si>
  <si>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</si>
  <si>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</si>
  <si>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</si>
  <si>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</si>
  <si>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</si>
  <si>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</si>
  <si>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</si>
  <si>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</si>
  <si>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</si>
  <si>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</si>
  <si>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</si>
  <si>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</si>
  <si>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</si>
  <si>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</si>
  <si>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</si>
  <si>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</si>
  <si>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</si>
  <si>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</si>
  <si>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</si>
  <si>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</si>
  <si>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</si>
  <si>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</si>
  <si>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</si>
  <si>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</si>
  <si>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</si>
  <si>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</si>
  <si>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</si>
  <si>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</si>
  <si>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</si>
  <si>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</si>
  <si>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</si>
  <si>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</si>
  <si>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</si>
  <si>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</si>
  <si>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</si>
  <si>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</si>
  <si>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</si>
  <si>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</si>
  <si>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</si>
  <si>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</si>
  <si>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</si>
  <si>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</si>
  <si>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</si>
  <si>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</si>
  <si>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</si>
  <si>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</si>
  <si>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</si>
  <si>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</si>
  <si>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</si>
  <si>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</si>
  <si>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</si>
  <si>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</si>
  <si>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</si>
  <si>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</si>
  <si>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</si>
  <si>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</si>
  <si>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</si>
  <si>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</si>
  <si>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</si>
  <si>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</si>
  <si>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</si>
  <si>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</si>
  <si>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</si>
  <si>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</si>
  <si>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</si>
  <si>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</si>
  <si>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</si>
  <si>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</si>
  <si>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</si>
  <si>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</si>
  <si>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</si>
  <si>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</si>
  <si>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</si>
  <si>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</si>
  <si>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</si>
  <si>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</si>
  <si>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</si>
  <si>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Cut-off Date: 30/06/2021</t>
  </si>
  <si>
    <t>30-06-2021</t>
  </si>
  <si>
    <t>ECBC Label Template : Contents</t>
  </si>
  <si>
    <t>As of</t>
  </si>
  <si>
    <t>Juni 2021</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</si>
  <si>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</si>
  <si>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</si>
  <si>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</si>
  <si>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</si>
  <si>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</si>
  <si>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</si>
  <si>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</si>
  <si>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</si>
  <si>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</si>
  <si>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</si>
  <si>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</si>
  <si>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</si>
  <si>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</si>
  <si>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</si>
  <si>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</si>
  <si>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</si>
  <si>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</si>
  <si>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</si>
  <si>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</si>
  <si>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</si>
  <si>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</si>
  <si>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</si>
  <si>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</si>
  <si>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</si>
  <si>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</si>
  <si>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</si>
  <si>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</si>
  <si>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</si>
  <si>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</si>
  <si>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</si>
  <si>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</si>
  <si>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</si>
  <si>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</si>
  <si>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</si>
  <si>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</si>
  <si>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</si>
  <si>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</si>
  <si>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</si>
  <si>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</si>
  <si>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</si>
  <si>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</si>
  <si>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</si>
  <si>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</si>
  <si>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</si>
  <si>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</si>
  <si>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</si>
  <si>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</si>
  <si>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</si>
  <si>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</si>
  <si>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</si>
  <si>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</si>
  <si>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</si>
  <si>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</si>
  <si>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</si>
  <si>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</si>
  <si>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</si>
  <si>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</si>
  <si>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</si>
  <si>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</si>
  <si>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</si>
  <si>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</si>
  <si>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2021</t>
  </si>
  <si>
    <t>Q1 2021</t>
  </si>
  <si>
    <t>Q4 2020</t>
  </si>
  <si>
    <t>Q3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</si>
  <si>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</si>
  <si>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</si>
  <si>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</si>
  <si>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</si>
  <si>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</si>
  <si>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</si>
  <si>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</si>
  <si>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</si>
  <si>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</si>
  <si>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</si>
  <si>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</si>
  <si>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</si>
  <si>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</si>
  <si>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</si>
  <si>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</si>
  <si>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</si>
  <si>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</si>
  <si>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</si>
  <si>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</si>
  <si>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</si>
  <si>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</si>
  <si>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</si>
  <si>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</si>
  <si>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</si>
  <si>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</si>
  <si>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</si>
  <si>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</si>
  <si>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</si>
  <si>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</si>
  <si>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</si>
  <si>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</si>
  <si>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</si>
  <si>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</si>
  <si>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</si>
  <si>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</si>
  <si>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</si>
  <si>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</si>
  <si>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</si>
  <si>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</si>
  <si>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</si>
  <si>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</si>
  <si>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</si>
  <si>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</si>
  <si>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</si>
  <si>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</si>
  <si>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</si>
  <si>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</si>
  <si>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</si>
  <si>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</si>
  <si>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</si>
  <si>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</si>
  <si>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</si>
  <si>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</si>
  <si>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</si>
  <si>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</si>
  <si>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</si>
  <si>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</si>
  <si>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</si>
  <si>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</si>
  <si>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</si>
  <si>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</si>
  <si>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</si>
  <si>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</si>
  <si>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</si>
  <si>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</si>
  <si>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</si>
  <si>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</si>
  <si>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</si>
  <si>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</si>
  <si>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</si>
  <si>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</si>
  <si>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</si>
  <si>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</si>
  <si>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</si>
  <si>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</si>
  <si>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</si>
  <si>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</si>
  <si>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</si>
  <si>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</si>
  <si>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</si>
  <si>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</si>
  <si>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</si>
  <si>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</si>
  <si>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</si>
  <si>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</si>
  <si>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</si>
  <si>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</si>
  <si>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</si>
  <si>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</si>
  <si>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</si>
  <si>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</si>
  <si>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</si>
  <si>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</si>
  <si>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</si>
  <si>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</si>
  <si>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</si>
  <si>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</si>
  <si>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</si>
  <si>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</si>
  <si>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</si>
  <si>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</si>
  <si>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</si>
  <si>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</si>
  <si>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</si>
  <si>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</si>
  <si>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</si>
  <si>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</si>
  <si>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</si>
  <si>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</si>
  <si>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</si>
  <si>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</si>
  <si>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</si>
  <si>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</si>
  <si>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</si>
  <si>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</si>
  <si>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</si>
  <si>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</si>
  <si>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</si>
  <si>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</si>
  <si>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</si>
  <si>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</si>
  <si>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</si>
  <si>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</si>
  <si>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</si>
  <si>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</si>
  <si>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</si>
  <si>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</si>
  <si>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</si>
  <si>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</si>
  <si>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</si>
  <si>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</si>
  <si>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</si>
  <si>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</si>
  <si>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</si>
  <si>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</si>
  <si>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</si>
  <si>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</si>
  <si>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</si>
  <si>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</si>
  <si>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</si>
  <si>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</si>
  <si>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</si>
  <si>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</si>
  <si>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</si>
  <si>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</si>
  <si>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</si>
  <si>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</si>
  <si>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</si>
  <si>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</si>
  <si>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</si>
  <si>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</si>
  <si>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</si>
  <si>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</si>
  <si>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</si>
  <si>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</si>
  <si>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</si>
  <si>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</si>
  <si>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</si>
  <si>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</si>
  <si>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</si>
  <si>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</si>
  <si>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</si>
  <si>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</si>
  <si>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</si>
  <si>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</si>
  <si>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</si>
  <si>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</si>
  <si>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</si>
  <si>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</si>
  <si>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</si>
  <si>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</si>
  <si>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</si>
  <si>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</si>
  <si>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</si>
  <si>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</si>
  <si>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</si>
  <si>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</si>
  <si>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</si>
  <si>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</si>
  <si>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</si>
  <si>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</si>
  <si>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</si>
  <si>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</si>
  <si>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</si>
  <si>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</si>
  <si>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</si>
  <si>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</si>
  <si>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</si>
  <si>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</si>
  <si>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</si>
  <si>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</si>
  <si>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</si>
  <si>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</si>
  <si>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</si>
  <si>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</si>
  <si>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</si>
  <si>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</si>
  <si>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</si>
  <si>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</si>
  <si>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</si>
  <si>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</si>
  <si>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</si>
  <si>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</si>
  <si>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</si>
  <si>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</si>
  <si>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</si>
  <si>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</si>
  <si>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</si>
  <si>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</si>
  <si>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</si>
  <si>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</si>
  <si>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</si>
  <si>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</si>
  <si>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</si>
  <si>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</si>
  <si>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</si>
  <si>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</si>
  <si>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</si>
  <si>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</si>
  <si>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</si>
  <si>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</si>
  <si>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</si>
  <si>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</si>
  <si>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</si>
  <si>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</si>
  <si>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</si>
  <si>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</si>
  <si>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</si>
  <si>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</si>
  <si>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</si>
  <si>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</si>
  <si>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</si>
  <si>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</si>
  <si>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</si>
  <si>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</si>
  <si>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</si>
  <si>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</si>
  <si>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</si>
  <si>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</si>
  <si>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</si>
  <si>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</si>
  <si>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</si>
  <si>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</si>
  <si>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</si>
  <si>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</si>
  <si>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</si>
  <si>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</si>
  <si>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</si>
  <si>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</si>
  <si>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</si>
  <si>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</si>
  <si>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</si>
  <si>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</si>
  <si>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</si>
  <si>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</si>
  <si>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</si>
  <si>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</si>
  <si>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</si>
  <si>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</si>
  <si>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</si>
  <si>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</si>
  <si>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</si>
  <si>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</si>
  <si>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</si>
  <si>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</si>
  <si>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</si>
  <si>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</si>
  <si>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</si>
  <si>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</si>
  <si>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</si>
  <si>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</si>
  <si>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</si>
  <si>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</si>
  <si>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</si>
  <si>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</si>
  <si>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</si>
  <si>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</si>
  <si>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</si>
  <si>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</si>
  <si>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</si>
  <si>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</si>
  <si>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</si>
  <si>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</si>
  <si>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</si>
  <si>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</si>
  <si>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</si>
  <si>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</si>
  <si>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</si>
  <si>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</si>
  <si>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</si>
  <si>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</si>
  <si>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</si>
  <si>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</si>
  <si>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</si>
  <si>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</si>
  <si>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</si>
  <si>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</si>
  <si>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</si>
  <si>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</si>
  <si>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</si>
  <si>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</si>
  <si>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</si>
  <si>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</si>
  <si>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</si>
  <si>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</si>
  <si>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</si>
  <si>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</si>
  <si>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</si>
  <si>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</si>
  <si>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</si>
  <si>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</si>
  <si>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</si>
  <si>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</si>
  <si>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</si>
  <si>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</si>
  <si>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</si>
  <si>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</si>
  <si>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</si>
  <si>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</si>
  <si>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</si>
  <si>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</si>
  <si>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</si>
  <si>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</si>
  <si>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</si>
  <si>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</si>
  <si>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</si>
  <si>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</si>
  <si>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</si>
  <si>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</si>
  <si>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</si>
  <si>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</si>
  <si>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</si>
  <si>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</si>
  <si>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</si>
  <si>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</si>
  <si>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</si>
  <si>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</si>
  <si>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</si>
  <si>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</si>
  <si>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</si>
  <si>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</si>
  <si>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</si>
  <si>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</si>
  <si>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</si>
  <si>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28/07/2021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</si>
</sst>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2" fontId="48" fillId="4" borderId="0" xfId="0" applyNumberFormat="1" applyFont="1" applyFill="1" applyAlignment="1">
      <alignment horizontal="right" vertical="center"/>
    </xf>
    <xf numFmtId="164" fontId="2" fillId="4" borderId="12" xfId="3" quotePrefix="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49" fillId="4" borderId="0" xfId="0" applyFont="1" applyFill="1" applyAlignment="1">
      <alignment horizontal="left" vertical="center"/>
    </xf>
    <xf numFmtId="0" fontId="68" fillId="9" borderId="0" xfId="0" applyFont="1" applyFill="1" applyAlignment="1">
      <alignment horizontal="center" vertical="center" wrapText="1"/>
    </xf>
    <xf numFmtId="0" fontId="66" fillId="4"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34D71C2D-AA2C-47BC-8195-D3BB47861E8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44D04B24-6A3A-47C4-B60F-58F304AB8761}"/>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6890BC67-F855-491A-96E2-04E11D1FC0A2}"/>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4C68AD14-FE40-46DC-9903-6EB929904672}"/>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73790640-DA61-4807-9F81-2A384EFAB871}"/>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8F8B885C-5FD8-4F23-860D-D2CA0BA5A8F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ACB2457-9BB0-40A3-8F06-A7C89A2B5808}"/>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6A82A3FF-415B-4828-8973-3A8A862FBBCF}"/>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22410</xdr:colOff>
      <xdr:row>20</xdr:row>
      <xdr:rowOff>76200</xdr:rowOff>
    </xdr:from>
    <xdr:to>
      <xdr:col>2</xdr:col>
      <xdr:colOff>3835399</xdr:colOff>
      <xdr:row>33</xdr:row>
      <xdr:rowOff>127000</xdr:rowOff>
    </xdr:to>
    <xdr:sp macro="" textlink="">
      <xdr:nvSpPr>
        <xdr:cNvPr id="3" name="Tekstboks 4">
          <a:extLst>
            <a:ext uri="{FF2B5EF4-FFF2-40B4-BE49-F238E27FC236}">
              <a16:creationId xmlns:a16="http://schemas.microsoft.com/office/drawing/2014/main" id="{26843993-333B-4872-82A7-ECC4649031CF}"/>
            </a:ext>
          </a:extLst>
        </xdr:cNvPr>
        <xdr:cNvSpPr txBox="1"/>
      </xdr:nvSpPr>
      <xdr:spPr>
        <a:xfrm>
          <a:off x="263710" y="9829800"/>
          <a:ext cx="5095689" cy="23622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28-07-2021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30-06-2021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CFEFD368-0B9F-414A-94C1-1A9D1A19EDCB}"/>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6A9BDCB0-81AB-4397-A812-15341CBFDB9D}"/>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A0845498-A228-4857-BD3C-1D013C58507D}"/>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262778</xdr:colOff>
      <xdr:row>3</xdr:row>
      <xdr:rowOff>313764</xdr:rowOff>
    </xdr:to>
    <xdr:pic>
      <xdr:nvPicPr>
        <xdr:cNvPr id="2" name="Picture 1">
          <a:extLst>
            <a:ext uri="{FF2B5EF4-FFF2-40B4-BE49-F238E27FC236}">
              <a16:creationId xmlns:a16="http://schemas.microsoft.com/office/drawing/2014/main" id="{EB2AED32-C749-447E-9229-830D0FFC94CC}"/>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7DEB3111-66DF-4F8A-9719-AFA692338DCA}"/>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38073D30-60E0-42A6-94C8-FDF605ECDB9E}"/>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6B1D87FD-258A-4685-8B2F-92287B0D2C44}"/>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3125-7BFF-471C-9F01-8CDE108D2EBB}">
  <sheetPr codeName="Sheet10">
    <pageSetUpPr fitToPage="1"/>
  </sheetPr>
  <dimension ref="B1:D37"/>
  <sheetViews>
    <sheetView zoomScale="60" zoomScaleNormal="60" zoomScaleSheetLayoutView="90" workbookViewId="0"/>
  </sheetViews>
  <sheetFormatPr defaultColWidth="15.88671875" defaultRowHeight="14.4" x14ac:dyDescent="0.3"/>
  <cols>
    <col min="1" max="1" width="3.44140625" style="363" customWidth="1"/>
    <col min="2" max="2" width="18.6640625" style="363" customWidth="1"/>
    <col min="3" max="3" width="95.5546875" style="363" customWidth="1"/>
    <col min="4" max="4" width="15.109375" style="363" customWidth="1"/>
    <col min="5" max="5" width="2.88671875" style="363" customWidth="1"/>
    <col min="6" max="6" width="1.88671875" style="363" customWidth="1"/>
    <col min="7" max="256" width="15.88671875" style="363"/>
    <col min="257" max="257" width="3.44140625" style="363" customWidth="1"/>
    <col min="258" max="258" width="18.6640625" style="363" customWidth="1"/>
    <col min="259" max="259" width="95.5546875" style="363" customWidth="1"/>
    <col min="260" max="260" width="15.109375" style="363" customWidth="1"/>
    <col min="261" max="261" width="2.88671875" style="363" customWidth="1"/>
    <col min="262" max="262" width="1.88671875" style="363" customWidth="1"/>
    <col min="263" max="512" width="15.88671875" style="363"/>
    <col min="513" max="513" width="3.44140625" style="363" customWidth="1"/>
    <col min="514" max="514" width="18.6640625" style="363" customWidth="1"/>
    <col min="515" max="515" width="95.5546875" style="363" customWidth="1"/>
    <col min="516" max="516" width="15.109375" style="363" customWidth="1"/>
    <col min="517" max="517" width="2.88671875" style="363" customWidth="1"/>
    <col min="518" max="518" width="1.88671875" style="363" customWidth="1"/>
    <col min="519" max="768" width="15.88671875" style="363"/>
    <col min="769" max="769" width="3.44140625" style="363" customWidth="1"/>
    <col min="770" max="770" width="18.6640625" style="363" customWidth="1"/>
    <col min="771" max="771" width="95.5546875" style="363" customWidth="1"/>
    <col min="772" max="772" width="15.109375" style="363" customWidth="1"/>
    <col min="773" max="773" width="2.88671875" style="363" customWidth="1"/>
    <col min="774" max="774" width="1.88671875" style="363" customWidth="1"/>
    <col min="775" max="1024" width="15.88671875" style="363"/>
    <col min="1025" max="1025" width="3.44140625" style="363" customWidth="1"/>
    <col min="1026" max="1026" width="18.6640625" style="363" customWidth="1"/>
    <col min="1027" max="1027" width="95.5546875" style="363" customWidth="1"/>
    <col min="1028" max="1028" width="15.109375" style="363" customWidth="1"/>
    <col min="1029" max="1029" width="2.88671875" style="363" customWidth="1"/>
    <col min="1030" max="1030" width="1.88671875" style="363" customWidth="1"/>
    <col min="1031" max="1280" width="15.88671875" style="363"/>
    <col min="1281" max="1281" width="3.44140625" style="363" customWidth="1"/>
    <col min="1282" max="1282" width="18.6640625" style="363" customWidth="1"/>
    <col min="1283" max="1283" width="95.5546875" style="363" customWidth="1"/>
    <col min="1284" max="1284" width="15.109375" style="363" customWidth="1"/>
    <col min="1285" max="1285" width="2.88671875" style="363" customWidth="1"/>
    <col min="1286" max="1286" width="1.88671875" style="363" customWidth="1"/>
    <col min="1287" max="1536" width="15.88671875" style="363"/>
    <col min="1537" max="1537" width="3.44140625" style="363" customWidth="1"/>
    <col min="1538" max="1538" width="18.6640625" style="363" customWidth="1"/>
    <col min="1539" max="1539" width="95.5546875" style="363" customWidth="1"/>
    <col min="1540" max="1540" width="15.109375" style="363" customWidth="1"/>
    <col min="1541" max="1541" width="2.88671875" style="363" customWidth="1"/>
    <col min="1542" max="1542" width="1.88671875" style="363" customWidth="1"/>
    <col min="1543" max="1792" width="15.88671875" style="363"/>
    <col min="1793" max="1793" width="3.44140625" style="363" customWidth="1"/>
    <col min="1794" max="1794" width="18.6640625" style="363" customWidth="1"/>
    <col min="1795" max="1795" width="95.5546875" style="363" customWidth="1"/>
    <col min="1796" max="1796" width="15.109375" style="363" customWidth="1"/>
    <col min="1797" max="1797" width="2.88671875" style="363" customWidth="1"/>
    <col min="1798" max="1798" width="1.88671875" style="363" customWidth="1"/>
    <col min="1799" max="2048" width="15.88671875" style="363"/>
    <col min="2049" max="2049" width="3.44140625" style="363" customWidth="1"/>
    <col min="2050" max="2050" width="18.6640625" style="363" customWidth="1"/>
    <col min="2051" max="2051" width="95.5546875" style="363" customWidth="1"/>
    <col min="2052" max="2052" width="15.109375" style="363" customWidth="1"/>
    <col min="2053" max="2053" width="2.88671875" style="363" customWidth="1"/>
    <col min="2054" max="2054" width="1.88671875" style="363" customWidth="1"/>
    <col min="2055" max="2304" width="15.88671875" style="363"/>
    <col min="2305" max="2305" width="3.44140625" style="363" customWidth="1"/>
    <col min="2306" max="2306" width="18.6640625" style="363" customWidth="1"/>
    <col min="2307" max="2307" width="95.5546875" style="363" customWidth="1"/>
    <col min="2308" max="2308" width="15.109375" style="363" customWidth="1"/>
    <col min="2309" max="2309" width="2.88671875" style="363" customWidth="1"/>
    <col min="2310" max="2310" width="1.88671875" style="363" customWidth="1"/>
    <col min="2311" max="2560" width="15.88671875" style="363"/>
    <col min="2561" max="2561" width="3.44140625" style="363" customWidth="1"/>
    <col min="2562" max="2562" width="18.6640625" style="363" customWidth="1"/>
    <col min="2563" max="2563" width="95.5546875" style="363" customWidth="1"/>
    <col min="2564" max="2564" width="15.109375" style="363" customWidth="1"/>
    <col min="2565" max="2565" width="2.88671875" style="363" customWidth="1"/>
    <col min="2566" max="2566" width="1.88671875" style="363" customWidth="1"/>
    <col min="2567" max="2816" width="15.88671875" style="363"/>
    <col min="2817" max="2817" width="3.44140625" style="363" customWidth="1"/>
    <col min="2818" max="2818" width="18.6640625" style="363" customWidth="1"/>
    <col min="2819" max="2819" width="95.5546875" style="363" customWidth="1"/>
    <col min="2820" max="2820" width="15.109375" style="363" customWidth="1"/>
    <col min="2821" max="2821" width="2.88671875" style="363" customWidth="1"/>
    <col min="2822" max="2822" width="1.88671875" style="363" customWidth="1"/>
    <col min="2823" max="3072" width="15.88671875" style="363"/>
    <col min="3073" max="3073" width="3.44140625" style="363" customWidth="1"/>
    <col min="3074" max="3074" width="18.6640625" style="363" customWidth="1"/>
    <col min="3075" max="3075" width="95.5546875" style="363" customWidth="1"/>
    <col min="3076" max="3076" width="15.109375" style="363" customWidth="1"/>
    <col min="3077" max="3077" width="2.88671875" style="363" customWidth="1"/>
    <col min="3078" max="3078" width="1.88671875" style="363" customWidth="1"/>
    <col min="3079" max="3328" width="15.88671875" style="363"/>
    <col min="3329" max="3329" width="3.44140625" style="363" customWidth="1"/>
    <col min="3330" max="3330" width="18.6640625" style="363" customWidth="1"/>
    <col min="3331" max="3331" width="95.5546875" style="363" customWidth="1"/>
    <col min="3332" max="3332" width="15.109375" style="363" customWidth="1"/>
    <col min="3333" max="3333" width="2.88671875" style="363" customWidth="1"/>
    <col min="3334" max="3334" width="1.88671875" style="363" customWidth="1"/>
    <col min="3335" max="3584" width="15.88671875" style="363"/>
    <col min="3585" max="3585" width="3.44140625" style="363" customWidth="1"/>
    <col min="3586" max="3586" width="18.6640625" style="363" customWidth="1"/>
    <col min="3587" max="3587" width="95.5546875" style="363" customWidth="1"/>
    <col min="3588" max="3588" width="15.109375" style="363" customWidth="1"/>
    <col min="3589" max="3589" width="2.88671875" style="363" customWidth="1"/>
    <col min="3590" max="3590" width="1.88671875" style="363" customWidth="1"/>
    <col min="3591" max="3840" width="15.88671875" style="363"/>
    <col min="3841" max="3841" width="3.44140625" style="363" customWidth="1"/>
    <col min="3842" max="3842" width="18.6640625" style="363" customWidth="1"/>
    <col min="3843" max="3843" width="95.5546875" style="363" customWidth="1"/>
    <col min="3844" max="3844" width="15.109375" style="363" customWidth="1"/>
    <col min="3845" max="3845" width="2.88671875" style="363" customWidth="1"/>
    <col min="3846" max="3846" width="1.88671875" style="363" customWidth="1"/>
    <col min="3847" max="4096" width="15.88671875" style="363"/>
    <col min="4097" max="4097" width="3.44140625" style="363" customWidth="1"/>
    <col min="4098" max="4098" width="18.6640625" style="363" customWidth="1"/>
    <col min="4099" max="4099" width="95.5546875" style="363" customWidth="1"/>
    <col min="4100" max="4100" width="15.109375" style="363" customWidth="1"/>
    <col min="4101" max="4101" width="2.88671875" style="363" customWidth="1"/>
    <col min="4102" max="4102" width="1.88671875" style="363" customWidth="1"/>
    <col min="4103" max="4352" width="15.88671875" style="363"/>
    <col min="4353" max="4353" width="3.44140625" style="363" customWidth="1"/>
    <col min="4354" max="4354" width="18.6640625" style="363" customWidth="1"/>
    <col min="4355" max="4355" width="95.5546875" style="363" customWidth="1"/>
    <col min="4356" max="4356" width="15.109375" style="363" customWidth="1"/>
    <col min="4357" max="4357" width="2.88671875" style="363" customWidth="1"/>
    <col min="4358" max="4358" width="1.88671875" style="363" customWidth="1"/>
    <col min="4359" max="4608" width="15.88671875" style="363"/>
    <col min="4609" max="4609" width="3.44140625" style="363" customWidth="1"/>
    <col min="4610" max="4610" width="18.6640625" style="363" customWidth="1"/>
    <col min="4611" max="4611" width="95.5546875" style="363" customWidth="1"/>
    <col min="4612" max="4612" width="15.109375" style="363" customWidth="1"/>
    <col min="4613" max="4613" width="2.88671875" style="363" customWidth="1"/>
    <col min="4614" max="4614" width="1.88671875" style="363" customWidth="1"/>
    <col min="4615" max="4864" width="15.88671875" style="363"/>
    <col min="4865" max="4865" width="3.44140625" style="363" customWidth="1"/>
    <col min="4866" max="4866" width="18.6640625" style="363" customWidth="1"/>
    <col min="4867" max="4867" width="95.5546875" style="363" customWidth="1"/>
    <col min="4868" max="4868" width="15.109375" style="363" customWidth="1"/>
    <col min="4869" max="4869" width="2.88671875" style="363" customWidth="1"/>
    <col min="4870" max="4870" width="1.88671875" style="363" customWidth="1"/>
    <col min="4871" max="5120" width="15.88671875" style="363"/>
    <col min="5121" max="5121" width="3.44140625" style="363" customWidth="1"/>
    <col min="5122" max="5122" width="18.6640625" style="363" customWidth="1"/>
    <col min="5123" max="5123" width="95.5546875" style="363" customWidth="1"/>
    <col min="5124" max="5124" width="15.109375" style="363" customWidth="1"/>
    <col min="5125" max="5125" width="2.88671875" style="363" customWidth="1"/>
    <col min="5126" max="5126" width="1.88671875" style="363" customWidth="1"/>
    <col min="5127" max="5376" width="15.88671875" style="363"/>
    <col min="5377" max="5377" width="3.44140625" style="363" customWidth="1"/>
    <col min="5378" max="5378" width="18.6640625" style="363" customWidth="1"/>
    <col min="5379" max="5379" width="95.5546875" style="363" customWidth="1"/>
    <col min="5380" max="5380" width="15.109375" style="363" customWidth="1"/>
    <col min="5381" max="5381" width="2.88671875" style="363" customWidth="1"/>
    <col min="5382" max="5382" width="1.88671875" style="363" customWidth="1"/>
    <col min="5383" max="5632" width="15.88671875" style="363"/>
    <col min="5633" max="5633" width="3.44140625" style="363" customWidth="1"/>
    <col min="5634" max="5634" width="18.6640625" style="363" customWidth="1"/>
    <col min="5635" max="5635" width="95.5546875" style="363" customWidth="1"/>
    <col min="5636" max="5636" width="15.109375" style="363" customWidth="1"/>
    <col min="5637" max="5637" width="2.88671875" style="363" customWidth="1"/>
    <col min="5638" max="5638" width="1.88671875" style="363" customWidth="1"/>
    <col min="5639" max="5888" width="15.88671875" style="363"/>
    <col min="5889" max="5889" width="3.44140625" style="363" customWidth="1"/>
    <col min="5890" max="5890" width="18.6640625" style="363" customWidth="1"/>
    <col min="5891" max="5891" width="95.5546875" style="363" customWidth="1"/>
    <col min="5892" max="5892" width="15.109375" style="363" customWidth="1"/>
    <col min="5893" max="5893" width="2.88671875" style="363" customWidth="1"/>
    <col min="5894" max="5894" width="1.88671875" style="363" customWidth="1"/>
    <col min="5895" max="6144" width="15.88671875" style="363"/>
    <col min="6145" max="6145" width="3.44140625" style="363" customWidth="1"/>
    <col min="6146" max="6146" width="18.6640625" style="363" customWidth="1"/>
    <col min="6147" max="6147" width="95.5546875" style="363" customWidth="1"/>
    <col min="6148" max="6148" width="15.109375" style="363" customWidth="1"/>
    <col min="6149" max="6149" width="2.88671875" style="363" customWidth="1"/>
    <col min="6150" max="6150" width="1.88671875" style="363" customWidth="1"/>
    <col min="6151" max="6400" width="15.88671875" style="363"/>
    <col min="6401" max="6401" width="3.44140625" style="363" customWidth="1"/>
    <col min="6402" max="6402" width="18.6640625" style="363" customWidth="1"/>
    <col min="6403" max="6403" width="95.5546875" style="363" customWidth="1"/>
    <col min="6404" max="6404" width="15.109375" style="363" customWidth="1"/>
    <col min="6405" max="6405" width="2.88671875" style="363" customWidth="1"/>
    <col min="6406" max="6406" width="1.88671875" style="363" customWidth="1"/>
    <col min="6407" max="6656" width="15.88671875" style="363"/>
    <col min="6657" max="6657" width="3.44140625" style="363" customWidth="1"/>
    <col min="6658" max="6658" width="18.6640625" style="363" customWidth="1"/>
    <col min="6659" max="6659" width="95.5546875" style="363" customWidth="1"/>
    <col min="6660" max="6660" width="15.109375" style="363" customWidth="1"/>
    <col min="6661" max="6661" width="2.88671875" style="363" customWidth="1"/>
    <col min="6662" max="6662" width="1.88671875" style="363" customWidth="1"/>
    <col min="6663" max="6912" width="15.88671875" style="363"/>
    <col min="6913" max="6913" width="3.44140625" style="363" customWidth="1"/>
    <col min="6914" max="6914" width="18.6640625" style="363" customWidth="1"/>
    <col min="6915" max="6915" width="95.5546875" style="363" customWidth="1"/>
    <col min="6916" max="6916" width="15.109375" style="363" customWidth="1"/>
    <col min="6917" max="6917" width="2.88671875" style="363" customWidth="1"/>
    <col min="6918" max="6918" width="1.88671875" style="363" customWidth="1"/>
    <col min="6919" max="7168" width="15.88671875" style="363"/>
    <col min="7169" max="7169" width="3.44140625" style="363" customWidth="1"/>
    <col min="7170" max="7170" width="18.6640625" style="363" customWidth="1"/>
    <col min="7171" max="7171" width="95.5546875" style="363" customWidth="1"/>
    <col min="7172" max="7172" width="15.109375" style="363" customWidth="1"/>
    <col min="7173" max="7173" width="2.88671875" style="363" customWidth="1"/>
    <col min="7174" max="7174" width="1.88671875" style="363" customWidth="1"/>
    <col min="7175" max="7424" width="15.88671875" style="363"/>
    <col min="7425" max="7425" width="3.44140625" style="363" customWidth="1"/>
    <col min="7426" max="7426" width="18.6640625" style="363" customWidth="1"/>
    <col min="7427" max="7427" width="95.5546875" style="363" customWidth="1"/>
    <col min="7428" max="7428" width="15.109375" style="363" customWidth="1"/>
    <col min="7429" max="7429" width="2.88671875" style="363" customWidth="1"/>
    <col min="7430" max="7430" width="1.88671875" style="363" customWidth="1"/>
    <col min="7431" max="7680" width="15.88671875" style="363"/>
    <col min="7681" max="7681" width="3.44140625" style="363" customWidth="1"/>
    <col min="7682" max="7682" width="18.6640625" style="363" customWidth="1"/>
    <col min="7683" max="7683" width="95.5546875" style="363" customWidth="1"/>
    <col min="7684" max="7684" width="15.109375" style="363" customWidth="1"/>
    <col min="7685" max="7685" width="2.88671875" style="363" customWidth="1"/>
    <col min="7686" max="7686" width="1.88671875" style="363" customWidth="1"/>
    <col min="7687" max="7936" width="15.88671875" style="363"/>
    <col min="7937" max="7937" width="3.44140625" style="363" customWidth="1"/>
    <col min="7938" max="7938" width="18.6640625" style="363" customWidth="1"/>
    <col min="7939" max="7939" width="95.5546875" style="363" customWidth="1"/>
    <col min="7940" max="7940" width="15.109375" style="363" customWidth="1"/>
    <col min="7941" max="7941" width="2.88671875" style="363" customWidth="1"/>
    <col min="7942" max="7942" width="1.88671875" style="363" customWidth="1"/>
    <col min="7943" max="8192" width="15.88671875" style="363"/>
    <col min="8193" max="8193" width="3.44140625" style="363" customWidth="1"/>
    <col min="8194" max="8194" width="18.6640625" style="363" customWidth="1"/>
    <col min="8195" max="8195" width="95.5546875" style="363" customWidth="1"/>
    <col min="8196" max="8196" width="15.109375" style="363" customWidth="1"/>
    <col min="8197" max="8197" width="2.88671875" style="363" customWidth="1"/>
    <col min="8198" max="8198" width="1.88671875" style="363" customWidth="1"/>
    <col min="8199" max="8448" width="15.88671875" style="363"/>
    <col min="8449" max="8449" width="3.44140625" style="363" customWidth="1"/>
    <col min="8450" max="8450" width="18.6640625" style="363" customWidth="1"/>
    <col min="8451" max="8451" width="95.5546875" style="363" customWidth="1"/>
    <col min="8452" max="8452" width="15.109375" style="363" customWidth="1"/>
    <col min="8453" max="8453" width="2.88671875" style="363" customWidth="1"/>
    <col min="8454" max="8454" width="1.88671875" style="363" customWidth="1"/>
    <col min="8455" max="8704" width="15.88671875" style="363"/>
    <col min="8705" max="8705" width="3.44140625" style="363" customWidth="1"/>
    <col min="8706" max="8706" width="18.6640625" style="363" customWidth="1"/>
    <col min="8707" max="8707" width="95.5546875" style="363" customWidth="1"/>
    <col min="8708" max="8708" width="15.109375" style="363" customWidth="1"/>
    <col min="8709" max="8709" width="2.88671875" style="363" customWidth="1"/>
    <col min="8710" max="8710" width="1.88671875" style="363" customWidth="1"/>
    <col min="8711" max="8960" width="15.88671875" style="363"/>
    <col min="8961" max="8961" width="3.44140625" style="363" customWidth="1"/>
    <col min="8962" max="8962" width="18.6640625" style="363" customWidth="1"/>
    <col min="8963" max="8963" width="95.5546875" style="363" customWidth="1"/>
    <col min="8964" max="8964" width="15.109375" style="363" customWidth="1"/>
    <col min="8965" max="8965" width="2.88671875" style="363" customWidth="1"/>
    <col min="8966" max="8966" width="1.88671875" style="363" customWidth="1"/>
    <col min="8967" max="9216" width="15.88671875" style="363"/>
    <col min="9217" max="9217" width="3.44140625" style="363" customWidth="1"/>
    <col min="9218" max="9218" width="18.6640625" style="363" customWidth="1"/>
    <col min="9219" max="9219" width="95.5546875" style="363" customWidth="1"/>
    <col min="9220" max="9220" width="15.109375" style="363" customWidth="1"/>
    <col min="9221" max="9221" width="2.88671875" style="363" customWidth="1"/>
    <col min="9222" max="9222" width="1.88671875" style="363" customWidth="1"/>
    <col min="9223" max="9472" width="15.88671875" style="363"/>
    <col min="9473" max="9473" width="3.44140625" style="363" customWidth="1"/>
    <col min="9474" max="9474" width="18.6640625" style="363" customWidth="1"/>
    <col min="9475" max="9475" width="95.5546875" style="363" customWidth="1"/>
    <col min="9476" max="9476" width="15.109375" style="363" customWidth="1"/>
    <col min="9477" max="9477" width="2.88671875" style="363" customWidth="1"/>
    <col min="9478" max="9478" width="1.88671875" style="363" customWidth="1"/>
    <col min="9479" max="9728" width="15.88671875" style="363"/>
    <col min="9729" max="9729" width="3.44140625" style="363" customWidth="1"/>
    <col min="9730" max="9730" width="18.6640625" style="363" customWidth="1"/>
    <col min="9731" max="9731" width="95.5546875" style="363" customWidth="1"/>
    <col min="9732" max="9732" width="15.109375" style="363" customWidth="1"/>
    <col min="9733" max="9733" width="2.88671875" style="363" customWidth="1"/>
    <col min="9734" max="9734" width="1.88671875" style="363" customWidth="1"/>
    <col min="9735" max="9984" width="15.88671875" style="363"/>
    <col min="9985" max="9985" width="3.44140625" style="363" customWidth="1"/>
    <col min="9986" max="9986" width="18.6640625" style="363" customWidth="1"/>
    <col min="9987" max="9987" width="95.5546875" style="363" customWidth="1"/>
    <col min="9988" max="9988" width="15.109375" style="363" customWidth="1"/>
    <col min="9989" max="9989" width="2.88671875" style="363" customWidth="1"/>
    <col min="9990" max="9990" width="1.88671875" style="363" customWidth="1"/>
    <col min="9991" max="10240" width="15.88671875" style="363"/>
    <col min="10241" max="10241" width="3.44140625" style="363" customWidth="1"/>
    <col min="10242" max="10242" width="18.6640625" style="363" customWidth="1"/>
    <col min="10243" max="10243" width="95.5546875" style="363" customWidth="1"/>
    <col min="10244" max="10244" width="15.109375" style="363" customWidth="1"/>
    <col min="10245" max="10245" width="2.88671875" style="363" customWidth="1"/>
    <col min="10246" max="10246" width="1.88671875" style="363" customWidth="1"/>
    <col min="10247" max="10496" width="15.88671875" style="363"/>
    <col min="10497" max="10497" width="3.44140625" style="363" customWidth="1"/>
    <col min="10498" max="10498" width="18.6640625" style="363" customWidth="1"/>
    <col min="10499" max="10499" width="95.5546875" style="363" customWidth="1"/>
    <col min="10500" max="10500" width="15.109375" style="363" customWidth="1"/>
    <col min="10501" max="10501" width="2.88671875" style="363" customWidth="1"/>
    <col min="10502" max="10502" width="1.88671875" style="363" customWidth="1"/>
    <col min="10503" max="10752" width="15.88671875" style="363"/>
    <col min="10753" max="10753" width="3.44140625" style="363" customWidth="1"/>
    <col min="10754" max="10754" width="18.6640625" style="363" customWidth="1"/>
    <col min="10755" max="10755" width="95.5546875" style="363" customWidth="1"/>
    <col min="10756" max="10756" width="15.109375" style="363" customWidth="1"/>
    <col min="10757" max="10757" width="2.88671875" style="363" customWidth="1"/>
    <col min="10758" max="10758" width="1.88671875" style="363" customWidth="1"/>
    <col min="10759" max="11008" width="15.88671875" style="363"/>
    <col min="11009" max="11009" width="3.44140625" style="363" customWidth="1"/>
    <col min="11010" max="11010" width="18.6640625" style="363" customWidth="1"/>
    <col min="11011" max="11011" width="95.5546875" style="363" customWidth="1"/>
    <col min="11012" max="11012" width="15.109375" style="363" customWidth="1"/>
    <col min="11013" max="11013" width="2.88671875" style="363" customWidth="1"/>
    <col min="11014" max="11014" width="1.88671875" style="363" customWidth="1"/>
    <col min="11015" max="11264" width="15.88671875" style="363"/>
    <col min="11265" max="11265" width="3.44140625" style="363" customWidth="1"/>
    <col min="11266" max="11266" width="18.6640625" style="363" customWidth="1"/>
    <col min="11267" max="11267" width="95.5546875" style="363" customWidth="1"/>
    <col min="11268" max="11268" width="15.109375" style="363" customWidth="1"/>
    <col min="11269" max="11269" width="2.88671875" style="363" customWidth="1"/>
    <col min="11270" max="11270" width="1.88671875" style="363" customWidth="1"/>
    <col min="11271" max="11520" width="15.88671875" style="363"/>
    <col min="11521" max="11521" width="3.44140625" style="363" customWidth="1"/>
    <col min="11522" max="11522" width="18.6640625" style="363" customWidth="1"/>
    <col min="11523" max="11523" width="95.5546875" style="363" customWidth="1"/>
    <col min="11524" max="11524" width="15.109375" style="363" customWidth="1"/>
    <col min="11525" max="11525" width="2.88671875" style="363" customWidth="1"/>
    <col min="11526" max="11526" width="1.88671875" style="363" customWidth="1"/>
    <col min="11527" max="11776" width="15.88671875" style="363"/>
    <col min="11777" max="11777" width="3.44140625" style="363" customWidth="1"/>
    <col min="11778" max="11778" width="18.6640625" style="363" customWidth="1"/>
    <col min="11779" max="11779" width="95.5546875" style="363" customWidth="1"/>
    <col min="11780" max="11780" width="15.109375" style="363" customWidth="1"/>
    <col min="11781" max="11781" width="2.88671875" style="363" customWidth="1"/>
    <col min="11782" max="11782" width="1.88671875" style="363" customWidth="1"/>
    <col min="11783" max="12032" width="15.88671875" style="363"/>
    <col min="12033" max="12033" width="3.44140625" style="363" customWidth="1"/>
    <col min="12034" max="12034" width="18.6640625" style="363" customWidth="1"/>
    <col min="12035" max="12035" width="95.5546875" style="363" customWidth="1"/>
    <col min="12036" max="12036" width="15.109375" style="363" customWidth="1"/>
    <col min="12037" max="12037" width="2.88671875" style="363" customWidth="1"/>
    <col min="12038" max="12038" width="1.88671875" style="363" customWidth="1"/>
    <col min="12039" max="12288" width="15.88671875" style="363"/>
    <col min="12289" max="12289" width="3.44140625" style="363" customWidth="1"/>
    <col min="12290" max="12290" width="18.6640625" style="363" customWidth="1"/>
    <col min="12291" max="12291" width="95.5546875" style="363" customWidth="1"/>
    <col min="12292" max="12292" width="15.109375" style="363" customWidth="1"/>
    <col min="12293" max="12293" width="2.88671875" style="363" customWidth="1"/>
    <col min="12294" max="12294" width="1.88671875" style="363" customWidth="1"/>
    <col min="12295" max="12544" width="15.88671875" style="363"/>
    <col min="12545" max="12545" width="3.44140625" style="363" customWidth="1"/>
    <col min="12546" max="12546" width="18.6640625" style="363" customWidth="1"/>
    <col min="12547" max="12547" width="95.5546875" style="363" customWidth="1"/>
    <col min="12548" max="12548" width="15.109375" style="363" customWidth="1"/>
    <col min="12549" max="12549" width="2.88671875" style="363" customWidth="1"/>
    <col min="12550" max="12550" width="1.88671875" style="363" customWidth="1"/>
    <col min="12551" max="12800" width="15.88671875" style="363"/>
    <col min="12801" max="12801" width="3.44140625" style="363" customWidth="1"/>
    <col min="12802" max="12802" width="18.6640625" style="363" customWidth="1"/>
    <col min="12803" max="12803" width="95.5546875" style="363" customWidth="1"/>
    <col min="12804" max="12804" width="15.109375" style="363" customWidth="1"/>
    <col min="12805" max="12805" width="2.88671875" style="363" customWidth="1"/>
    <col min="12806" max="12806" width="1.88671875" style="363" customWidth="1"/>
    <col min="12807" max="13056" width="15.88671875" style="363"/>
    <col min="13057" max="13057" width="3.44140625" style="363" customWidth="1"/>
    <col min="13058" max="13058" width="18.6640625" style="363" customWidth="1"/>
    <col min="13059" max="13059" width="95.5546875" style="363" customWidth="1"/>
    <col min="13060" max="13060" width="15.109375" style="363" customWidth="1"/>
    <col min="13061" max="13061" width="2.88671875" style="363" customWidth="1"/>
    <col min="13062" max="13062" width="1.88671875" style="363" customWidth="1"/>
    <col min="13063" max="13312" width="15.88671875" style="363"/>
    <col min="13313" max="13313" width="3.44140625" style="363" customWidth="1"/>
    <col min="13314" max="13314" width="18.6640625" style="363" customWidth="1"/>
    <col min="13315" max="13315" width="95.5546875" style="363" customWidth="1"/>
    <col min="13316" max="13316" width="15.109375" style="363" customWidth="1"/>
    <col min="13317" max="13317" width="2.88671875" style="363" customWidth="1"/>
    <col min="13318" max="13318" width="1.88671875" style="363" customWidth="1"/>
    <col min="13319" max="13568" width="15.88671875" style="363"/>
    <col min="13569" max="13569" width="3.44140625" style="363" customWidth="1"/>
    <col min="13570" max="13570" width="18.6640625" style="363" customWidth="1"/>
    <col min="13571" max="13571" width="95.5546875" style="363" customWidth="1"/>
    <col min="13572" max="13572" width="15.109375" style="363" customWidth="1"/>
    <col min="13573" max="13573" width="2.88671875" style="363" customWidth="1"/>
    <col min="13574" max="13574" width="1.88671875" style="363" customWidth="1"/>
    <col min="13575" max="13824" width="15.88671875" style="363"/>
    <col min="13825" max="13825" width="3.44140625" style="363" customWidth="1"/>
    <col min="13826" max="13826" width="18.6640625" style="363" customWidth="1"/>
    <col min="13827" max="13827" width="95.5546875" style="363" customWidth="1"/>
    <col min="13828" max="13828" width="15.109375" style="363" customWidth="1"/>
    <col min="13829" max="13829" width="2.88671875" style="363" customWidth="1"/>
    <col min="13830" max="13830" width="1.88671875" style="363" customWidth="1"/>
    <col min="13831" max="14080" width="15.88671875" style="363"/>
    <col min="14081" max="14081" width="3.44140625" style="363" customWidth="1"/>
    <col min="14082" max="14082" width="18.6640625" style="363" customWidth="1"/>
    <col min="14083" max="14083" width="95.5546875" style="363" customWidth="1"/>
    <col min="14084" max="14084" width="15.109375" style="363" customWidth="1"/>
    <col min="14085" max="14085" width="2.88671875" style="363" customWidth="1"/>
    <col min="14086" max="14086" width="1.88671875" style="363" customWidth="1"/>
    <col min="14087" max="14336" width="15.88671875" style="363"/>
    <col min="14337" max="14337" width="3.44140625" style="363" customWidth="1"/>
    <col min="14338" max="14338" width="18.6640625" style="363" customWidth="1"/>
    <col min="14339" max="14339" width="95.5546875" style="363" customWidth="1"/>
    <col min="14340" max="14340" width="15.109375" style="363" customWidth="1"/>
    <col min="14341" max="14341" width="2.88671875" style="363" customWidth="1"/>
    <col min="14342" max="14342" width="1.88671875" style="363" customWidth="1"/>
    <col min="14343" max="14592" width="15.88671875" style="363"/>
    <col min="14593" max="14593" width="3.44140625" style="363" customWidth="1"/>
    <col min="14594" max="14594" width="18.6640625" style="363" customWidth="1"/>
    <col min="14595" max="14595" width="95.5546875" style="363" customWidth="1"/>
    <col min="14596" max="14596" width="15.109375" style="363" customWidth="1"/>
    <col min="14597" max="14597" width="2.88671875" style="363" customWidth="1"/>
    <col min="14598" max="14598" width="1.88671875" style="363" customWidth="1"/>
    <col min="14599" max="14848" width="15.88671875" style="363"/>
    <col min="14849" max="14849" width="3.44140625" style="363" customWidth="1"/>
    <col min="14850" max="14850" width="18.6640625" style="363" customWidth="1"/>
    <col min="14851" max="14851" width="95.5546875" style="363" customWidth="1"/>
    <col min="14852" max="14852" width="15.109375" style="363" customWidth="1"/>
    <col min="14853" max="14853" width="2.88671875" style="363" customWidth="1"/>
    <col min="14854" max="14854" width="1.88671875" style="363" customWidth="1"/>
    <col min="14855" max="15104" width="15.88671875" style="363"/>
    <col min="15105" max="15105" width="3.44140625" style="363" customWidth="1"/>
    <col min="15106" max="15106" width="18.6640625" style="363" customWidth="1"/>
    <col min="15107" max="15107" width="95.5546875" style="363" customWidth="1"/>
    <col min="15108" max="15108" width="15.109375" style="363" customWidth="1"/>
    <col min="15109" max="15109" width="2.88671875" style="363" customWidth="1"/>
    <col min="15110" max="15110" width="1.88671875" style="363" customWidth="1"/>
    <col min="15111" max="15360" width="15.88671875" style="363"/>
    <col min="15361" max="15361" width="3.44140625" style="363" customWidth="1"/>
    <col min="15362" max="15362" width="18.6640625" style="363" customWidth="1"/>
    <col min="15363" max="15363" width="95.5546875" style="363" customWidth="1"/>
    <col min="15364" max="15364" width="15.109375" style="363" customWidth="1"/>
    <col min="15365" max="15365" width="2.88671875" style="363" customWidth="1"/>
    <col min="15366" max="15366" width="1.88671875" style="363" customWidth="1"/>
    <col min="15367" max="15616" width="15.88671875" style="363"/>
    <col min="15617" max="15617" width="3.44140625" style="363" customWidth="1"/>
    <col min="15618" max="15618" width="18.6640625" style="363" customWidth="1"/>
    <col min="15619" max="15619" width="95.5546875" style="363" customWidth="1"/>
    <col min="15620" max="15620" width="15.109375" style="363" customWidth="1"/>
    <col min="15621" max="15621" width="2.88671875" style="363" customWidth="1"/>
    <col min="15622" max="15622" width="1.88671875" style="363" customWidth="1"/>
    <col min="15623" max="15872" width="15.88671875" style="363"/>
    <col min="15873" max="15873" width="3.44140625" style="363" customWidth="1"/>
    <col min="15874" max="15874" width="18.6640625" style="363" customWidth="1"/>
    <col min="15875" max="15875" width="95.5546875" style="363" customWidth="1"/>
    <col min="15876" max="15876" width="15.109375" style="363" customWidth="1"/>
    <col min="15877" max="15877" width="2.88671875" style="363" customWidth="1"/>
    <col min="15878" max="15878" width="1.88671875" style="363" customWidth="1"/>
    <col min="15879" max="16128" width="15.88671875" style="363"/>
    <col min="16129" max="16129" width="3.44140625" style="363" customWidth="1"/>
    <col min="16130" max="16130" width="18.6640625" style="363" customWidth="1"/>
    <col min="16131" max="16131" width="95.5546875" style="363" customWidth="1"/>
    <col min="16132" max="16132" width="15.109375" style="363" customWidth="1"/>
    <col min="16133" max="16133" width="2.88671875" style="363" customWidth="1"/>
    <col min="16134" max="16134" width="1.88671875" style="363" customWidth="1"/>
    <col min="16135" max="16384" width="15.88671875" style="363"/>
  </cols>
  <sheetData>
    <row r="1" spans="2:4" ht="12" customHeight="1" x14ac:dyDescent="0.3"/>
    <row r="2" spans="2:4" ht="12" customHeight="1" x14ac:dyDescent="0.3"/>
    <row r="3" spans="2:4" ht="12" customHeight="1" x14ac:dyDescent="0.3"/>
    <row r="4" spans="2:4" ht="15.75" customHeight="1" x14ac:dyDescent="0.3">
      <c r="B4" s="364"/>
      <c r="C4" s="365"/>
    </row>
    <row r="5" spans="2:4" ht="191.25" customHeight="1" x14ac:dyDescent="0.3">
      <c r="B5" s="366"/>
      <c r="C5" s="632"/>
      <c r="D5" s="632"/>
    </row>
    <row r="6" spans="2:4" ht="191.25" customHeight="1" x14ac:dyDescent="0.3">
      <c r="B6" s="366"/>
      <c r="C6" s="367"/>
      <c r="D6" s="367"/>
    </row>
    <row r="7" spans="2:4" ht="124.5" customHeight="1" x14ac:dyDescent="0.3">
      <c r="C7" s="368"/>
    </row>
    <row r="8" spans="2:4" ht="27.75" customHeight="1" x14ac:dyDescent="0.3">
      <c r="B8" s="369"/>
      <c r="C8" s="370"/>
    </row>
    <row r="9" spans="2:4" ht="27.75" customHeight="1" x14ac:dyDescent="0.3">
      <c r="C9" s="370"/>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FD993-AB07-41DA-BE59-805941026875}">
  <sheetPr codeName="Sheet11">
    <pageSetUpPr fitToPage="1"/>
  </sheetPr>
  <dimension ref="A1:E46"/>
  <sheetViews>
    <sheetView zoomScale="85" zoomScaleNormal="85" zoomScaleSheetLayoutView="85" workbookViewId="0"/>
  </sheetViews>
  <sheetFormatPr defaultColWidth="15.88671875" defaultRowHeight="15.6" x14ac:dyDescent="0.3"/>
  <cols>
    <col min="1" max="1" width="3.44140625" style="363" customWidth="1"/>
    <col min="2" max="2" width="33.6640625" style="375" bestFit="1" customWidth="1"/>
    <col min="3" max="3" width="1.5546875" style="376" customWidth="1"/>
    <col min="4" max="4" width="71" style="375" customWidth="1"/>
    <col min="5" max="6" width="23.5546875" style="375" customWidth="1"/>
    <col min="7" max="7" width="1.88671875" style="375" customWidth="1"/>
    <col min="8" max="8" width="15.88671875" style="375"/>
    <col min="9" max="9" width="6.109375" style="375" customWidth="1"/>
    <col min="10" max="16384" width="15.88671875" style="375"/>
  </cols>
  <sheetData>
    <row r="1" spans="2:4" s="363" customFormat="1" ht="12" customHeight="1" x14ac:dyDescent="0.3">
      <c r="C1" s="371"/>
    </row>
    <row r="2" spans="2:4" s="363" customFormat="1" ht="12" customHeight="1" x14ac:dyDescent="0.3">
      <c r="C2" s="371"/>
    </row>
    <row r="3" spans="2:4" s="363" customFormat="1" ht="12" customHeight="1" x14ac:dyDescent="0.3">
      <c r="C3" s="371"/>
    </row>
    <row r="4" spans="2:4" s="363" customFormat="1" ht="15.75" customHeight="1" x14ac:dyDescent="0.3">
      <c r="C4" s="371"/>
    </row>
    <row r="5" spans="2:4" s="363" customFormat="1" ht="24" customHeight="1" x14ac:dyDescent="0.4">
      <c r="B5" s="633" t="s">
        <v>2698</v>
      </c>
      <c r="C5" s="633"/>
      <c r="D5" s="633"/>
    </row>
    <row r="6" spans="2:4" s="363" customFormat="1" ht="6" customHeight="1" x14ac:dyDescent="0.3">
      <c r="C6" s="371"/>
    </row>
    <row r="7" spans="2:4" s="363" customFormat="1" ht="15.75" customHeight="1" x14ac:dyDescent="0.3">
      <c r="B7" s="372" t="s">
        <v>2699</v>
      </c>
      <c r="C7" s="373"/>
      <c r="D7" s="374" t="s">
        <v>2700</v>
      </c>
    </row>
    <row r="8" spans="2:4" ht="11.25" customHeight="1" x14ac:dyDescent="0.3"/>
    <row r="10" spans="2:4" x14ac:dyDescent="0.3">
      <c r="B10" s="377" t="s">
        <v>2701</v>
      </c>
    </row>
    <row r="11" spans="2:4" x14ac:dyDescent="0.3">
      <c r="B11" s="376" t="s">
        <v>2702</v>
      </c>
      <c r="D11" s="376"/>
    </row>
    <row r="12" spans="2:4" x14ac:dyDescent="0.3">
      <c r="B12" s="378" t="s">
        <v>2703</v>
      </c>
      <c r="D12" s="379" t="s">
        <v>2702</v>
      </c>
    </row>
    <row r="13" spans="2:4" x14ac:dyDescent="0.3">
      <c r="B13" s="378"/>
    </row>
    <row r="14" spans="2:4" x14ac:dyDescent="0.3">
      <c r="B14" s="376" t="s">
        <v>2704</v>
      </c>
    </row>
    <row r="15" spans="2:4" x14ac:dyDescent="0.3">
      <c r="B15" s="378" t="s">
        <v>2705</v>
      </c>
      <c r="D15" s="379" t="s">
        <v>2706</v>
      </c>
    </row>
    <row r="16" spans="2:4" x14ac:dyDescent="0.3">
      <c r="B16" s="378" t="s">
        <v>2707</v>
      </c>
      <c r="D16" s="379" t="s">
        <v>2708</v>
      </c>
    </row>
    <row r="17" spans="2:4" x14ac:dyDescent="0.3">
      <c r="B17" s="378" t="s">
        <v>2709</v>
      </c>
      <c r="D17" s="379" t="s">
        <v>2710</v>
      </c>
    </row>
    <row r="18" spans="2:4" x14ac:dyDescent="0.3">
      <c r="B18" s="378" t="s">
        <v>2711</v>
      </c>
      <c r="D18" s="379" t="s">
        <v>2712</v>
      </c>
    </row>
    <row r="19" spans="2:4" x14ac:dyDescent="0.3">
      <c r="B19" s="378" t="s">
        <v>2713</v>
      </c>
      <c r="D19" s="379" t="s">
        <v>2714</v>
      </c>
    </row>
    <row r="20" spans="2:4" x14ac:dyDescent="0.3">
      <c r="B20" s="378" t="s">
        <v>2715</v>
      </c>
      <c r="D20" s="379" t="s">
        <v>2716</v>
      </c>
    </row>
    <row r="21" spans="2:4" x14ac:dyDescent="0.3">
      <c r="B21" s="378"/>
    </row>
    <row r="22" spans="2:4" x14ac:dyDescent="0.3">
      <c r="B22" s="378" t="s">
        <v>2717</v>
      </c>
      <c r="D22" s="379" t="s">
        <v>2718</v>
      </c>
    </row>
    <row r="23" spans="2:4" x14ac:dyDescent="0.3">
      <c r="B23" s="378" t="s">
        <v>2719</v>
      </c>
      <c r="D23" s="379" t="s">
        <v>2720</v>
      </c>
    </row>
    <row r="24" spans="2:4" x14ac:dyDescent="0.3">
      <c r="B24" s="378" t="s">
        <v>2721</v>
      </c>
      <c r="D24" s="379" t="s">
        <v>2722</v>
      </c>
    </row>
    <row r="25" spans="2:4" x14ac:dyDescent="0.3">
      <c r="B25" s="378" t="s">
        <v>2723</v>
      </c>
      <c r="D25" s="379" t="s">
        <v>2724</v>
      </c>
    </row>
    <row r="26" spans="2:4" x14ac:dyDescent="0.3">
      <c r="B26" s="378" t="s">
        <v>2725</v>
      </c>
      <c r="D26" s="379" t="s">
        <v>2726</v>
      </c>
    </row>
    <row r="27" spans="2:4" x14ac:dyDescent="0.3">
      <c r="B27" s="378" t="s">
        <v>2727</v>
      </c>
      <c r="D27" s="379" t="s">
        <v>2728</v>
      </c>
    </row>
    <row r="28" spans="2:4" x14ac:dyDescent="0.3">
      <c r="B28" s="378" t="s">
        <v>2729</v>
      </c>
      <c r="D28" s="379" t="s">
        <v>2730</v>
      </c>
    </row>
    <row r="29" spans="2:4" x14ac:dyDescent="0.3">
      <c r="B29" s="378" t="s">
        <v>2731</v>
      </c>
      <c r="D29" s="379" t="s">
        <v>2732</v>
      </c>
    </row>
    <row r="30" spans="2:4" x14ac:dyDescent="0.3">
      <c r="B30" s="378" t="s">
        <v>2733</v>
      </c>
      <c r="D30" s="379" t="s">
        <v>2734</v>
      </c>
    </row>
    <row r="31" spans="2:4" x14ac:dyDescent="0.3">
      <c r="B31" s="378" t="s">
        <v>2735</v>
      </c>
      <c r="D31" s="379" t="s">
        <v>2736</v>
      </c>
    </row>
    <row r="32" spans="2:4" x14ac:dyDescent="0.3">
      <c r="B32" s="378" t="s">
        <v>2737</v>
      </c>
      <c r="D32" s="379" t="s">
        <v>2738</v>
      </c>
    </row>
    <row r="33" spans="2:5" x14ac:dyDescent="0.3">
      <c r="B33" s="378" t="s">
        <v>2739</v>
      </c>
      <c r="D33" s="379" t="s">
        <v>2740</v>
      </c>
    </row>
    <row r="34" spans="2:5" x14ac:dyDescent="0.3">
      <c r="B34" s="378" t="s">
        <v>2741</v>
      </c>
      <c r="D34" s="379" t="s">
        <v>2742</v>
      </c>
    </row>
    <row r="35" spans="2:5" x14ac:dyDescent="0.3">
      <c r="B35" s="378" t="s">
        <v>2743</v>
      </c>
      <c r="D35" s="379" t="s">
        <v>2744</v>
      </c>
    </row>
    <row r="36" spans="2:5" x14ac:dyDescent="0.3">
      <c r="B36" s="378" t="s">
        <v>2745</v>
      </c>
      <c r="D36" s="379" t="s">
        <v>2746</v>
      </c>
    </row>
    <row r="37" spans="2:5" x14ac:dyDescent="0.3">
      <c r="B37" s="378" t="s">
        <v>2747</v>
      </c>
      <c r="D37" s="379" t="s">
        <v>2748</v>
      </c>
    </row>
    <row r="38" spans="2:5" x14ac:dyDescent="0.3">
      <c r="B38" s="378" t="s">
        <v>2749</v>
      </c>
      <c r="D38" s="379" t="s">
        <v>2750</v>
      </c>
    </row>
    <row r="39" spans="2:5" x14ac:dyDescent="0.3">
      <c r="B39" s="378" t="s">
        <v>2751</v>
      </c>
      <c r="D39" s="379" t="s">
        <v>2752</v>
      </c>
    </row>
    <row r="40" spans="2:5" x14ac:dyDescent="0.3">
      <c r="B40" s="378"/>
      <c r="D40" s="379"/>
    </row>
    <row r="41" spans="2:5" x14ac:dyDescent="0.3">
      <c r="B41" s="378"/>
      <c r="D41" s="380"/>
    </row>
    <row r="42" spans="2:5" x14ac:dyDescent="0.3">
      <c r="E42" s="376"/>
    </row>
    <row r="43" spans="2:5" x14ac:dyDescent="0.3">
      <c r="B43" s="377" t="s">
        <v>2753</v>
      </c>
      <c r="E43" s="376"/>
    </row>
    <row r="44" spans="2:5" x14ac:dyDescent="0.3">
      <c r="B44" s="378" t="s">
        <v>2754</v>
      </c>
      <c r="D44" s="379" t="s">
        <v>2755</v>
      </c>
      <c r="E44" s="376"/>
    </row>
    <row r="45" spans="2:5" x14ac:dyDescent="0.3">
      <c r="B45" s="378" t="s">
        <v>2756</v>
      </c>
      <c r="D45" s="379" t="s">
        <v>2755</v>
      </c>
      <c r="E45" s="376"/>
    </row>
    <row r="46" spans="2:5" x14ac:dyDescent="0.3">
      <c r="B46" s="378" t="s">
        <v>2757</v>
      </c>
      <c r="D46" s="379" t="s">
        <v>2758</v>
      </c>
    </row>
  </sheetData>
  <mergeCells count="1">
    <mergeCell ref="B5:D5"/>
  </mergeCells>
  <hyperlinks>
    <hyperlink ref="D12" location="'Tabel A - General Issuer Detail'!A1" display="General Issuer Detail" xr:uid="{88CE91B9-F67D-466E-9901-C53AF258AAEC}"/>
    <hyperlink ref="D15" location="'G1-G4 - Cover pool inform.'!A1" display="General cover pool information " xr:uid="{C14CC0C9-5B5B-4B1C-8795-3E23CF5B1AF9}"/>
    <hyperlink ref="D16" location="'G1-G4 - Cover pool inform.'!B25" display="Outstanding CBs" xr:uid="{61646A38-AEC3-43F0-8DD9-F8AAA62D02C2}"/>
    <hyperlink ref="D19" location="'G1-G4 - Cover pool inform.'!B61" display="Legal ALM (balance principle) adherence" xr:uid="{F4185897-BEA8-4B08-B290-ABD683E9909C}"/>
    <hyperlink ref="D20" location="'G1-G4 - Cover pool inform.'!B70" display="Additional characteristics of ALM business model for issued CBs" xr:uid="{3283F64F-DA5C-4EAD-B18A-B20A16C57C64}"/>
    <hyperlink ref="D22" location="'Table 1-3 - Lending'!B7" display="Number of loans by property category" xr:uid="{0B054728-523E-44F3-BE4B-5DAF6EA596F4}"/>
    <hyperlink ref="D23" location="'Table 1-3 - Lending'!B16" display="Lending by property category, DKKbn" xr:uid="{130168C6-BC4E-4393-AE1B-EBABBDA684C7}"/>
    <hyperlink ref="D24" location="'Table 1-3 - Lending'!B23" display="Lending, by loan size, DKKbn" xr:uid="{E8745B01-9CAF-4751-9BFF-62C17CDC3097}"/>
    <hyperlink ref="D25" location="'Table 4 - LTV'!B7" display="Lending, by-loan to-value (LTV), current property value, DKKbn" xr:uid="{79DF3B6E-18FB-4E36-89E6-125B126B6E23}"/>
    <hyperlink ref="D26" location="'Table 4 - LTV'!B29" display="Lending, by-loan to-value (LTV), current property value, Per cent" xr:uid="{027C16EB-58BB-4D4F-AD5F-96C96947E8A2}"/>
    <hyperlink ref="D27" location="'Table 4 - LTV'!B51" display="Lending, by-loan to-value (LTV), current property value, DKKbn (&quot;Sidste krone&quot;)" xr:uid="{8EDAE8EE-BE5F-4D9D-A55B-9B8725C578EA}"/>
    <hyperlink ref="D28" location="'Table 4 - LTV'!B73" display="Lending, by-loan to-value (LTV), current property value, Per cent (&quot;Sidste krone&quot;)" xr:uid="{7AA11CF5-053F-455C-8D75-5A9B50FABE08}"/>
    <hyperlink ref="D29" location="'Table 5 - Lending by region'!B7" display="Lending by region, DKKbn" xr:uid="{BF759D35-E8D3-41E4-8069-72D834C90D6B}"/>
    <hyperlink ref="D30" location="'Table 6-8 - Lending by loantype'!B6" display="Lending by loan type - IO Loans, DKKbn" xr:uid="{735C5CA2-7B15-4F35-BD97-757B67D1378C}"/>
    <hyperlink ref="D31" location="'Table 6-8 - Lending by loantype'!B23" display="Lending by loan type - Repayment Loans / Amortizing Loans, DKKbn" xr:uid="{B7FE491D-30BB-4B57-A376-F89A2023AFBD}"/>
    <hyperlink ref="D32" location="'Table 6-8 - Lending by loantype'!B40" display="Lending by loan type - All loans, DKKbn" xr:uid="{FFA8C74D-77F8-4C92-8E86-C99439BA2D8B}"/>
    <hyperlink ref="D34" location="'Table 9-12 - Lending'!B20" display="Lending by remaining maturity, DKKbn" xr:uid="{231299ED-C5FB-4C23-B38C-20C71357019E}"/>
    <hyperlink ref="D35" location="'Table 9-12 - Lending'!B35" display="90 day Non-performing loans by property type, as percentage of instalments payments, %" xr:uid="{5E37C971-90A0-4ACA-A993-0A5B8D9A279C}"/>
    <hyperlink ref="D36" location="'Table 9-12 - Lending'!B45" display="90 day Non-performing loans by property type, as percentage of lending, %" xr:uid="{D0CD2278-2D36-4AC2-AA97-6192EC403AA7}"/>
    <hyperlink ref="D37" location="'Table 9-12 - Lending'!B55" display="90 day Non-performing loans by property type, as percentage of lending, by continous LTV bracket, %" xr:uid="{BB85614C-F455-40D9-8A05-F42B7E3008A9}"/>
    <hyperlink ref="D38" location="'Table 9-12 - Lending'!B69" display="Realised losses (DKKm)" xr:uid="{F3D535D4-1332-499E-AB39-F191B59BBC28}"/>
    <hyperlink ref="D39" location="'Table 9-12 - Lending'!B78" display="Realised losses (%)" xr:uid="{C6162C40-C54F-40A1-94CD-D9F789513344}"/>
    <hyperlink ref="D44" location="'X1 Key Concepts'!B8" display="Key Concepts Explanation" xr:uid="{477A9F55-C6AD-47EA-9E15-2B3D605A9591}"/>
    <hyperlink ref="D46" location="'X3 - General explanation'!B7" display="General explanation" xr:uid="{828958D5-9F1E-4B12-91EE-196D4200815F}"/>
    <hyperlink ref="D17" location="'G1-G4 - Cover pool inform.'!A1" display="Cover assets and maturity structure" xr:uid="{675E813C-AE6E-45B4-8417-E8A1CA5F2F66}"/>
    <hyperlink ref="D45" location="'X2 Key Concepts'!A1" display="Key Concepts Explanation" xr:uid="{63BDDD12-B5E2-45AC-89D5-3BDDFBD0F0A1}"/>
    <hyperlink ref="D18" location="'G1-G4 - Cover pool inform.'!A1" display="Interest and currency risk" xr:uid="{CBC9A3DF-1B35-40FF-9F78-2D4C799B4C7C}"/>
    <hyperlink ref="D33" location="'Table 9-12 - Lending'!B6" display="Lending by Seasoning, DKKbn (Seasoning defined by duration of customer relationship)" xr:uid="{59A03FC4-DE11-44A1-A584-7DEEC304B66E}"/>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B93F-1BEF-48DB-8DE0-978AA63FC23E}">
  <sheetPr codeName="Sheet12">
    <pageSetUpPr fitToPage="1"/>
  </sheetPr>
  <dimension ref="B1:F46"/>
  <sheetViews>
    <sheetView zoomScale="85" zoomScaleNormal="85" workbookViewId="0"/>
  </sheetViews>
  <sheetFormatPr defaultColWidth="15.88671875" defaultRowHeight="14.4" x14ac:dyDescent="0.3"/>
  <cols>
    <col min="1" max="1" width="3.44140625" style="363" customWidth="1"/>
    <col min="2" max="2" width="68.44140625" style="363" bestFit="1" customWidth="1"/>
    <col min="3" max="6" width="15.6640625" style="363" bestFit="1" customWidth="1"/>
    <col min="7" max="7" width="5.109375" style="363" customWidth="1"/>
    <col min="8" max="16384" width="15.88671875" style="363"/>
  </cols>
  <sheetData>
    <row r="1" spans="2:6" ht="12" customHeight="1" x14ac:dyDescent="0.3"/>
    <row r="2" spans="2:6" ht="12" customHeight="1" x14ac:dyDescent="0.3"/>
    <row r="3" spans="2:6" ht="12" customHeight="1" x14ac:dyDescent="0.3"/>
    <row r="4" spans="2:6" ht="36" customHeight="1" x14ac:dyDescent="0.3">
      <c r="B4" s="381" t="s">
        <v>2759</v>
      </c>
      <c r="C4" s="634"/>
      <c r="D4" s="634"/>
    </row>
    <row r="5" spans="2:6" ht="15.6" x14ac:dyDescent="0.3">
      <c r="B5" s="382" t="s">
        <v>2760</v>
      </c>
      <c r="C5" s="383"/>
      <c r="D5" s="383"/>
      <c r="E5" s="383"/>
      <c r="F5" s="383"/>
    </row>
    <row r="6" spans="2:6" ht="3.75" customHeight="1" x14ac:dyDescent="0.3">
      <c r="B6" s="384"/>
      <c r="C6" s="385"/>
      <c r="D6" s="385"/>
      <c r="E6" s="385"/>
      <c r="F6" s="385"/>
    </row>
    <row r="7" spans="2:6" ht="3" customHeight="1" x14ac:dyDescent="0.3">
      <c r="B7" s="384"/>
    </row>
    <row r="8" spans="2:6" ht="3.75" customHeight="1" x14ac:dyDescent="0.3"/>
    <row r="9" spans="2:6" x14ac:dyDescent="0.3">
      <c r="B9" s="386" t="s">
        <v>2761</v>
      </c>
      <c r="C9" s="387" t="s">
        <v>2762</v>
      </c>
      <c r="D9" s="387" t="s">
        <v>2763</v>
      </c>
      <c r="E9" s="387" t="s">
        <v>2764</v>
      </c>
      <c r="F9" s="387" t="s">
        <v>2765</v>
      </c>
    </row>
    <row r="10" spans="2:6" x14ac:dyDescent="0.3">
      <c r="B10" s="388" t="s">
        <v>2766</v>
      </c>
      <c r="C10" s="389">
        <v>467.4</v>
      </c>
      <c r="D10" s="389">
        <v>476.6</v>
      </c>
      <c r="E10" s="389">
        <v>467.9</v>
      </c>
      <c r="F10" s="389">
        <v>467</v>
      </c>
    </row>
    <row r="11" spans="2:6" x14ac:dyDescent="0.3">
      <c r="B11" s="388" t="s">
        <v>2767</v>
      </c>
      <c r="C11" s="389">
        <v>420.149</v>
      </c>
      <c r="D11" s="389">
        <v>420.43900000000002</v>
      </c>
      <c r="E11" s="389">
        <v>418.09500000000003</v>
      </c>
      <c r="F11" s="389">
        <v>414.49</v>
      </c>
    </row>
    <row r="12" spans="2:6" x14ac:dyDescent="0.3">
      <c r="B12" s="390" t="s">
        <v>2768</v>
      </c>
      <c r="C12" s="391">
        <v>420.149</v>
      </c>
      <c r="D12" s="391">
        <v>420.43900000000002</v>
      </c>
      <c r="E12" s="391">
        <v>418.09500000000003</v>
      </c>
      <c r="F12" s="391">
        <v>414.49</v>
      </c>
    </row>
    <row r="13" spans="2:6" x14ac:dyDescent="0.3">
      <c r="B13" s="392" t="s">
        <v>2769</v>
      </c>
      <c r="C13" s="393">
        <v>0.25</v>
      </c>
      <c r="D13" s="393">
        <v>0.246</v>
      </c>
      <c r="E13" s="393">
        <v>0.25</v>
      </c>
      <c r="F13" s="393">
        <v>0.24931394979024299</v>
      </c>
    </row>
    <row r="14" spans="2:6" x14ac:dyDescent="0.3">
      <c r="B14" s="388" t="s">
        <v>2770</v>
      </c>
      <c r="C14" s="394">
        <v>0.29599999999999999</v>
      </c>
      <c r="D14" s="394">
        <v>0.29099999999999998</v>
      </c>
      <c r="E14" s="394">
        <v>0.29599999999999999</v>
      </c>
      <c r="F14" s="394">
        <v>0.294466338498099</v>
      </c>
    </row>
    <row r="15" spans="2:6" x14ac:dyDescent="0.3">
      <c r="B15" s="388" t="s">
        <v>2771</v>
      </c>
      <c r="C15" s="389">
        <v>443.73</v>
      </c>
      <c r="D15" s="389">
        <v>443.87099999999998</v>
      </c>
      <c r="E15" s="389">
        <v>442.57799999999997</v>
      </c>
      <c r="F15" s="389">
        <v>441.04899999999998</v>
      </c>
    </row>
    <row r="16" spans="2:6" x14ac:dyDescent="0.3">
      <c r="B16" s="388" t="s">
        <v>2772</v>
      </c>
      <c r="C16" s="389">
        <v>0.4</v>
      </c>
      <c r="D16" s="389">
        <v>2.1</v>
      </c>
      <c r="E16" s="389">
        <v>0</v>
      </c>
      <c r="F16" s="389">
        <v>0.6</v>
      </c>
    </row>
    <row r="17" spans="2:6" x14ac:dyDescent="0.3">
      <c r="B17" s="395" t="s">
        <v>2773</v>
      </c>
      <c r="C17" s="389"/>
      <c r="D17" s="389"/>
      <c r="E17" s="389"/>
      <c r="F17" s="389"/>
    </row>
    <row r="18" spans="2:6" x14ac:dyDescent="0.3">
      <c r="B18" s="396" t="s">
        <v>2774</v>
      </c>
      <c r="C18" s="397">
        <v>124.411</v>
      </c>
      <c r="D18" s="397">
        <v>127.83199999999999</v>
      </c>
      <c r="E18" s="397">
        <v>122.455</v>
      </c>
      <c r="F18" s="397">
        <v>120.343</v>
      </c>
    </row>
    <row r="19" spans="2:6" x14ac:dyDescent="0.3">
      <c r="B19" s="398" t="s">
        <v>2775</v>
      </c>
      <c r="C19" s="397">
        <v>-0.1</v>
      </c>
      <c r="D19" s="397">
        <v>0</v>
      </c>
      <c r="E19" s="397">
        <v>0</v>
      </c>
      <c r="F19" s="397">
        <v>7.0000000000000007E-2</v>
      </c>
    </row>
    <row r="20" spans="2:6" x14ac:dyDescent="0.3">
      <c r="B20" s="388" t="s">
        <v>2776</v>
      </c>
      <c r="C20" s="389">
        <v>0</v>
      </c>
      <c r="D20" s="389">
        <v>5.0000000000000001E-3</v>
      </c>
      <c r="E20" s="389">
        <v>0</v>
      </c>
      <c r="F20" s="389">
        <v>0.03</v>
      </c>
    </row>
    <row r="21" spans="2:6" ht="9.75" customHeight="1" x14ac:dyDescent="0.3">
      <c r="B21" s="384"/>
      <c r="C21" s="385"/>
      <c r="D21" s="385"/>
      <c r="E21" s="385"/>
      <c r="F21" s="385"/>
    </row>
    <row r="22" spans="2:6" ht="15.6" x14ac:dyDescent="0.3">
      <c r="B22" s="399"/>
      <c r="C22" s="385"/>
      <c r="D22" s="385"/>
      <c r="E22" s="385"/>
      <c r="F22" s="385"/>
    </row>
    <row r="23" spans="2:6" x14ac:dyDescent="0.3">
      <c r="B23" s="400" t="s">
        <v>2777</v>
      </c>
      <c r="C23" s="401"/>
      <c r="D23" s="401"/>
      <c r="E23" s="401"/>
      <c r="F23" s="401"/>
    </row>
    <row r="24" spans="2:6" x14ac:dyDescent="0.3">
      <c r="B24" s="402" t="s">
        <v>2778</v>
      </c>
      <c r="C24" s="403">
        <v>420.149</v>
      </c>
      <c r="D24" s="403">
        <v>420.43900000000002</v>
      </c>
      <c r="E24" s="403">
        <v>418.09500000000003</v>
      </c>
      <c r="F24" s="403">
        <v>414.49</v>
      </c>
    </row>
    <row r="25" spans="2:6" x14ac:dyDescent="0.3">
      <c r="B25" s="400" t="s">
        <v>2779</v>
      </c>
      <c r="C25" s="401"/>
      <c r="D25" s="401"/>
      <c r="E25" s="401"/>
      <c r="F25" s="401"/>
    </row>
    <row r="26" spans="2:6" ht="3" customHeight="1" x14ac:dyDescent="0.3">
      <c r="B26" s="404"/>
      <c r="C26" s="401"/>
      <c r="D26" s="401"/>
      <c r="E26" s="401"/>
      <c r="F26" s="401"/>
    </row>
    <row r="27" spans="2:6" x14ac:dyDescent="0.3">
      <c r="B27" s="390" t="s">
        <v>2780</v>
      </c>
      <c r="C27" s="395"/>
      <c r="D27" s="395"/>
      <c r="E27" s="395"/>
      <c r="F27" s="395"/>
    </row>
    <row r="28" spans="2:6" x14ac:dyDescent="0.3">
      <c r="B28" s="405" t="s">
        <v>2781</v>
      </c>
      <c r="C28" s="406">
        <v>0.434</v>
      </c>
      <c r="D28" s="407">
        <v>0.72499999999999998</v>
      </c>
      <c r="E28" s="407">
        <v>0.373</v>
      </c>
      <c r="F28" s="406">
        <v>0.7</v>
      </c>
    </row>
    <row r="29" spans="2:6" x14ac:dyDescent="0.3">
      <c r="B29" s="405" t="s">
        <v>2782</v>
      </c>
      <c r="C29" s="406">
        <v>2.649</v>
      </c>
      <c r="D29" s="406">
        <v>2.831</v>
      </c>
      <c r="E29" s="406">
        <v>1.9670000000000001</v>
      </c>
      <c r="F29" s="406">
        <v>2.0499999999999998</v>
      </c>
    </row>
    <row r="30" spans="2:6" x14ac:dyDescent="0.3">
      <c r="B30" s="405" t="s">
        <v>2783</v>
      </c>
      <c r="C30" s="406">
        <v>417.06599999999997</v>
      </c>
      <c r="D30" s="406">
        <v>416.88299999999998</v>
      </c>
      <c r="E30" s="406">
        <v>415.755</v>
      </c>
      <c r="F30" s="406">
        <v>411.74099999999999</v>
      </c>
    </row>
    <row r="31" spans="2:6" x14ac:dyDescent="0.3">
      <c r="B31" s="390" t="s">
        <v>2784</v>
      </c>
      <c r="C31" s="408"/>
      <c r="D31" s="408"/>
      <c r="E31" s="408"/>
      <c r="F31" s="408"/>
    </row>
    <row r="32" spans="2:6" x14ac:dyDescent="0.3">
      <c r="B32" s="405" t="s">
        <v>2785</v>
      </c>
      <c r="C32" s="406">
        <v>415.68099999999998</v>
      </c>
      <c r="D32" s="406">
        <v>415.726</v>
      </c>
      <c r="E32" s="406">
        <v>413.07600000000002</v>
      </c>
      <c r="F32" s="406">
        <v>409.07499999999999</v>
      </c>
    </row>
    <row r="33" spans="2:6" x14ac:dyDescent="0.3">
      <c r="B33" s="405" t="s">
        <v>2786</v>
      </c>
      <c r="C33" s="406">
        <v>4.468</v>
      </c>
      <c r="D33" s="406">
        <v>4.7130000000000001</v>
      </c>
      <c r="E33" s="406">
        <v>5.0190000000000001</v>
      </c>
      <c r="F33" s="406">
        <v>5.415</v>
      </c>
    </row>
    <row r="34" spans="2:6" x14ac:dyDescent="0.3">
      <c r="B34" s="405" t="s">
        <v>2787</v>
      </c>
      <c r="C34" s="409">
        <v>0</v>
      </c>
      <c r="D34" s="409">
        <v>0</v>
      </c>
      <c r="E34" s="409">
        <v>0</v>
      </c>
      <c r="F34" s="409">
        <v>0</v>
      </c>
    </row>
    <row r="35" spans="2:6" x14ac:dyDescent="0.3">
      <c r="B35" s="405" t="s">
        <v>2788</v>
      </c>
      <c r="C35" s="409">
        <v>0</v>
      </c>
      <c r="D35" s="409">
        <v>0</v>
      </c>
      <c r="E35" s="409">
        <v>0</v>
      </c>
      <c r="F35" s="409">
        <v>0</v>
      </c>
    </row>
    <row r="36" spans="2:6" x14ac:dyDescent="0.3">
      <c r="B36" s="390" t="s">
        <v>2789</v>
      </c>
      <c r="C36" s="408"/>
      <c r="D36" s="408"/>
      <c r="E36" s="408"/>
      <c r="F36" s="408"/>
    </row>
    <row r="37" spans="2:6" ht="28.8" x14ac:dyDescent="0.3">
      <c r="B37" s="405" t="s">
        <v>2790</v>
      </c>
      <c r="C37" s="406">
        <v>338.49200000000002</v>
      </c>
      <c r="D37" s="406">
        <v>335.904</v>
      </c>
      <c r="E37" s="406">
        <v>335.63</v>
      </c>
      <c r="F37" s="406">
        <v>330.06900000000002</v>
      </c>
    </row>
    <row r="38" spans="2:6" ht="28.8" x14ac:dyDescent="0.3">
      <c r="B38" s="405" t="s">
        <v>2791</v>
      </c>
      <c r="C38" s="406">
        <v>81.525999999999996</v>
      </c>
      <c r="D38" s="406">
        <v>84.399000000000001</v>
      </c>
      <c r="E38" s="406">
        <v>82.325999999999993</v>
      </c>
      <c r="F38" s="406">
        <v>84.271000000000001</v>
      </c>
    </row>
    <row r="39" spans="2:6" x14ac:dyDescent="0.3">
      <c r="B39" s="405" t="s">
        <v>2792</v>
      </c>
      <c r="C39" s="406">
        <v>0.13100000000000001</v>
      </c>
      <c r="D39" s="406">
        <v>0.13600000000000001</v>
      </c>
      <c r="E39" s="406">
        <v>0.14000000000000001</v>
      </c>
      <c r="F39" s="406">
        <v>0.15</v>
      </c>
    </row>
    <row r="40" spans="2:6" x14ac:dyDescent="0.3">
      <c r="B40" s="390" t="s">
        <v>2793</v>
      </c>
      <c r="C40" s="410"/>
      <c r="D40" s="410"/>
      <c r="E40" s="410"/>
      <c r="F40" s="410"/>
    </row>
    <row r="41" spans="2:6" x14ac:dyDescent="0.3">
      <c r="B41" s="388" t="s">
        <v>2794</v>
      </c>
      <c r="C41" s="411">
        <v>0.13</v>
      </c>
      <c r="D41" s="411">
        <v>0.27</v>
      </c>
      <c r="E41" s="411">
        <v>0.32</v>
      </c>
      <c r="F41" s="412">
        <v>0.48</v>
      </c>
    </row>
    <row r="42" spans="2:6" ht="28.8" x14ac:dyDescent="0.3">
      <c r="B42" s="395" t="s">
        <v>2795</v>
      </c>
      <c r="C42" s="413">
        <v>0.56000000000000005</v>
      </c>
      <c r="D42" s="413">
        <f>0.65+0.001+0.007</f>
        <v>0.65800000000000003</v>
      </c>
      <c r="E42" s="413">
        <v>0.68</v>
      </c>
      <c r="F42" s="413">
        <v>0.67700000000000005</v>
      </c>
    </row>
    <row r="46" spans="2:6" x14ac:dyDescent="0.3">
      <c r="F46" s="414" t="s">
        <v>2796</v>
      </c>
    </row>
  </sheetData>
  <mergeCells count="1">
    <mergeCell ref="C4:D4"/>
  </mergeCells>
  <hyperlinks>
    <hyperlink ref="F46" location="Contents!A1" display="To Contents" xr:uid="{C91FFB7A-E3C2-4F08-A985-2A83B1A35EBA}"/>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8369-F6F2-4AD6-AF63-904DB2AE2BFA}">
  <sheetPr codeName="Sheet13">
    <pageSetUpPr fitToPage="1"/>
  </sheetPr>
  <dimension ref="A3:K131"/>
  <sheetViews>
    <sheetView zoomScale="85" zoomScaleNormal="85" workbookViewId="0"/>
  </sheetViews>
  <sheetFormatPr defaultColWidth="9.109375" defaultRowHeight="14.4" x14ac:dyDescent="0.3"/>
  <cols>
    <col min="1" max="1" width="3.33203125" style="363" customWidth="1"/>
    <col min="2" max="2" width="60.88671875" style="363" customWidth="1"/>
    <col min="3" max="3" width="21.5546875" style="363" customWidth="1"/>
    <col min="4" max="4" width="19.44140625" style="363" customWidth="1"/>
    <col min="5" max="5" width="17.6640625" style="363" customWidth="1"/>
    <col min="6" max="6" width="17.5546875" style="363" bestFit="1" customWidth="1"/>
    <col min="7" max="8" width="10.6640625" style="363" customWidth="1"/>
    <col min="9" max="9" width="10.88671875" style="363" customWidth="1"/>
    <col min="10" max="10" width="4.88671875" style="363" bestFit="1" customWidth="1"/>
    <col min="11" max="11" width="17.5546875" style="363" bestFit="1" customWidth="1"/>
    <col min="12" max="12" width="8.88671875" style="363" customWidth="1"/>
    <col min="13" max="16384" width="9.109375" style="363"/>
  </cols>
  <sheetData>
    <row r="3" spans="2:9" ht="12" customHeight="1" x14ac:dyDescent="0.3"/>
    <row r="4" spans="2:9" ht="17.399999999999999" x14ac:dyDescent="0.3">
      <c r="B4" s="381" t="s">
        <v>2797</v>
      </c>
      <c r="C4" s="381"/>
      <c r="D4" s="381"/>
      <c r="E4" s="381"/>
      <c r="F4" s="381"/>
      <c r="G4" s="381"/>
      <c r="H4" s="381"/>
      <c r="I4" s="381"/>
    </row>
    <row r="5" spans="2:9" ht="4.5" customHeight="1" x14ac:dyDescent="0.3">
      <c r="B5" s="640"/>
      <c r="C5" s="640"/>
      <c r="D5" s="640"/>
      <c r="E5" s="640"/>
      <c r="F5" s="640"/>
      <c r="G5" s="640"/>
      <c r="H5" s="640"/>
      <c r="I5" s="640"/>
    </row>
    <row r="6" spans="2:9" ht="5.25" customHeight="1" x14ac:dyDescent="0.3">
      <c r="B6" s="415"/>
      <c r="C6" s="415"/>
      <c r="D6" s="415"/>
      <c r="E6" s="415"/>
      <c r="F6" s="415"/>
      <c r="G6" s="415"/>
      <c r="H6" s="415"/>
      <c r="I6" s="415"/>
    </row>
    <row r="7" spans="2:9" x14ac:dyDescent="0.3">
      <c r="B7" s="416" t="s">
        <v>2798</v>
      </c>
      <c r="C7" s="417"/>
      <c r="D7" s="417"/>
      <c r="E7" s="417"/>
      <c r="F7" s="417" t="s">
        <v>2762</v>
      </c>
      <c r="G7" s="417" t="s">
        <v>2763</v>
      </c>
      <c r="H7" s="417" t="s">
        <v>2764</v>
      </c>
      <c r="I7" s="417" t="s">
        <v>2765</v>
      </c>
    </row>
    <row r="8" spans="2:9" x14ac:dyDescent="0.3">
      <c r="B8" s="418" t="s">
        <v>2799</v>
      </c>
      <c r="F8" s="419">
        <v>477.03727827313003</v>
      </c>
      <c r="G8" s="389">
        <v>473.99099999999999</v>
      </c>
      <c r="H8" s="389">
        <v>466.34634280077</v>
      </c>
      <c r="I8" s="419">
        <v>465.95561808919996</v>
      </c>
    </row>
    <row r="9" spans="2:9" x14ac:dyDescent="0.3">
      <c r="B9" s="418" t="s">
        <v>2800</v>
      </c>
      <c r="F9" s="419">
        <v>21.1</v>
      </c>
      <c r="G9" s="419">
        <v>24.4</v>
      </c>
      <c r="H9" s="419">
        <v>21</v>
      </c>
      <c r="I9" s="419">
        <v>26.6</v>
      </c>
    </row>
    <row r="10" spans="2:9" x14ac:dyDescent="0.3">
      <c r="B10" s="418" t="s">
        <v>2801</v>
      </c>
      <c r="F10" s="419">
        <v>34.078162629139889</v>
      </c>
      <c r="G10" s="420">
        <v>34.302</v>
      </c>
      <c r="H10" s="420">
        <v>34.659418412590028</v>
      </c>
      <c r="I10" s="421">
        <v>34.823938359130068</v>
      </c>
    </row>
    <row r="11" spans="2:9" x14ac:dyDescent="0.3">
      <c r="B11" s="418" t="s">
        <v>2802</v>
      </c>
      <c r="C11" s="418" t="s">
        <v>148</v>
      </c>
      <c r="D11" s="418"/>
      <c r="E11" s="418"/>
      <c r="F11" s="421">
        <v>7.6932975133824284</v>
      </c>
      <c r="G11" s="421">
        <v>7.8</v>
      </c>
      <c r="H11" s="421">
        <v>8.0288321129281428</v>
      </c>
      <c r="I11" s="421">
        <v>8.077332285331762</v>
      </c>
    </row>
    <row r="12" spans="2:9" x14ac:dyDescent="0.3">
      <c r="B12" s="422"/>
      <c r="C12" s="423" t="s">
        <v>2803</v>
      </c>
      <c r="D12" s="423"/>
      <c r="E12" s="423"/>
      <c r="F12" s="424">
        <v>0.08</v>
      </c>
      <c r="G12" s="424">
        <v>0.08</v>
      </c>
      <c r="H12" s="424">
        <v>0.08</v>
      </c>
      <c r="I12" s="424">
        <v>0.08</v>
      </c>
    </row>
    <row r="13" spans="2:9" x14ac:dyDescent="0.3">
      <c r="B13" s="418" t="s">
        <v>2804</v>
      </c>
      <c r="F13" s="419">
        <v>442.959</v>
      </c>
      <c r="G13" s="419">
        <v>439.68900000000002</v>
      </c>
      <c r="H13" s="419">
        <v>431.68700000000001</v>
      </c>
      <c r="I13" s="419">
        <v>431.13200000000001</v>
      </c>
    </row>
    <row r="14" spans="2:9" x14ac:dyDescent="0.3">
      <c r="C14" s="418" t="s">
        <v>2805</v>
      </c>
      <c r="D14" s="418"/>
      <c r="E14" s="418"/>
      <c r="F14" s="425">
        <v>15.186</v>
      </c>
      <c r="G14" s="419">
        <v>12.122</v>
      </c>
      <c r="H14" s="419">
        <v>9.5350000000000001</v>
      </c>
      <c r="I14" s="419">
        <v>17.402000000000001</v>
      </c>
    </row>
    <row r="15" spans="2:9" x14ac:dyDescent="0.3">
      <c r="B15" s="418" t="s">
        <v>2806</v>
      </c>
      <c r="F15" s="419"/>
      <c r="G15" s="419"/>
      <c r="H15" s="419"/>
      <c r="I15" s="419"/>
    </row>
    <row r="16" spans="2:9" x14ac:dyDescent="0.3">
      <c r="B16" s="418" t="s">
        <v>2807</v>
      </c>
      <c r="F16" s="419">
        <v>0.4</v>
      </c>
      <c r="G16" s="419">
        <v>2.1</v>
      </c>
      <c r="H16" s="419">
        <v>0</v>
      </c>
      <c r="I16" s="419">
        <v>0.6</v>
      </c>
    </row>
    <row r="17" spans="1:9" x14ac:dyDescent="0.3">
      <c r="A17" s="426"/>
      <c r="B17" s="427" t="s">
        <v>2808</v>
      </c>
      <c r="C17" s="426"/>
      <c r="F17" s="419">
        <v>3.7</v>
      </c>
      <c r="G17" s="419">
        <v>3.7</v>
      </c>
      <c r="H17" s="419">
        <v>3.7</v>
      </c>
      <c r="I17" s="419">
        <v>0</v>
      </c>
    </row>
    <row r="18" spans="1:9" x14ac:dyDescent="0.3">
      <c r="A18" s="426"/>
      <c r="B18" s="427" t="s">
        <v>2809</v>
      </c>
      <c r="C18" s="426"/>
      <c r="D18" s="428"/>
      <c r="E18" s="428"/>
      <c r="F18" s="429"/>
      <c r="G18" s="429"/>
      <c r="H18" s="429"/>
      <c r="I18" s="429"/>
    </row>
    <row r="19" spans="1:9" x14ac:dyDescent="0.3">
      <c r="A19" s="426"/>
      <c r="B19" s="427" t="s">
        <v>2810</v>
      </c>
      <c r="C19" s="426"/>
      <c r="D19" s="428"/>
      <c r="E19" s="428"/>
      <c r="F19" s="419">
        <v>19.3</v>
      </c>
      <c r="G19" s="419">
        <v>19.3</v>
      </c>
      <c r="H19" s="419">
        <v>19.399999999999999</v>
      </c>
      <c r="I19" s="419">
        <v>19.39</v>
      </c>
    </row>
    <row r="20" spans="1:9" x14ac:dyDescent="0.3">
      <c r="A20" s="426"/>
      <c r="B20" s="427" t="s">
        <v>2811</v>
      </c>
      <c r="C20" s="426"/>
      <c r="D20" s="428"/>
      <c r="E20" s="428"/>
      <c r="F20" s="419">
        <v>23</v>
      </c>
      <c r="G20" s="419">
        <v>23</v>
      </c>
      <c r="H20" s="419">
        <v>23.1</v>
      </c>
      <c r="I20" s="419">
        <v>19.39</v>
      </c>
    </row>
    <row r="21" spans="1:9" x14ac:dyDescent="0.3">
      <c r="A21" s="426"/>
      <c r="B21" s="430"/>
      <c r="C21" s="426"/>
      <c r="D21" s="428"/>
      <c r="E21" s="428"/>
      <c r="F21" s="429"/>
      <c r="G21" s="621"/>
      <c r="H21" s="621"/>
      <c r="I21" s="621"/>
    </row>
    <row r="22" spans="1:9" x14ac:dyDescent="0.3">
      <c r="A22" s="426"/>
      <c r="B22" s="431" t="s">
        <v>2812</v>
      </c>
      <c r="C22" s="432"/>
      <c r="D22" s="433"/>
      <c r="E22" s="433"/>
      <c r="F22" s="434"/>
      <c r="G22" s="434"/>
      <c r="H22" s="434"/>
      <c r="I22" s="434"/>
    </row>
    <row r="23" spans="1:9" ht="7.5" customHeight="1" x14ac:dyDescent="0.3"/>
    <row r="24" spans="1:9" ht="17.399999999999999" x14ac:dyDescent="0.3">
      <c r="B24" s="381" t="s">
        <v>2813</v>
      </c>
      <c r="C24" s="381"/>
      <c r="D24" s="381"/>
      <c r="E24" s="381"/>
      <c r="F24" s="381"/>
      <c r="G24" s="381"/>
      <c r="H24" s="381"/>
      <c r="I24" s="381"/>
    </row>
    <row r="25" spans="1:9" ht="5.25" customHeight="1" x14ac:dyDescent="0.3">
      <c r="B25" s="415"/>
      <c r="C25" s="415"/>
      <c r="D25" s="415"/>
      <c r="E25" s="415"/>
      <c r="F25" s="415"/>
      <c r="G25" s="415"/>
      <c r="H25" s="415"/>
      <c r="I25" s="415"/>
    </row>
    <row r="26" spans="1:9" x14ac:dyDescent="0.3">
      <c r="B26" s="416" t="s">
        <v>2798</v>
      </c>
      <c r="C26" s="417"/>
      <c r="D26" s="417"/>
      <c r="E26" s="417"/>
      <c r="F26" s="417" t="str">
        <f>+F7</f>
        <v>Q2 2021</v>
      </c>
      <c r="G26" s="417" t="s">
        <v>2763</v>
      </c>
      <c r="H26" s="417" t="s">
        <v>2764</v>
      </c>
      <c r="I26" s="417" t="s">
        <v>2765</v>
      </c>
    </row>
    <row r="27" spans="1:9" x14ac:dyDescent="0.3">
      <c r="B27" s="418" t="s">
        <v>2804</v>
      </c>
      <c r="F27" s="427">
        <v>442.959</v>
      </c>
      <c r="G27" s="435">
        <v>439.68900000000002</v>
      </c>
      <c r="H27" s="435">
        <v>431.68700000000001</v>
      </c>
      <c r="I27" s="427">
        <v>431.13200000000001</v>
      </c>
    </row>
    <row r="28" spans="1:9" x14ac:dyDescent="0.3">
      <c r="B28" s="418" t="s">
        <v>2814</v>
      </c>
      <c r="F28" s="427">
        <v>441.745</v>
      </c>
      <c r="G28" s="435">
        <v>441.738</v>
      </c>
      <c r="H28" s="435">
        <v>440.26299999999998</v>
      </c>
      <c r="I28" s="427">
        <v>438.81299999999999</v>
      </c>
    </row>
    <row r="29" spans="1:9" x14ac:dyDescent="0.3">
      <c r="B29" s="427" t="s">
        <v>2815</v>
      </c>
      <c r="C29" s="427" t="s">
        <v>2816</v>
      </c>
      <c r="D29" s="427"/>
      <c r="E29" s="427"/>
      <c r="F29" s="436">
        <v>15.186</v>
      </c>
      <c r="G29" s="436">
        <v>12.122</v>
      </c>
      <c r="H29" s="436">
        <v>9.5350000000000001</v>
      </c>
      <c r="I29" s="437">
        <v>17.402000000000001</v>
      </c>
    </row>
    <row r="30" spans="1:9" x14ac:dyDescent="0.3">
      <c r="B30" s="426"/>
      <c r="C30" s="427" t="s">
        <v>2817</v>
      </c>
      <c r="D30" s="427"/>
      <c r="E30" s="427"/>
      <c r="F30" s="438">
        <v>39.369</v>
      </c>
      <c r="G30" s="438">
        <v>41.545000000000002</v>
      </c>
      <c r="H30" s="438">
        <v>46.073999999999998</v>
      </c>
      <c r="I30" s="438">
        <v>39.552999999999997</v>
      </c>
    </row>
    <row r="31" spans="1:9" x14ac:dyDescent="0.3">
      <c r="B31" s="426"/>
      <c r="C31" s="427" t="s">
        <v>2818</v>
      </c>
      <c r="D31" s="427"/>
      <c r="E31" s="427"/>
      <c r="F31" s="439">
        <v>47.277000000000001</v>
      </c>
      <c r="G31" s="439">
        <v>11.677</v>
      </c>
      <c r="H31" s="439">
        <v>8.7739999999999991</v>
      </c>
      <c r="I31" s="439">
        <v>15.497999999999999</v>
      </c>
    </row>
    <row r="32" spans="1:9" x14ac:dyDescent="0.3">
      <c r="B32" s="426"/>
      <c r="C32" s="427" t="s">
        <v>2819</v>
      </c>
      <c r="D32" s="427"/>
      <c r="E32" s="427"/>
      <c r="F32" s="439">
        <v>53.491999999999997</v>
      </c>
      <c r="G32" s="439">
        <v>72.085999999999999</v>
      </c>
      <c r="H32" s="439">
        <v>70.701999999999998</v>
      </c>
      <c r="I32" s="439">
        <v>75.596999999999994</v>
      </c>
    </row>
    <row r="33" spans="2:9" x14ac:dyDescent="0.3">
      <c r="B33" s="426"/>
      <c r="C33" s="427" t="s">
        <v>2820</v>
      </c>
      <c r="D33" s="427"/>
      <c r="E33" s="427"/>
      <c r="F33" s="439">
        <v>39.442</v>
      </c>
      <c r="G33" s="439">
        <v>59.844999999999999</v>
      </c>
      <c r="H33" s="439">
        <v>57.96</v>
      </c>
      <c r="I33" s="439">
        <v>56.951999999999998</v>
      </c>
    </row>
    <row r="34" spans="2:9" x14ac:dyDescent="0.3">
      <c r="B34" s="426"/>
      <c r="C34" s="427" t="s">
        <v>2821</v>
      </c>
      <c r="D34" s="427"/>
      <c r="E34" s="427"/>
      <c r="F34" s="439">
        <v>23.181000000000001</v>
      </c>
      <c r="G34" s="439">
        <v>23.393999999999998</v>
      </c>
      <c r="H34" s="439">
        <v>23.786999999999999</v>
      </c>
      <c r="I34" s="439">
        <v>23.631</v>
      </c>
    </row>
    <row r="35" spans="2:9" x14ac:dyDescent="0.3">
      <c r="B35" s="426"/>
      <c r="C35" s="427" t="s">
        <v>2822</v>
      </c>
      <c r="D35" s="427"/>
      <c r="E35" s="427"/>
      <c r="F35" s="439">
        <v>19.387</v>
      </c>
      <c r="G35" s="439">
        <v>13.962</v>
      </c>
      <c r="H35" s="439">
        <v>17.286000000000001</v>
      </c>
      <c r="I35" s="439">
        <v>12.81</v>
      </c>
    </row>
    <row r="36" spans="2:9" x14ac:dyDescent="0.3">
      <c r="B36" s="426"/>
      <c r="C36" s="427" t="s">
        <v>2823</v>
      </c>
      <c r="D36" s="427"/>
      <c r="E36" s="427"/>
      <c r="F36" s="438">
        <v>4.141</v>
      </c>
      <c r="G36" s="438">
        <v>4.468</v>
      </c>
      <c r="H36" s="438">
        <v>4.8109999999999999</v>
      </c>
      <c r="I36" s="438">
        <v>5.2249999999999996</v>
      </c>
    </row>
    <row r="37" spans="2:9" x14ac:dyDescent="0.3">
      <c r="B37" s="426"/>
      <c r="C37" s="427" t="s">
        <v>2824</v>
      </c>
      <c r="D37" s="427"/>
      <c r="E37" s="427"/>
      <c r="F37" s="438">
        <v>30.19</v>
      </c>
      <c r="G37" s="438">
        <v>32.485999999999997</v>
      </c>
      <c r="H37" s="438">
        <v>34.49</v>
      </c>
      <c r="I37" s="438">
        <v>36.253999999999998</v>
      </c>
    </row>
    <row r="38" spans="2:9" x14ac:dyDescent="0.3">
      <c r="B38" s="426"/>
      <c r="C38" s="427" t="s">
        <v>2825</v>
      </c>
      <c r="D38" s="427"/>
      <c r="E38" s="427"/>
      <c r="F38" s="438">
        <v>171.29499999999999</v>
      </c>
      <c r="G38" s="438">
        <v>168.10400000000001</v>
      </c>
      <c r="H38" s="438">
        <v>158.267</v>
      </c>
      <c r="I38" s="438">
        <v>148.209</v>
      </c>
    </row>
    <row r="39" spans="2:9" x14ac:dyDescent="0.3">
      <c r="B39" s="427" t="s">
        <v>2826</v>
      </c>
      <c r="C39" s="427" t="s">
        <v>2827</v>
      </c>
      <c r="D39" s="427"/>
      <c r="E39" s="427"/>
      <c r="F39" s="440">
        <v>0.30015999999999998</v>
      </c>
      <c r="G39" s="440">
        <v>0.31444</v>
      </c>
      <c r="H39" s="440">
        <v>0.31902000000000003</v>
      </c>
      <c r="I39" s="440">
        <v>0.33057999999999998</v>
      </c>
    </row>
    <row r="40" spans="2:9" x14ac:dyDescent="0.3">
      <c r="B40" s="426"/>
      <c r="C40" s="427" t="s">
        <v>2828</v>
      </c>
      <c r="D40" s="427"/>
      <c r="E40" s="427"/>
      <c r="F40" s="440">
        <v>0.69984000000000002</v>
      </c>
      <c r="G40" s="440">
        <v>0.68555999999999995</v>
      </c>
      <c r="H40" s="440">
        <v>0.68098000000000003</v>
      </c>
      <c r="I40" s="440">
        <v>0.66942000000000002</v>
      </c>
    </row>
    <row r="41" spans="2:9" x14ac:dyDescent="0.3">
      <c r="B41" s="426"/>
      <c r="C41" s="427" t="s">
        <v>2829</v>
      </c>
      <c r="D41" s="427"/>
      <c r="E41" s="427"/>
      <c r="F41" s="441">
        <v>0</v>
      </c>
      <c r="G41" s="441">
        <v>0</v>
      </c>
      <c r="H41" s="441">
        <v>0</v>
      </c>
      <c r="I41" s="441">
        <v>0</v>
      </c>
    </row>
    <row r="42" spans="2:9" x14ac:dyDescent="0.3">
      <c r="B42" s="427" t="s">
        <v>2830</v>
      </c>
      <c r="C42" s="427" t="s">
        <v>2831</v>
      </c>
      <c r="D42" s="427"/>
      <c r="E42" s="427"/>
      <c r="F42" s="440">
        <v>0.76283999999999996</v>
      </c>
      <c r="G42" s="440">
        <v>0.77929999999999999</v>
      </c>
      <c r="H42" s="440">
        <v>0.77512000000000003</v>
      </c>
      <c r="I42" s="440">
        <v>0.76866000000000001</v>
      </c>
    </row>
    <row r="43" spans="2:9" x14ac:dyDescent="0.3">
      <c r="B43" s="426"/>
      <c r="C43" s="427" t="s">
        <v>2832</v>
      </c>
      <c r="D43" s="427"/>
      <c r="E43" s="427"/>
      <c r="F43" s="440">
        <v>0.2339</v>
      </c>
      <c r="G43" s="440">
        <v>0.21731</v>
      </c>
      <c r="H43" s="440">
        <v>0.22120000000000001</v>
      </c>
      <c r="I43" s="440">
        <v>0.22742000000000001</v>
      </c>
    </row>
    <row r="44" spans="2:9" x14ac:dyDescent="0.3">
      <c r="B44" s="426"/>
      <c r="C44" s="427" t="s">
        <v>2833</v>
      </c>
      <c r="D44" s="427"/>
      <c r="E44" s="427"/>
      <c r="F44" s="442">
        <v>3.2699999999999999E-3</v>
      </c>
      <c r="G44" s="442">
        <v>3.3800000000000002E-3</v>
      </c>
      <c r="H44" s="442">
        <v>3.6900000000000001E-3</v>
      </c>
      <c r="I44" s="442">
        <v>3.9100000000000003E-3</v>
      </c>
    </row>
    <row r="45" spans="2:9" x14ac:dyDescent="0.3">
      <c r="B45" s="427" t="s">
        <v>2834</v>
      </c>
      <c r="C45" s="427" t="s">
        <v>226</v>
      </c>
      <c r="D45" s="427"/>
      <c r="E45" s="427"/>
      <c r="F45" s="443">
        <v>438.34100000000001</v>
      </c>
      <c r="G45" s="443">
        <v>434.70400000000001</v>
      </c>
      <c r="H45" s="443">
        <v>424.71100000000001</v>
      </c>
      <c r="I45" s="443">
        <v>425.01499999999999</v>
      </c>
    </row>
    <row r="46" spans="2:9" x14ac:dyDescent="0.3">
      <c r="B46" s="426"/>
      <c r="C46" s="427" t="s">
        <v>213</v>
      </c>
      <c r="D46" s="427"/>
      <c r="E46" s="427"/>
      <c r="F46" s="443">
        <v>4.6189999999999998</v>
      </c>
      <c r="G46" s="443">
        <v>4.9859999999999998</v>
      </c>
      <c r="H46" s="443">
        <v>6.976</v>
      </c>
      <c r="I46" s="443">
        <v>6.117</v>
      </c>
    </row>
    <row r="47" spans="2:9" x14ac:dyDescent="0.3">
      <c r="B47" s="426"/>
      <c r="C47" s="427" t="s">
        <v>232</v>
      </c>
      <c r="D47" s="427"/>
      <c r="E47" s="427"/>
      <c r="F47" s="444">
        <v>0</v>
      </c>
      <c r="G47" s="444">
        <v>0</v>
      </c>
      <c r="H47" s="444"/>
      <c r="I47" s="444"/>
    </row>
    <row r="48" spans="2:9" x14ac:dyDescent="0.3">
      <c r="B48" s="426"/>
      <c r="C48" s="427" t="s">
        <v>1602</v>
      </c>
      <c r="D48" s="427"/>
      <c r="E48" s="427"/>
      <c r="F48" s="444">
        <v>0</v>
      </c>
      <c r="G48" s="444">
        <v>0</v>
      </c>
      <c r="H48" s="444"/>
      <c r="I48" s="444"/>
    </row>
    <row r="49" spans="2:11" x14ac:dyDescent="0.3">
      <c r="B49" s="426"/>
      <c r="C49" s="427" t="s">
        <v>217</v>
      </c>
      <c r="D49" s="427"/>
      <c r="E49" s="427"/>
      <c r="F49" s="444">
        <v>0</v>
      </c>
      <c r="G49" s="444">
        <v>0</v>
      </c>
      <c r="H49" s="444"/>
      <c r="I49" s="444"/>
    </row>
    <row r="50" spans="2:11" x14ac:dyDescent="0.3">
      <c r="B50" s="426"/>
      <c r="C50" s="427" t="s">
        <v>1604</v>
      </c>
      <c r="D50" s="427"/>
      <c r="E50" s="427"/>
      <c r="F50" s="444">
        <v>0</v>
      </c>
      <c r="G50" s="444">
        <v>0</v>
      </c>
      <c r="H50" s="444"/>
      <c r="I50" s="444"/>
    </row>
    <row r="51" spans="2:11" x14ac:dyDescent="0.3">
      <c r="B51" s="426"/>
      <c r="C51" s="427" t="s">
        <v>146</v>
      </c>
      <c r="D51" s="427"/>
      <c r="E51" s="427"/>
      <c r="F51" s="444">
        <v>0</v>
      </c>
      <c r="G51" s="444">
        <v>0</v>
      </c>
      <c r="H51" s="444"/>
      <c r="I51" s="444"/>
    </row>
    <row r="52" spans="2:11" x14ac:dyDescent="0.3">
      <c r="B52" s="427" t="s">
        <v>2835</v>
      </c>
      <c r="C52" s="426"/>
      <c r="D52" s="426"/>
      <c r="E52" s="426"/>
      <c r="F52" s="445" t="s">
        <v>2836</v>
      </c>
      <c r="G52" s="445" t="s">
        <v>2836</v>
      </c>
      <c r="H52" s="445" t="s">
        <v>2836</v>
      </c>
      <c r="I52" s="445" t="s">
        <v>2836</v>
      </c>
    </row>
    <row r="53" spans="2:11" x14ac:dyDescent="0.3">
      <c r="B53" s="427" t="s">
        <v>2837</v>
      </c>
      <c r="C53" s="426"/>
      <c r="D53" s="426"/>
      <c r="E53" s="426"/>
      <c r="F53" s="445" t="s">
        <v>2836</v>
      </c>
      <c r="G53" s="445" t="s">
        <v>2836</v>
      </c>
      <c r="H53" s="445" t="s">
        <v>2836</v>
      </c>
      <c r="I53" s="445" t="s">
        <v>2836</v>
      </c>
    </row>
    <row r="54" spans="2:11" x14ac:dyDescent="0.3">
      <c r="B54" s="427" t="s">
        <v>2838</v>
      </c>
      <c r="C54" s="426"/>
      <c r="D54" s="426"/>
      <c r="E54" s="426"/>
      <c r="F54" s="445" t="s">
        <v>2836</v>
      </c>
      <c r="G54" s="445" t="s">
        <v>2836</v>
      </c>
      <c r="H54" s="445" t="s">
        <v>2836</v>
      </c>
      <c r="I54" s="445" t="s">
        <v>2836</v>
      </c>
    </row>
    <row r="55" spans="2:11" x14ac:dyDescent="0.3">
      <c r="B55" s="427" t="s">
        <v>2839</v>
      </c>
      <c r="C55" s="427" t="s">
        <v>2840</v>
      </c>
      <c r="D55" s="427"/>
      <c r="E55" s="427"/>
      <c r="F55" s="446"/>
      <c r="G55" s="446"/>
      <c r="H55" s="446"/>
      <c r="I55" s="446"/>
    </row>
    <row r="56" spans="2:11" x14ac:dyDescent="0.3">
      <c r="B56" s="426"/>
      <c r="C56" s="427" t="s">
        <v>2841</v>
      </c>
      <c r="D56" s="427"/>
      <c r="E56" s="427"/>
      <c r="F56" s="446" t="s">
        <v>2842</v>
      </c>
      <c r="G56" s="446" t="s">
        <v>2842</v>
      </c>
      <c r="H56" s="446" t="s">
        <v>2842</v>
      </c>
      <c r="I56" s="446" t="s">
        <v>2842</v>
      </c>
    </row>
    <row r="57" spans="2:11" x14ac:dyDescent="0.3">
      <c r="C57" s="418" t="s">
        <v>2843</v>
      </c>
      <c r="D57" s="418"/>
      <c r="E57" s="418"/>
      <c r="F57" s="446"/>
      <c r="G57" s="447"/>
      <c r="H57" s="447"/>
      <c r="I57" s="446"/>
    </row>
    <row r="58" spans="2:11" x14ac:dyDescent="0.3">
      <c r="C58" s="418"/>
      <c r="D58" s="418"/>
      <c r="E58" s="418"/>
      <c r="F58" s="446"/>
      <c r="G58" s="447"/>
      <c r="H58" s="447"/>
      <c r="I58" s="446"/>
    </row>
    <row r="59" spans="2:11" ht="27" customHeight="1" x14ac:dyDescent="0.3">
      <c r="B59" s="641" t="s">
        <v>2844</v>
      </c>
      <c r="C59" s="641"/>
      <c r="D59" s="641"/>
      <c r="E59" s="418"/>
      <c r="F59" s="446"/>
      <c r="G59" s="447"/>
      <c r="H59" s="447"/>
      <c r="I59" s="446"/>
      <c r="J59" s="268"/>
    </row>
    <row r="60" spans="2:11" ht="17.25" customHeight="1" x14ac:dyDescent="0.3">
      <c r="B60" s="448"/>
      <c r="C60" s="448"/>
      <c r="D60" s="448"/>
      <c r="E60" s="448"/>
      <c r="F60" s="448"/>
      <c r="G60" s="448"/>
      <c r="H60" s="448"/>
      <c r="I60" s="448"/>
      <c r="J60" s="448"/>
      <c r="K60" s="448"/>
    </row>
    <row r="61" spans="2:11" x14ac:dyDescent="0.3">
      <c r="B61" s="371" t="s">
        <v>2845</v>
      </c>
      <c r="K61" s="268"/>
    </row>
    <row r="62" spans="2:11" x14ac:dyDescent="0.3">
      <c r="B62" s="449" t="s">
        <v>2846</v>
      </c>
      <c r="C62" s="450" t="s">
        <v>2842</v>
      </c>
      <c r="D62" s="450" t="s">
        <v>2847</v>
      </c>
      <c r="E62" s="450" t="s">
        <v>2848</v>
      </c>
      <c r="F62" s="450" t="s">
        <v>2849</v>
      </c>
      <c r="G62" s="450" t="s">
        <v>2850</v>
      </c>
      <c r="H62" s="450" t="s">
        <v>2851</v>
      </c>
      <c r="I62" s="450" t="s">
        <v>2852</v>
      </c>
      <c r="J62" s="450" t="s">
        <v>2853</v>
      </c>
      <c r="K62" s="450" t="s">
        <v>2854</v>
      </c>
    </row>
    <row r="63" spans="2:11" x14ac:dyDescent="0.3">
      <c r="B63" s="450" t="s">
        <v>2855</v>
      </c>
      <c r="C63" s="451">
        <v>0</v>
      </c>
      <c r="D63" s="451">
        <v>0</v>
      </c>
      <c r="E63" s="451">
        <v>0</v>
      </c>
      <c r="F63" s="451">
        <v>0</v>
      </c>
      <c r="G63" s="451">
        <v>0</v>
      </c>
      <c r="H63" s="451">
        <v>0</v>
      </c>
      <c r="I63" s="451">
        <v>0</v>
      </c>
      <c r="J63" s="451">
        <v>0</v>
      </c>
      <c r="K63" s="451">
        <v>0</v>
      </c>
    </row>
    <row r="64" spans="2:11" x14ac:dyDescent="0.3">
      <c r="B64" s="450" t="s">
        <v>2856</v>
      </c>
      <c r="C64" s="451">
        <v>3261066.05</v>
      </c>
      <c r="D64" s="451">
        <v>0</v>
      </c>
      <c r="E64" s="451">
        <v>0</v>
      </c>
      <c r="F64" s="451">
        <v>0</v>
      </c>
      <c r="G64" s="451">
        <v>0</v>
      </c>
      <c r="H64" s="451">
        <v>0</v>
      </c>
      <c r="I64" s="451">
        <v>0</v>
      </c>
      <c r="J64" s="451">
        <v>0</v>
      </c>
      <c r="K64" s="451">
        <v>9457044882.8299999</v>
      </c>
    </row>
    <row r="65" spans="2:11" x14ac:dyDescent="0.3">
      <c r="B65" s="450" t="s">
        <v>2857</v>
      </c>
      <c r="C65" s="451">
        <v>9948179133.1700001</v>
      </c>
      <c r="D65" s="451">
        <v>0</v>
      </c>
      <c r="E65" s="451">
        <v>0</v>
      </c>
      <c r="F65" s="451">
        <v>0</v>
      </c>
      <c r="G65" s="451">
        <v>0</v>
      </c>
      <c r="H65" s="451">
        <v>0</v>
      </c>
      <c r="I65" s="451">
        <v>0</v>
      </c>
      <c r="J65" s="451">
        <v>0</v>
      </c>
      <c r="K65" s="451">
        <v>31748815817.760002</v>
      </c>
    </row>
    <row r="66" spans="2:11" x14ac:dyDescent="0.3">
      <c r="B66" s="450" t="s">
        <v>2858</v>
      </c>
      <c r="C66" s="451">
        <v>389160376.75999999</v>
      </c>
      <c r="D66" s="451">
        <v>0</v>
      </c>
      <c r="E66" s="451">
        <v>0</v>
      </c>
      <c r="F66" s="451">
        <v>0</v>
      </c>
      <c r="G66" s="451">
        <v>0</v>
      </c>
      <c r="H66" s="451">
        <v>0</v>
      </c>
      <c r="I66" s="451">
        <v>0</v>
      </c>
      <c r="J66" s="451">
        <v>0</v>
      </c>
      <c r="K66" s="451">
        <v>2962500000</v>
      </c>
    </row>
    <row r="67" spans="2:11" x14ac:dyDescent="0.3">
      <c r="B67" s="450" t="s">
        <v>148</v>
      </c>
      <c r="C67" s="451">
        <f>SUM(C64:C66)</f>
        <v>10340600575.98</v>
      </c>
      <c r="D67" s="451">
        <f t="shared" ref="D67:K67" si="0">SUM(D64:D66)</f>
        <v>0</v>
      </c>
      <c r="E67" s="451">
        <f t="shared" si="0"/>
        <v>0</v>
      </c>
      <c r="F67" s="451">
        <f t="shared" si="0"/>
        <v>0</v>
      </c>
      <c r="G67" s="451">
        <f t="shared" si="0"/>
        <v>0</v>
      </c>
      <c r="H67" s="451">
        <f t="shared" si="0"/>
        <v>0</v>
      </c>
      <c r="I67" s="451">
        <f t="shared" si="0"/>
        <v>0</v>
      </c>
      <c r="J67" s="451"/>
      <c r="K67" s="451">
        <f t="shared" si="0"/>
        <v>44168360700.590004</v>
      </c>
    </row>
    <row r="68" spans="2:11" x14ac:dyDescent="0.3">
      <c r="C68" s="452"/>
    </row>
    <row r="69" spans="2:11" x14ac:dyDescent="0.3">
      <c r="B69" s="371" t="s">
        <v>2859</v>
      </c>
    </row>
    <row r="70" spans="2:11" x14ac:dyDescent="0.3">
      <c r="B70" s="449" t="s">
        <v>2860</v>
      </c>
      <c r="C70" s="450" t="s">
        <v>2842</v>
      </c>
      <c r="D70" s="450" t="s">
        <v>2847</v>
      </c>
      <c r="E70" s="450" t="s">
        <v>2848</v>
      </c>
      <c r="F70" s="450" t="s">
        <v>2849</v>
      </c>
      <c r="G70" s="450" t="s">
        <v>2850</v>
      </c>
      <c r="H70" s="450" t="s">
        <v>2851</v>
      </c>
      <c r="I70" s="450" t="s">
        <v>2852</v>
      </c>
      <c r="J70" s="450" t="s">
        <v>2853</v>
      </c>
      <c r="K70" s="450" t="s">
        <v>2854</v>
      </c>
    </row>
    <row r="71" spans="2:11" x14ac:dyDescent="0.3">
      <c r="B71" s="450" t="s">
        <v>2861</v>
      </c>
      <c r="C71" s="451">
        <v>0</v>
      </c>
      <c r="D71" s="451">
        <v>0</v>
      </c>
      <c r="E71" s="451">
        <v>0</v>
      </c>
      <c r="F71" s="451">
        <v>0</v>
      </c>
      <c r="G71" s="451">
        <v>0</v>
      </c>
      <c r="H71" s="451">
        <v>0</v>
      </c>
      <c r="I71" s="451">
        <v>0</v>
      </c>
      <c r="J71" s="451">
        <v>0</v>
      </c>
      <c r="K71" s="451">
        <v>8816583446.5599995</v>
      </c>
    </row>
    <row r="72" spans="2:11" x14ac:dyDescent="0.3">
      <c r="B72" s="450" t="s">
        <v>2862</v>
      </c>
      <c r="C72" s="451">
        <v>0</v>
      </c>
      <c r="D72" s="451">
        <v>0</v>
      </c>
      <c r="E72" s="451">
        <v>0</v>
      </c>
      <c r="F72" s="451">
        <v>0</v>
      </c>
      <c r="G72" s="451">
        <v>0</v>
      </c>
      <c r="H72" s="451">
        <v>0</v>
      </c>
      <c r="I72" s="451">
        <v>0</v>
      </c>
      <c r="J72" s="451">
        <v>0</v>
      </c>
      <c r="K72" s="451">
        <v>0</v>
      </c>
    </row>
    <row r="73" spans="2:11" x14ac:dyDescent="0.3">
      <c r="B73" s="450" t="s">
        <v>2863</v>
      </c>
      <c r="C73" s="451">
        <v>10340600575.98</v>
      </c>
      <c r="D73" s="451">
        <v>0</v>
      </c>
      <c r="E73" s="451">
        <v>0</v>
      </c>
      <c r="F73" s="451">
        <v>0</v>
      </c>
      <c r="G73" s="451">
        <v>0</v>
      </c>
      <c r="H73" s="451">
        <v>0</v>
      </c>
      <c r="I73" s="451">
        <v>0</v>
      </c>
      <c r="J73" s="451">
        <v>0</v>
      </c>
      <c r="K73" s="451">
        <v>14328602571.379999</v>
      </c>
    </row>
    <row r="74" spans="2:11" x14ac:dyDescent="0.3">
      <c r="B74" s="453" t="s">
        <v>2864</v>
      </c>
      <c r="C74" s="451">
        <v>0</v>
      </c>
      <c r="D74" s="451">
        <v>0</v>
      </c>
      <c r="E74" s="451">
        <v>0</v>
      </c>
      <c r="F74" s="451">
        <v>0</v>
      </c>
      <c r="G74" s="451">
        <v>0</v>
      </c>
      <c r="H74" s="451">
        <v>0</v>
      </c>
      <c r="I74" s="451">
        <v>0</v>
      </c>
      <c r="J74" s="451">
        <v>0</v>
      </c>
      <c r="K74" s="451">
        <v>21023174682.649998</v>
      </c>
    </row>
    <row r="75" spans="2:11" x14ac:dyDescent="0.3">
      <c r="B75" s="450" t="s">
        <v>148</v>
      </c>
      <c r="C75" s="451">
        <f>SUM(C71:C74)</f>
        <v>10340600575.98</v>
      </c>
      <c r="D75" s="451">
        <f t="shared" ref="D75:K75" si="1">SUM(D71:D74)</f>
        <v>0</v>
      </c>
      <c r="E75" s="451">
        <f t="shared" si="1"/>
        <v>0</v>
      </c>
      <c r="F75" s="451">
        <f t="shared" si="1"/>
        <v>0</v>
      </c>
      <c r="G75" s="451">
        <f t="shared" si="1"/>
        <v>0</v>
      </c>
      <c r="H75" s="451">
        <f t="shared" si="1"/>
        <v>0</v>
      </c>
      <c r="I75" s="451">
        <f t="shared" si="1"/>
        <v>0</v>
      </c>
      <c r="J75" s="451"/>
      <c r="K75" s="451">
        <f t="shared" si="1"/>
        <v>44168360700.589996</v>
      </c>
    </row>
    <row r="76" spans="2:11" x14ac:dyDescent="0.3">
      <c r="C76" s="454"/>
    </row>
    <row r="77" spans="2:11" x14ac:dyDescent="0.3">
      <c r="B77" s="371" t="s">
        <v>2865</v>
      </c>
    </row>
    <row r="78" spans="2:11" x14ac:dyDescent="0.3">
      <c r="B78" s="449" t="s">
        <v>2866</v>
      </c>
      <c r="C78" s="450" t="s">
        <v>2856</v>
      </c>
      <c r="D78" s="450" t="s">
        <v>2857</v>
      </c>
      <c r="E78" s="450" t="s">
        <v>2858</v>
      </c>
      <c r="F78" s="450" t="s">
        <v>148</v>
      </c>
    </row>
    <row r="79" spans="2:11" x14ac:dyDescent="0.3">
      <c r="B79" s="450" t="s">
        <v>2861</v>
      </c>
      <c r="C79" s="451">
        <v>0</v>
      </c>
      <c r="D79" s="451">
        <v>5854083446.5599995</v>
      </c>
      <c r="E79" s="451">
        <v>2962500000</v>
      </c>
      <c r="F79" s="451">
        <f>SUM(C79:E79)</f>
        <v>8816583446.5599995</v>
      </c>
    </row>
    <row r="80" spans="2:11" x14ac:dyDescent="0.3">
      <c r="B80" s="450" t="s">
        <v>2862</v>
      </c>
      <c r="C80" s="451">
        <v>0</v>
      </c>
      <c r="D80" s="451">
        <v>0</v>
      </c>
      <c r="E80" s="451">
        <v>0</v>
      </c>
      <c r="F80" s="451">
        <f t="shared" ref="F80:F82" si="2">SUM(C80:E80)</f>
        <v>0</v>
      </c>
    </row>
    <row r="81" spans="2:11" x14ac:dyDescent="0.3">
      <c r="B81" s="450" t="s">
        <v>2863</v>
      </c>
      <c r="C81" s="451">
        <v>6804637115.0500002</v>
      </c>
      <c r="D81" s="451">
        <v>17475405655.549999</v>
      </c>
      <c r="E81" s="451">
        <v>389160376.75999999</v>
      </c>
      <c r="F81" s="451">
        <f t="shared" si="2"/>
        <v>24669203147.359997</v>
      </c>
    </row>
    <row r="82" spans="2:11" ht="15" customHeight="1" x14ac:dyDescent="0.3">
      <c r="B82" s="453" t="s">
        <v>2864</v>
      </c>
      <c r="C82" s="451">
        <v>2655668833.8299999</v>
      </c>
      <c r="D82" s="451">
        <v>18367505848.82</v>
      </c>
      <c r="E82" s="451">
        <v>0</v>
      </c>
      <c r="F82" s="451">
        <f t="shared" si="2"/>
        <v>21023174682.650002</v>
      </c>
    </row>
    <row r="83" spans="2:11" x14ac:dyDescent="0.3">
      <c r="B83" s="450" t="s">
        <v>148</v>
      </c>
      <c r="C83" s="451">
        <f>SUM(C79:C82)</f>
        <v>9460305948.8800011</v>
      </c>
      <c r="D83" s="451">
        <f t="shared" ref="D83:F83" si="3">SUM(D79:D82)</f>
        <v>41696994950.93</v>
      </c>
      <c r="E83" s="451">
        <f t="shared" si="3"/>
        <v>3351660376.7600002</v>
      </c>
      <c r="F83" s="451">
        <f t="shared" si="3"/>
        <v>54508961276.57</v>
      </c>
    </row>
    <row r="84" spans="2:11" x14ac:dyDescent="0.3">
      <c r="C84" s="454"/>
    </row>
    <row r="85" spans="2:11" s="455" customFormat="1" x14ac:dyDescent="0.3">
      <c r="B85" s="371" t="s">
        <v>2867</v>
      </c>
      <c r="C85" s="363"/>
      <c r="D85" s="363"/>
      <c r="E85" s="363"/>
      <c r="F85" s="363"/>
      <c r="G85" s="363"/>
      <c r="H85" s="363"/>
      <c r="I85" s="363"/>
      <c r="J85" s="363"/>
      <c r="K85" s="363"/>
    </row>
    <row r="86" spans="2:11" x14ac:dyDescent="0.3">
      <c r="B86" s="642" t="s">
        <v>2868</v>
      </c>
      <c r="C86" s="643"/>
      <c r="D86" s="643"/>
      <c r="E86" s="644"/>
      <c r="F86" s="451"/>
    </row>
    <row r="87" spans="2:11" x14ac:dyDescent="0.3">
      <c r="B87" s="456"/>
      <c r="C87" s="456"/>
      <c r="D87" s="456"/>
      <c r="E87" s="456"/>
      <c r="F87" s="454"/>
    </row>
    <row r="88" spans="2:11" x14ac:dyDescent="0.3">
      <c r="B88" s="426"/>
      <c r="C88" s="426"/>
      <c r="D88" s="426"/>
    </row>
    <row r="89" spans="2:11" x14ac:dyDescent="0.3">
      <c r="B89" s="457" t="s">
        <v>2869</v>
      </c>
      <c r="C89" s="458"/>
      <c r="D89" s="426"/>
    </row>
    <row r="90" spans="2:11" x14ac:dyDescent="0.3">
      <c r="B90" s="453" t="s">
        <v>2870</v>
      </c>
      <c r="C90" s="459"/>
      <c r="D90" s="426"/>
    </row>
    <row r="91" spans="2:11" x14ac:dyDescent="0.3">
      <c r="B91" s="453" t="s">
        <v>2871</v>
      </c>
      <c r="C91" s="459"/>
      <c r="D91" s="426"/>
    </row>
    <row r="92" spans="2:11" x14ac:dyDescent="0.3">
      <c r="B92" s="453" t="s">
        <v>2858</v>
      </c>
      <c r="C92" s="459"/>
      <c r="D92" s="426"/>
    </row>
    <row r="93" spans="2:11" x14ac:dyDescent="0.3">
      <c r="B93" s="453" t="s">
        <v>148</v>
      </c>
      <c r="C93" s="459"/>
      <c r="D93" s="426"/>
    </row>
    <row r="94" spans="2:11" x14ac:dyDescent="0.3">
      <c r="B94" s="426"/>
      <c r="C94" s="426"/>
      <c r="D94" s="426"/>
    </row>
    <row r="95" spans="2:11" x14ac:dyDescent="0.3">
      <c r="B95" s="457" t="s">
        <v>2872</v>
      </c>
      <c r="C95" s="458"/>
      <c r="D95" s="426"/>
    </row>
    <row r="96" spans="2:11" x14ac:dyDescent="0.3">
      <c r="B96" s="453" t="s">
        <v>2870</v>
      </c>
      <c r="C96" s="459"/>
      <c r="D96" s="426"/>
    </row>
    <row r="97" spans="2:6" x14ac:dyDescent="0.3">
      <c r="B97" s="453" t="s">
        <v>2871</v>
      </c>
      <c r="C97" s="459"/>
      <c r="D97" s="426"/>
    </row>
    <row r="98" spans="2:6" x14ac:dyDescent="0.3">
      <c r="B98" s="453" t="s">
        <v>2858</v>
      </c>
      <c r="C98" s="459"/>
      <c r="D98" s="426"/>
    </row>
    <row r="99" spans="2:6" x14ac:dyDescent="0.3">
      <c r="B99" s="453" t="s">
        <v>148</v>
      </c>
      <c r="C99" s="459"/>
      <c r="D99" s="426"/>
    </row>
    <row r="100" spans="2:6" x14ac:dyDescent="0.3">
      <c r="B100" s="426"/>
      <c r="C100" s="460"/>
      <c r="D100" s="426"/>
    </row>
    <row r="101" spans="2:6" x14ac:dyDescent="0.3">
      <c r="B101" s="426"/>
      <c r="C101" s="460"/>
      <c r="D101" s="426"/>
    </row>
    <row r="102" spans="2:6" x14ac:dyDescent="0.3">
      <c r="B102" s="426"/>
      <c r="C102" s="460"/>
      <c r="D102" s="426"/>
    </row>
    <row r="103" spans="2:6" ht="17.399999999999999" x14ac:dyDescent="0.3">
      <c r="B103" s="637" t="s">
        <v>2873</v>
      </c>
      <c r="C103" s="637"/>
      <c r="D103" s="637"/>
      <c r="E103" s="637"/>
      <c r="F103" s="637"/>
    </row>
    <row r="104" spans="2:6" ht="17.399999999999999" x14ac:dyDescent="0.3">
      <c r="B104" s="448"/>
      <c r="C104" s="461"/>
      <c r="D104" s="462"/>
      <c r="E104" s="462"/>
      <c r="F104" s="462"/>
    </row>
    <row r="105" spans="2:6" x14ac:dyDescent="0.3">
      <c r="B105" s="463" t="s">
        <v>2874</v>
      </c>
      <c r="C105" s="464" t="str">
        <f>TEXT(ROUND('Table 1-3 - Lending'!M18,1),"#,0")  &amp; " bn.DKK."</f>
        <v>418,3 bn.DKK.</v>
      </c>
    </row>
    <row r="106" spans="2:6" x14ac:dyDescent="0.3">
      <c r="B106" s="465" t="s">
        <v>2875</v>
      </c>
      <c r="C106" s="464" t="str">
        <f>"100%"</f>
        <v>100%</v>
      </c>
      <c r="D106" s="268"/>
    </row>
    <row r="107" spans="2:6" x14ac:dyDescent="0.3">
      <c r="B107" s="465" t="s">
        <v>2876</v>
      </c>
      <c r="C107" s="464" t="s">
        <v>2877</v>
      </c>
    </row>
    <row r="108" spans="2:6" x14ac:dyDescent="0.3">
      <c r="B108" s="465" t="s">
        <v>2878</v>
      </c>
      <c r="C108" s="464" t="s">
        <v>2877</v>
      </c>
    </row>
    <row r="109" spans="2:6" x14ac:dyDescent="0.3">
      <c r="B109" s="465" t="s">
        <v>2879</v>
      </c>
      <c r="C109" s="464" t="s">
        <v>2877</v>
      </c>
    </row>
    <row r="110" spans="2:6" x14ac:dyDescent="0.3">
      <c r="B110" s="465" t="s">
        <v>2880</v>
      </c>
      <c r="C110" s="464" t="s">
        <v>2881</v>
      </c>
    </row>
    <row r="111" spans="2:6" x14ac:dyDescent="0.3">
      <c r="B111" s="465" t="s">
        <v>2882</v>
      </c>
      <c r="C111" s="464" t="s">
        <v>2881</v>
      </c>
    </row>
    <row r="112" spans="2:6" x14ac:dyDescent="0.3">
      <c r="B112" s="465" t="s">
        <v>2883</v>
      </c>
      <c r="C112" s="464" t="s">
        <v>2881</v>
      </c>
    </row>
    <row r="113" spans="2:6" x14ac:dyDescent="0.3">
      <c r="B113" s="466"/>
      <c r="C113" s="224"/>
    </row>
    <row r="115" spans="2:6" ht="17.399999999999999" x14ac:dyDescent="0.3">
      <c r="B115" s="637" t="s">
        <v>2884</v>
      </c>
      <c r="C115" s="637"/>
      <c r="D115" s="637"/>
      <c r="E115" s="637"/>
      <c r="F115" s="637"/>
    </row>
    <row r="116" spans="2:6" ht="17.399999999999999" x14ac:dyDescent="0.3">
      <c r="B116" s="448"/>
      <c r="C116" s="638" t="s">
        <v>2885</v>
      </c>
      <c r="D116" s="638"/>
      <c r="E116" s="638"/>
      <c r="F116" s="638"/>
    </row>
    <row r="117" spans="2:6" x14ac:dyDescent="0.3">
      <c r="B117" s="467" t="s">
        <v>2886</v>
      </c>
      <c r="C117" s="635" t="s">
        <v>2887</v>
      </c>
      <c r="D117" s="635"/>
      <c r="E117" s="635"/>
      <c r="F117" s="635"/>
    </row>
    <row r="118" spans="2:6" x14ac:dyDescent="0.3">
      <c r="B118" s="467"/>
      <c r="C118" s="468"/>
      <c r="D118" s="468"/>
      <c r="E118" s="468"/>
      <c r="F118" s="468"/>
    </row>
    <row r="119" spans="2:6" x14ac:dyDescent="0.3">
      <c r="B119" s="469" t="s">
        <v>2888</v>
      </c>
      <c r="C119" s="636" t="s">
        <v>2836</v>
      </c>
      <c r="D119" s="636"/>
      <c r="E119" s="636"/>
      <c r="F119" s="636"/>
    </row>
    <row r="120" spans="2:6" x14ac:dyDescent="0.3">
      <c r="B120" s="470" t="s">
        <v>2889</v>
      </c>
      <c r="C120" s="455"/>
      <c r="D120" s="455"/>
      <c r="E120" s="455"/>
      <c r="F120" s="455"/>
    </row>
    <row r="121" spans="2:6" x14ac:dyDescent="0.3">
      <c r="B121" s="467"/>
    </row>
    <row r="122" spans="2:6" x14ac:dyDescent="0.3">
      <c r="B122" s="467"/>
    </row>
    <row r="123" spans="2:6" ht="15.6" x14ac:dyDescent="0.3">
      <c r="B123" s="471"/>
    </row>
    <row r="124" spans="2:6" ht="17.399999999999999" x14ac:dyDescent="0.3">
      <c r="B124" s="637" t="s">
        <v>2890</v>
      </c>
      <c r="C124" s="637"/>
      <c r="D124" s="637"/>
      <c r="E124" s="637"/>
      <c r="F124" s="637"/>
    </row>
    <row r="125" spans="2:6" ht="17.399999999999999" x14ac:dyDescent="0.3">
      <c r="B125" s="448"/>
      <c r="C125" s="638" t="s">
        <v>2885</v>
      </c>
      <c r="D125" s="638"/>
      <c r="E125" s="638"/>
      <c r="F125" s="638"/>
    </row>
    <row r="126" spans="2:6" x14ac:dyDescent="0.3">
      <c r="B126" s="472"/>
      <c r="C126" s="639" t="s">
        <v>2836</v>
      </c>
      <c r="D126" s="639"/>
      <c r="E126" s="639" t="s">
        <v>2887</v>
      </c>
      <c r="F126" s="639"/>
    </row>
    <row r="127" spans="2:6" ht="28.8" x14ac:dyDescent="0.3">
      <c r="B127" s="473" t="s">
        <v>2891</v>
      </c>
      <c r="C127" s="635" t="s">
        <v>2892</v>
      </c>
      <c r="D127" s="635"/>
      <c r="E127" s="635"/>
      <c r="F127" s="635"/>
    </row>
    <row r="128" spans="2:6" x14ac:dyDescent="0.3">
      <c r="B128" s="467" t="s">
        <v>2893</v>
      </c>
      <c r="C128" s="635" t="s">
        <v>2892</v>
      </c>
      <c r="D128" s="635"/>
      <c r="E128" s="635"/>
      <c r="F128" s="635"/>
    </row>
    <row r="129" spans="2:9" x14ac:dyDescent="0.3">
      <c r="B129" s="469" t="s">
        <v>2894</v>
      </c>
      <c r="C129" s="636"/>
      <c r="D129" s="636"/>
      <c r="E129" s="636" t="s">
        <v>2892</v>
      </c>
      <c r="F129" s="636"/>
    </row>
    <row r="130" spans="2:9" x14ac:dyDescent="0.3">
      <c r="B130" s="474" t="s">
        <v>2895</v>
      </c>
    </row>
    <row r="131" spans="2:9" x14ac:dyDescent="0.3">
      <c r="I131" s="414" t="s">
        <v>2796</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1ADA6335-95B7-4552-9ED9-CBFE147C3F30}"/>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F0B0-7908-4F6E-A521-F7192334164C}">
  <sheetPr codeName="Sheet14">
    <pageSetUpPr fitToPage="1"/>
  </sheetPr>
  <dimension ref="A4:N30"/>
  <sheetViews>
    <sheetView zoomScale="85" zoomScaleNormal="85" workbookViewId="0"/>
  </sheetViews>
  <sheetFormatPr defaultColWidth="9.109375" defaultRowHeight="14.4" x14ac:dyDescent="0.3"/>
  <cols>
    <col min="1" max="1" width="4.6640625" style="363" customWidth="1"/>
    <col min="2" max="2" width="7.6640625" style="363" customWidth="1"/>
    <col min="3" max="13" width="15.6640625" style="363" customWidth="1"/>
    <col min="14" max="16384" width="9.109375" style="363"/>
  </cols>
  <sheetData>
    <row r="4" spans="1:13" ht="17.399999999999999" x14ac:dyDescent="0.3">
      <c r="B4" s="364"/>
      <c r="K4" s="475"/>
      <c r="L4" s="476"/>
    </row>
    <row r="5" spans="1:13" x14ac:dyDescent="0.3">
      <c r="B5" s="477" t="s">
        <v>2896</v>
      </c>
    </row>
    <row r="7" spans="1:13" ht="15.6" x14ac:dyDescent="0.3">
      <c r="B7" s="478" t="s">
        <v>2897</v>
      </c>
    </row>
    <row r="8" spans="1:13" ht="3.75" customHeight="1" x14ac:dyDescent="0.3">
      <c r="B8" s="478"/>
    </row>
    <row r="9" spans="1:13" x14ac:dyDescent="0.3">
      <c r="B9" s="479" t="s">
        <v>2718</v>
      </c>
      <c r="C9" s="480"/>
      <c r="D9" s="480"/>
      <c r="E9" s="480"/>
      <c r="F9" s="480"/>
      <c r="G9" s="480"/>
      <c r="H9" s="480"/>
      <c r="I9" s="480"/>
      <c r="J9" s="480"/>
      <c r="K9" s="480"/>
      <c r="L9" s="480"/>
      <c r="M9" s="480"/>
    </row>
    <row r="10" spans="1:13" ht="43.2" x14ac:dyDescent="0.3">
      <c r="A10" s="426"/>
      <c r="B10" s="432"/>
      <c r="C10" s="481" t="s">
        <v>2898</v>
      </c>
      <c r="D10" s="482" t="s">
        <v>2899</v>
      </c>
      <c r="E10" s="482" t="s">
        <v>2900</v>
      </c>
      <c r="F10" s="482" t="s">
        <v>2901</v>
      </c>
      <c r="G10" s="482" t="s">
        <v>2902</v>
      </c>
      <c r="H10" s="482" t="s">
        <v>2903</v>
      </c>
      <c r="I10" s="482" t="s">
        <v>2904</v>
      </c>
      <c r="J10" s="482" t="s">
        <v>811</v>
      </c>
      <c r="K10" s="482" t="s">
        <v>2905</v>
      </c>
      <c r="L10" s="482" t="s">
        <v>146</v>
      </c>
      <c r="M10" s="483" t="s">
        <v>148</v>
      </c>
    </row>
    <row r="11" spans="1:13" x14ac:dyDescent="0.3">
      <c r="A11" s="426"/>
      <c r="B11" s="484" t="s">
        <v>148</v>
      </c>
      <c r="C11" s="485">
        <v>200070</v>
      </c>
      <c r="D11" s="486">
        <v>20034</v>
      </c>
      <c r="E11" s="486">
        <v>100</v>
      </c>
      <c r="F11" s="486">
        <v>2528</v>
      </c>
      <c r="G11" s="486">
        <v>7229</v>
      </c>
      <c r="H11" s="486">
        <v>374</v>
      </c>
      <c r="I11" s="486">
        <v>4057</v>
      </c>
      <c r="J11" s="486">
        <v>12606</v>
      </c>
      <c r="K11" s="486">
        <v>206</v>
      </c>
      <c r="L11" s="486">
        <v>247</v>
      </c>
      <c r="M11" s="487">
        <f>SUM(C11:L11)</f>
        <v>247451</v>
      </c>
    </row>
    <row r="12" spans="1:13" x14ac:dyDescent="0.3">
      <c r="A12" s="426"/>
      <c r="B12" s="488" t="s">
        <v>2906</v>
      </c>
      <c r="C12" s="489">
        <f>C11/$M$11</f>
        <v>0.80852370772395343</v>
      </c>
      <c r="D12" s="489">
        <f t="shared" ref="D12:M12" si="0">D11/$M$11</f>
        <v>8.0961483283559163E-2</v>
      </c>
      <c r="E12" s="489">
        <f t="shared" si="0"/>
        <v>4.0412041171787545E-4</v>
      </c>
      <c r="F12" s="489">
        <f t="shared" si="0"/>
        <v>1.0216164008227892E-2</v>
      </c>
      <c r="G12" s="489">
        <f t="shared" si="0"/>
        <v>2.9213864563085216E-2</v>
      </c>
      <c r="H12" s="489">
        <f t="shared" si="0"/>
        <v>1.5114103398248542E-3</v>
      </c>
      <c r="I12" s="489">
        <f t="shared" si="0"/>
        <v>1.6395165103394206E-2</v>
      </c>
      <c r="J12" s="489">
        <f t="shared" si="0"/>
        <v>5.0943419101155379E-2</v>
      </c>
      <c r="K12" s="489">
        <f t="shared" si="0"/>
        <v>8.3248804813882348E-4</v>
      </c>
      <c r="L12" s="489">
        <f t="shared" si="0"/>
        <v>9.9817741694315236E-4</v>
      </c>
      <c r="M12" s="489">
        <f t="shared" si="0"/>
        <v>1</v>
      </c>
    </row>
    <row r="13" spans="1:13" x14ac:dyDescent="0.3">
      <c r="A13" s="426"/>
      <c r="B13" s="426"/>
      <c r="C13" s="426"/>
    </row>
    <row r="14" spans="1:13" ht="15.6" x14ac:dyDescent="0.3">
      <c r="A14" s="426"/>
      <c r="B14" s="490" t="s">
        <v>2907</v>
      </c>
      <c r="C14" s="426"/>
    </row>
    <row r="15" spans="1:13" ht="3.75" customHeight="1" x14ac:dyDescent="0.3">
      <c r="A15" s="426"/>
      <c r="B15" s="490"/>
      <c r="C15" s="426"/>
    </row>
    <row r="16" spans="1:13" x14ac:dyDescent="0.3">
      <c r="A16" s="426"/>
      <c r="B16" s="491" t="s">
        <v>2720</v>
      </c>
      <c r="C16" s="492"/>
      <c r="D16" s="480"/>
      <c r="E16" s="480"/>
      <c r="F16" s="480"/>
      <c r="G16" s="480"/>
      <c r="H16" s="480"/>
      <c r="I16" s="480"/>
      <c r="J16" s="480"/>
      <c r="K16" s="480"/>
      <c r="L16" s="480"/>
      <c r="M16" s="480"/>
    </row>
    <row r="17" spans="1:14" ht="43.2" x14ac:dyDescent="0.3">
      <c r="A17" s="426"/>
      <c r="B17" s="432"/>
      <c r="C17" s="481" t="s">
        <v>2898</v>
      </c>
      <c r="D17" s="482" t="s">
        <v>2899</v>
      </c>
      <c r="E17" s="482" t="s">
        <v>2900</v>
      </c>
      <c r="F17" s="482" t="s">
        <v>2901</v>
      </c>
      <c r="G17" s="482" t="s">
        <v>2902</v>
      </c>
      <c r="H17" s="482" t="s">
        <v>2903</v>
      </c>
      <c r="I17" s="482" t="s">
        <v>2904</v>
      </c>
      <c r="J17" s="482" t="s">
        <v>811</v>
      </c>
      <c r="K17" s="482" t="s">
        <v>2905</v>
      </c>
      <c r="L17" s="482" t="s">
        <v>146</v>
      </c>
      <c r="M17" s="483" t="s">
        <v>148</v>
      </c>
    </row>
    <row r="18" spans="1:14" x14ac:dyDescent="0.3">
      <c r="A18" s="426"/>
      <c r="B18" s="484" t="s">
        <v>148</v>
      </c>
      <c r="C18" s="493">
        <v>275.09699999999998</v>
      </c>
      <c r="D18" s="494">
        <v>16.37</v>
      </c>
      <c r="E18" s="494">
        <v>0.13</v>
      </c>
      <c r="F18" s="494">
        <v>19.501999999999999</v>
      </c>
      <c r="G18" s="494">
        <v>25.855</v>
      </c>
      <c r="H18" s="494">
        <v>2.206</v>
      </c>
      <c r="I18" s="494">
        <v>29.545999999999999</v>
      </c>
      <c r="J18" s="494">
        <v>38.875999999999998</v>
      </c>
      <c r="K18" s="494">
        <v>1.367</v>
      </c>
      <c r="L18" s="494">
        <v>9.3840000000000003</v>
      </c>
      <c r="M18" s="495">
        <f>SUM(C18:L18)</f>
        <v>418.33300000000003</v>
      </c>
    </row>
    <row r="19" spans="1:14" x14ac:dyDescent="0.3">
      <c r="A19" s="426"/>
      <c r="B19" s="488" t="s">
        <v>2906</v>
      </c>
      <c r="C19" s="489">
        <f>C18/$M$18</f>
        <v>0.65760291442463292</v>
      </c>
      <c r="D19" s="489">
        <f t="shared" ref="D19:M19" si="1">D18/$M$18</f>
        <v>3.9131505284067954E-2</v>
      </c>
      <c r="E19" s="489">
        <f t="shared" si="1"/>
        <v>3.1075721972686831E-4</v>
      </c>
      <c r="F19" s="489">
        <f t="shared" si="1"/>
        <v>4.661836383933373E-2</v>
      </c>
      <c r="G19" s="489">
        <f t="shared" si="1"/>
        <v>6.180483012337061E-2</v>
      </c>
      <c r="H19" s="489">
        <f t="shared" si="1"/>
        <v>5.2733109747497798E-3</v>
      </c>
      <c r="I19" s="489">
        <f t="shared" si="1"/>
        <v>7.0627944723461927E-2</v>
      </c>
      <c r="J19" s="489">
        <f t="shared" si="1"/>
        <v>9.2930751339244083E-2</v>
      </c>
      <c r="K19" s="489">
        <f t="shared" si="1"/>
        <v>3.2677316874356074E-3</v>
      </c>
      <c r="L19" s="489">
        <f t="shared" si="1"/>
        <v>2.2431890383976402E-2</v>
      </c>
      <c r="M19" s="489">
        <f t="shared" si="1"/>
        <v>1</v>
      </c>
    </row>
    <row r="20" spans="1:14" x14ac:dyDescent="0.3">
      <c r="A20" s="426"/>
      <c r="B20" s="426"/>
      <c r="C20" s="426"/>
    </row>
    <row r="21" spans="1:14" ht="15.6" x14ac:dyDescent="0.3">
      <c r="A21" s="426"/>
      <c r="B21" s="490" t="s">
        <v>2908</v>
      </c>
      <c r="C21" s="426"/>
    </row>
    <row r="22" spans="1:14" ht="3.75" customHeight="1" x14ac:dyDescent="0.3">
      <c r="A22" s="426"/>
      <c r="B22" s="490"/>
      <c r="C22" s="426"/>
    </row>
    <row r="23" spans="1:14" x14ac:dyDescent="0.3">
      <c r="A23" s="426"/>
      <c r="B23" s="491" t="s">
        <v>2722</v>
      </c>
      <c r="C23" s="492"/>
      <c r="D23" s="480"/>
      <c r="E23" s="480"/>
      <c r="F23" s="480"/>
      <c r="G23" s="480"/>
      <c r="H23" s="480"/>
      <c r="I23" s="480"/>
      <c r="J23" s="480"/>
      <c r="K23" s="480"/>
      <c r="L23" s="480"/>
      <c r="M23" s="480"/>
    </row>
    <row r="24" spans="1:14" x14ac:dyDescent="0.3">
      <c r="A24" s="426"/>
      <c r="B24" s="426"/>
      <c r="C24" s="496"/>
    </row>
    <row r="25" spans="1:14" x14ac:dyDescent="0.3">
      <c r="A25" s="426"/>
      <c r="B25" s="432"/>
      <c r="C25" s="481" t="s">
        <v>2681</v>
      </c>
      <c r="D25" s="482" t="s">
        <v>2682</v>
      </c>
      <c r="E25" s="482" t="s">
        <v>2683</v>
      </c>
      <c r="F25" s="482" t="s">
        <v>2684</v>
      </c>
      <c r="G25" s="482" t="s">
        <v>2909</v>
      </c>
      <c r="H25" s="482" t="s">
        <v>2685</v>
      </c>
      <c r="I25" s="483" t="s">
        <v>148</v>
      </c>
    </row>
    <row r="26" spans="1:14" x14ac:dyDescent="0.3">
      <c r="A26" s="426"/>
      <c r="B26" s="484" t="s">
        <v>148</v>
      </c>
      <c r="C26" s="493">
        <v>185.51400000000001</v>
      </c>
      <c r="D26" s="494">
        <v>129.09700000000001</v>
      </c>
      <c r="E26" s="494">
        <v>54.161999999999999</v>
      </c>
      <c r="F26" s="494">
        <v>18.584</v>
      </c>
      <c r="G26" s="494">
        <v>10.227</v>
      </c>
      <c r="H26" s="494">
        <v>20.748999999999999</v>
      </c>
      <c r="I26" s="495">
        <f>SUM(C26:H26)</f>
        <v>418.33299999999997</v>
      </c>
    </row>
    <row r="27" spans="1:14" x14ac:dyDescent="0.3">
      <c r="A27" s="426"/>
      <c r="B27" s="488" t="s">
        <v>2906</v>
      </c>
      <c r="C27" s="489">
        <f>C26/$I$26</f>
        <v>0.44346011431084809</v>
      </c>
      <c r="D27" s="489">
        <f t="shared" ref="D27:I27" si="2">D26/$I$26</f>
        <v>0.30859865226984251</v>
      </c>
      <c r="E27" s="489">
        <f t="shared" si="2"/>
        <v>0.12947101949882031</v>
      </c>
      <c r="F27" s="489">
        <f t="shared" si="2"/>
        <v>4.4423939780031702E-2</v>
      </c>
      <c r="G27" s="489">
        <f t="shared" si="2"/>
        <v>2.4447031431897557E-2</v>
      </c>
      <c r="H27" s="489">
        <f t="shared" si="2"/>
        <v>4.9599242708559928E-2</v>
      </c>
      <c r="I27" s="489">
        <f t="shared" si="2"/>
        <v>1</v>
      </c>
    </row>
    <row r="28" spans="1:14" x14ac:dyDescent="0.3">
      <c r="A28" s="426"/>
      <c r="B28" s="497"/>
      <c r="C28" s="498"/>
      <c r="D28" s="499"/>
      <c r="E28" s="499"/>
      <c r="F28" s="499"/>
      <c r="G28" s="499"/>
      <c r="H28" s="499"/>
      <c r="I28" s="500"/>
    </row>
    <row r="29" spans="1:14" x14ac:dyDescent="0.3">
      <c r="A29" s="426"/>
      <c r="B29" s="426"/>
      <c r="C29" s="426"/>
    </row>
    <row r="30" spans="1:14" x14ac:dyDescent="0.3">
      <c r="N30" s="414" t="s">
        <v>2796</v>
      </c>
    </row>
  </sheetData>
  <hyperlinks>
    <hyperlink ref="N30" location="Contents!A1" display="To Frontpage" xr:uid="{A0D5477A-669C-49AC-83DA-467FB029DA8A}"/>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3D5A-2EC4-48EB-BB04-89D6737D0A29}">
  <sheetPr codeName="Sheet15">
    <pageSetUpPr fitToPage="1"/>
  </sheetPr>
  <dimension ref="B5:O92"/>
  <sheetViews>
    <sheetView zoomScale="85" zoomScaleNormal="85" workbookViewId="0"/>
  </sheetViews>
  <sheetFormatPr defaultColWidth="9.109375" defaultRowHeight="14.4" x14ac:dyDescent="0.3"/>
  <cols>
    <col min="1" max="1" width="4.6640625" style="363" customWidth="1"/>
    <col min="2" max="2" width="31" style="363" customWidth="1"/>
    <col min="3" max="12" width="15.6640625" style="363" customWidth="1"/>
    <col min="13" max="13" width="3.44140625" style="363" customWidth="1"/>
    <col min="14" max="16384" width="9.109375" style="363"/>
  </cols>
  <sheetData>
    <row r="5" spans="2:14" ht="15.6" x14ac:dyDescent="0.3">
      <c r="B5" s="478" t="s">
        <v>2910</v>
      </c>
    </row>
    <row r="6" spans="2:14" ht="3.75" customHeight="1" x14ac:dyDescent="0.3">
      <c r="B6" s="478"/>
    </row>
    <row r="7" spans="2:14" x14ac:dyDescent="0.3">
      <c r="B7" s="501" t="s">
        <v>2724</v>
      </c>
      <c r="C7" s="501"/>
      <c r="D7" s="502"/>
      <c r="E7" s="503"/>
      <c r="F7" s="503"/>
      <c r="G7" s="503"/>
      <c r="H7" s="503"/>
      <c r="I7" s="503"/>
      <c r="J7" s="503"/>
      <c r="K7" s="504"/>
      <c r="L7" s="504"/>
      <c r="M7" s="426"/>
      <c r="N7" s="457"/>
    </row>
    <row r="8" spans="2:14" x14ac:dyDescent="0.3">
      <c r="B8" s="422"/>
      <c r="C8" s="645" t="s">
        <v>2911</v>
      </c>
      <c r="D8" s="645"/>
      <c r="E8" s="645"/>
      <c r="F8" s="645"/>
      <c r="G8" s="645"/>
      <c r="H8" s="645"/>
      <c r="I8" s="645"/>
      <c r="J8" s="645"/>
      <c r="K8" s="645"/>
      <c r="L8" s="645"/>
      <c r="M8" s="426"/>
      <c r="N8" s="426"/>
    </row>
    <row r="9" spans="2:14" x14ac:dyDescent="0.3">
      <c r="B9" s="422"/>
      <c r="C9" s="505" t="s">
        <v>2912</v>
      </c>
      <c r="D9" s="505" t="s">
        <v>2913</v>
      </c>
      <c r="E9" s="505" t="s">
        <v>2914</v>
      </c>
      <c r="F9" s="505" t="s">
        <v>2915</v>
      </c>
      <c r="G9" s="505" t="s">
        <v>2916</v>
      </c>
      <c r="H9" s="505" t="s">
        <v>2917</v>
      </c>
      <c r="I9" s="505" t="s">
        <v>2918</v>
      </c>
      <c r="J9" s="505" t="s">
        <v>2919</v>
      </c>
      <c r="K9" s="505" t="s">
        <v>2920</v>
      </c>
      <c r="L9" s="505" t="s">
        <v>2921</v>
      </c>
      <c r="M9" s="426"/>
      <c r="N9" s="506"/>
    </row>
    <row r="10" spans="2:14" x14ac:dyDescent="0.3">
      <c r="C10" s="507"/>
      <c r="D10" s="507"/>
      <c r="E10" s="507"/>
      <c r="F10" s="507"/>
      <c r="G10" s="507"/>
      <c r="H10" s="507"/>
      <c r="I10" s="507"/>
      <c r="J10" s="507"/>
      <c r="K10" s="507"/>
      <c r="L10" s="507"/>
      <c r="M10" s="426"/>
      <c r="N10" s="426"/>
    </row>
    <row r="11" spans="2:14" x14ac:dyDescent="0.3">
      <c r="B11" s="508" t="s">
        <v>2898</v>
      </c>
      <c r="C11" s="509">
        <v>98.542000000000002</v>
      </c>
      <c r="D11" s="509">
        <v>93.275999999999996</v>
      </c>
      <c r="E11" s="509">
        <v>62.534999999999997</v>
      </c>
      <c r="F11" s="509">
        <v>14.733000000000001</v>
      </c>
      <c r="G11" s="509">
        <v>4.7930000000000001</v>
      </c>
      <c r="H11" s="509">
        <v>0.46400000000000002</v>
      </c>
      <c r="I11" s="509">
        <v>0.252</v>
      </c>
      <c r="J11" s="509">
        <v>0.16</v>
      </c>
      <c r="K11" s="509">
        <v>0.10199999999999999</v>
      </c>
      <c r="L11" s="509">
        <v>0.24099999999999999</v>
      </c>
      <c r="M11" s="426"/>
      <c r="N11" s="510"/>
    </row>
    <row r="12" spans="2:14" x14ac:dyDescent="0.3">
      <c r="B12" s="508" t="s">
        <v>2899</v>
      </c>
      <c r="C12" s="509">
        <v>7.125</v>
      </c>
      <c r="D12" s="509">
        <v>5.944</v>
      </c>
      <c r="E12" s="509">
        <v>2.879</v>
      </c>
      <c r="F12" s="509">
        <v>0.33800000000000002</v>
      </c>
      <c r="G12" s="509">
        <v>6.5000000000000002E-2</v>
      </c>
      <c r="H12" s="509">
        <v>5.0000000000000001E-3</v>
      </c>
      <c r="I12" s="509">
        <v>3.0000000000000001E-3</v>
      </c>
      <c r="J12" s="509">
        <v>2E-3</v>
      </c>
      <c r="K12" s="509">
        <v>1E-3</v>
      </c>
      <c r="L12" s="509">
        <v>6.0000000000000001E-3</v>
      </c>
      <c r="M12" s="426"/>
      <c r="N12" s="510"/>
    </row>
    <row r="13" spans="2:14" x14ac:dyDescent="0.3">
      <c r="B13" s="508" t="s">
        <v>2900</v>
      </c>
      <c r="C13" s="509">
        <v>4.5999999999999999E-2</v>
      </c>
      <c r="D13" s="509">
        <v>4.5999999999999999E-2</v>
      </c>
      <c r="E13" s="509">
        <v>3.2000000000000001E-2</v>
      </c>
      <c r="F13" s="509">
        <v>5.0000000000000001E-3</v>
      </c>
      <c r="G13" s="509">
        <v>1E-3</v>
      </c>
      <c r="H13" s="509">
        <v>0</v>
      </c>
      <c r="I13" s="509">
        <v>0</v>
      </c>
      <c r="J13" s="509">
        <v>0</v>
      </c>
      <c r="K13" s="509">
        <v>0</v>
      </c>
      <c r="L13" s="509">
        <v>0</v>
      </c>
      <c r="M13" s="426"/>
      <c r="N13" s="510"/>
    </row>
    <row r="14" spans="2:14" x14ac:dyDescent="0.3">
      <c r="B14" s="508" t="s">
        <v>2901</v>
      </c>
      <c r="C14" s="509">
        <v>9.9949999999999992</v>
      </c>
      <c r="D14" s="509">
        <v>5.0910000000000002</v>
      </c>
      <c r="E14" s="509">
        <v>2.972</v>
      </c>
      <c r="F14" s="509">
        <v>0.91100000000000003</v>
      </c>
      <c r="G14" s="509">
        <v>0.39400000000000002</v>
      </c>
      <c r="H14" s="509">
        <v>5.3999999999999999E-2</v>
      </c>
      <c r="I14" s="509">
        <v>2.5999999999999999E-2</v>
      </c>
      <c r="J14" s="509">
        <v>1.0999999999999999E-2</v>
      </c>
      <c r="K14" s="509">
        <v>7.0000000000000001E-3</v>
      </c>
      <c r="L14" s="509">
        <v>4.2000000000000003E-2</v>
      </c>
      <c r="M14" s="426"/>
      <c r="N14" s="510"/>
    </row>
    <row r="15" spans="2:14" x14ac:dyDescent="0.3">
      <c r="B15" s="508" t="s">
        <v>2902</v>
      </c>
      <c r="C15" s="509">
        <v>9.093</v>
      </c>
      <c r="D15" s="509">
        <v>8.2509999999999994</v>
      </c>
      <c r="E15" s="509">
        <v>6.125</v>
      </c>
      <c r="F15" s="509">
        <v>1.7889999999999999</v>
      </c>
      <c r="G15" s="509">
        <v>0.53100000000000003</v>
      </c>
      <c r="H15" s="509">
        <v>3.2000000000000001E-2</v>
      </c>
      <c r="I15" s="509">
        <v>0.01</v>
      </c>
      <c r="J15" s="509">
        <v>7.0000000000000001E-3</v>
      </c>
      <c r="K15" s="509">
        <v>4.0000000000000001E-3</v>
      </c>
      <c r="L15" s="509">
        <v>1.2999999999999999E-2</v>
      </c>
      <c r="M15" s="426"/>
      <c r="N15" s="510"/>
    </row>
    <row r="16" spans="2:14" ht="28.8" x14ac:dyDescent="0.3">
      <c r="B16" s="508" t="s">
        <v>2903</v>
      </c>
      <c r="C16" s="509">
        <v>1.0449999999999999</v>
      </c>
      <c r="D16" s="509">
        <v>0.82299999999999995</v>
      </c>
      <c r="E16" s="509">
        <v>0.32100000000000001</v>
      </c>
      <c r="F16" s="509">
        <v>1.6E-2</v>
      </c>
      <c r="G16" s="509">
        <v>1E-3</v>
      </c>
      <c r="H16" s="509">
        <v>0</v>
      </c>
      <c r="I16" s="509">
        <v>0</v>
      </c>
      <c r="J16" s="509">
        <v>0</v>
      </c>
      <c r="K16" s="509">
        <v>0</v>
      </c>
      <c r="L16" s="509">
        <v>0</v>
      </c>
      <c r="M16" s="426"/>
      <c r="N16" s="510"/>
    </row>
    <row r="17" spans="2:14" x14ac:dyDescent="0.3">
      <c r="B17" s="508" t="s">
        <v>2904</v>
      </c>
      <c r="C17" s="509">
        <v>12.49</v>
      </c>
      <c r="D17" s="509">
        <v>10.75</v>
      </c>
      <c r="E17" s="509">
        <v>5.74</v>
      </c>
      <c r="F17" s="509">
        <v>0.41899999999999998</v>
      </c>
      <c r="G17" s="509">
        <v>7.5999999999999998E-2</v>
      </c>
      <c r="H17" s="509">
        <v>2.7E-2</v>
      </c>
      <c r="I17" s="509">
        <v>1.4E-2</v>
      </c>
      <c r="J17" s="509">
        <v>8.0000000000000002E-3</v>
      </c>
      <c r="K17" s="509">
        <v>4.0000000000000001E-3</v>
      </c>
      <c r="L17" s="509">
        <v>1.7999999999999999E-2</v>
      </c>
      <c r="M17" s="426"/>
      <c r="N17" s="510"/>
    </row>
    <row r="18" spans="2:14" x14ac:dyDescent="0.3">
      <c r="B18" s="508" t="s">
        <v>2922</v>
      </c>
      <c r="C18" s="509">
        <v>13.622999999999999</v>
      </c>
      <c r="D18" s="509">
        <v>13.105</v>
      </c>
      <c r="E18" s="509">
        <v>9.6379999999999999</v>
      </c>
      <c r="F18" s="509">
        <v>1.5529999999999999</v>
      </c>
      <c r="G18" s="509">
        <v>0.56299999999999994</v>
      </c>
      <c r="H18" s="509">
        <v>0.13600000000000001</v>
      </c>
      <c r="I18" s="509">
        <v>8.2000000000000003E-2</v>
      </c>
      <c r="J18" s="509">
        <v>5.0999999999999997E-2</v>
      </c>
      <c r="K18" s="509">
        <v>0.03</v>
      </c>
      <c r="L18" s="509">
        <v>9.7000000000000003E-2</v>
      </c>
      <c r="M18" s="426"/>
      <c r="N18" s="510"/>
    </row>
    <row r="19" spans="2:14" ht="28.8" x14ac:dyDescent="0.3">
      <c r="B19" s="508" t="s">
        <v>2923</v>
      </c>
      <c r="C19" s="509">
        <v>0.69699999999999995</v>
      </c>
      <c r="D19" s="509">
        <v>0.46</v>
      </c>
      <c r="E19" s="509">
        <v>0.19500000000000001</v>
      </c>
      <c r="F19" s="509">
        <v>1.2999999999999999E-2</v>
      </c>
      <c r="G19" s="509">
        <v>1E-3</v>
      </c>
      <c r="H19" s="509">
        <v>0</v>
      </c>
      <c r="I19" s="509">
        <v>0</v>
      </c>
      <c r="J19" s="509">
        <v>0</v>
      </c>
      <c r="K19" s="509">
        <v>0</v>
      </c>
      <c r="L19" s="509">
        <v>2E-3</v>
      </c>
      <c r="M19" s="426"/>
      <c r="N19" s="510"/>
    </row>
    <row r="20" spans="2:14" x14ac:dyDescent="0.3">
      <c r="B20" s="508" t="s">
        <v>146</v>
      </c>
      <c r="C20" s="509">
        <v>5.4950000000000001</v>
      </c>
      <c r="D20" s="509">
        <v>3.1080000000000001</v>
      </c>
      <c r="E20" s="509">
        <v>0.74399999999999999</v>
      </c>
      <c r="F20" s="509">
        <v>2.3E-2</v>
      </c>
      <c r="G20" s="509">
        <v>0.01</v>
      </c>
      <c r="H20" s="509">
        <v>2E-3</v>
      </c>
      <c r="I20" s="509">
        <v>2E-3</v>
      </c>
      <c r="J20" s="509">
        <v>1E-3</v>
      </c>
      <c r="K20" s="509">
        <v>0</v>
      </c>
      <c r="L20" s="509">
        <v>1E-3</v>
      </c>
      <c r="M20" s="426"/>
      <c r="N20" s="510"/>
    </row>
    <row r="21" spans="2:14" x14ac:dyDescent="0.3">
      <c r="C21" s="509"/>
      <c r="D21" s="509"/>
      <c r="E21" s="509"/>
      <c r="F21" s="509"/>
      <c r="G21" s="509"/>
      <c r="H21" s="509"/>
      <c r="I21" s="509"/>
      <c r="J21" s="509"/>
      <c r="K21" s="509"/>
      <c r="L21" s="509"/>
      <c r="M21" s="426"/>
      <c r="N21" s="426"/>
    </row>
    <row r="22" spans="2:14" x14ac:dyDescent="0.3">
      <c r="B22" s="511" t="s">
        <v>148</v>
      </c>
      <c r="C22" s="512">
        <v>158.15</v>
      </c>
      <c r="D22" s="512">
        <v>140.85400000000001</v>
      </c>
      <c r="E22" s="512">
        <v>91.179000000000002</v>
      </c>
      <c r="F22" s="512">
        <v>19.800999999999998</v>
      </c>
      <c r="G22" s="512">
        <v>6.4359999999999999</v>
      </c>
      <c r="H22" s="512">
        <v>0.71899999999999997</v>
      </c>
      <c r="I22" s="512">
        <v>0.38900000000000001</v>
      </c>
      <c r="J22" s="512">
        <v>0.23899999999999999</v>
      </c>
      <c r="K22" s="512">
        <v>0.14899999999999999</v>
      </c>
      <c r="L22" s="512">
        <v>0.41799999999999998</v>
      </c>
      <c r="M22" s="426"/>
      <c r="N22" s="513"/>
    </row>
    <row r="23" spans="2:14" x14ac:dyDescent="0.3">
      <c r="M23" s="426"/>
      <c r="N23" s="426"/>
    </row>
    <row r="24" spans="2:14" x14ac:dyDescent="0.3">
      <c r="M24" s="426"/>
      <c r="N24" s="426"/>
    </row>
    <row r="25" spans="2:14" x14ac:dyDescent="0.3">
      <c r="M25" s="426"/>
      <c r="N25" s="426"/>
    </row>
    <row r="26" spans="2:14" x14ac:dyDescent="0.3">
      <c r="M26" s="426"/>
      <c r="N26" s="426"/>
    </row>
    <row r="27" spans="2:14" ht="15.6" x14ac:dyDescent="0.3">
      <c r="B27" s="478" t="s">
        <v>2924</v>
      </c>
      <c r="M27" s="426"/>
      <c r="N27" s="426"/>
    </row>
    <row r="28" spans="2:14" ht="3.75" customHeight="1" x14ac:dyDescent="0.3">
      <c r="B28" s="478"/>
      <c r="M28" s="426"/>
      <c r="N28" s="426"/>
    </row>
    <row r="29" spans="2:14" x14ac:dyDescent="0.3">
      <c r="B29" s="514" t="s">
        <v>2925</v>
      </c>
      <c r="C29" s="502"/>
      <c r="D29" s="504"/>
      <c r="E29" s="504"/>
      <c r="F29" s="504"/>
      <c r="G29" s="504"/>
      <c r="H29" s="504"/>
      <c r="I29" s="504"/>
      <c r="J29" s="504"/>
      <c r="K29" s="504"/>
      <c r="L29" s="504"/>
      <c r="M29" s="426"/>
      <c r="N29" s="426"/>
    </row>
    <row r="30" spans="2:14" x14ac:dyDescent="0.3">
      <c r="B30" s="422"/>
      <c r="C30" s="645" t="s">
        <v>2911</v>
      </c>
      <c r="D30" s="645"/>
      <c r="E30" s="645"/>
      <c r="F30" s="645"/>
      <c r="G30" s="645"/>
      <c r="H30" s="645"/>
      <c r="I30" s="645"/>
      <c r="J30" s="645"/>
      <c r="K30" s="645"/>
      <c r="L30" s="645"/>
      <c r="M30" s="426"/>
      <c r="N30" s="426"/>
    </row>
    <row r="31" spans="2:14" x14ac:dyDescent="0.3">
      <c r="B31" s="422"/>
      <c r="C31" s="505" t="s">
        <v>2912</v>
      </c>
      <c r="D31" s="505" t="s">
        <v>2913</v>
      </c>
      <c r="E31" s="505" t="s">
        <v>2914</v>
      </c>
      <c r="F31" s="505" t="s">
        <v>2915</v>
      </c>
      <c r="G31" s="505" t="s">
        <v>2916</v>
      </c>
      <c r="H31" s="505" t="s">
        <v>2917</v>
      </c>
      <c r="I31" s="505" t="s">
        <v>2918</v>
      </c>
      <c r="J31" s="505" t="s">
        <v>2919</v>
      </c>
      <c r="K31" s="505" t="s">
        <v>2920</v>
      </c>
      <c r="L31" s="505" t="s">
        <v>2921</v>
      </c>
      <c r="M31" s="426"/>
      <c r="N31" s="506"/>
    </row>
    <row r="32" spans="2:14" x14ac:dyDescent="0.3">
      <c r="C32" s="507"/>
      <c r="D32" s="507"/>
      <c r="E32" s="507"/>
      <c r="F32" s="507"/>
      <c r="G32" s="507"/>
      <c r="H32" s="507"/>
      <c r="I32" s="507"/>
      <c r="J32" s="507"/>
      <c r="K32" s="507"/>
      <c r="L32" s="507"/>
      <c r="M32" s="426"/>
      <c r="N32" s="426"/>
    </row>
    <row r="33" spans="2:14" x14ac:dyDescent="0.3">
      <c r="B33" s="508" t="s">
        <v>2898</v>
      </c>
      <c r="C33" s="515">
        <v>0.35820999999999997</v>
      </c>
      <c r="D33" s="515">
        <v>0.33906999999999998</v>
      </c>
      <c r="E33" s="515">
        <v>0.22731999999999999</v>
      </c>
      <c r="F33" s="515">
        <v>5.355E-2</v>
      </c>
      <c r="G33" s="515">
        <v>1.7420000000000001E-2</v>
      </c>
      <c r="H33" s="515">
        <v>1.6900000000000001E-3</v>
      </c>
      <c r="I33" s="515">
        <v>9.2000000000000003E-4</v>
      </c>
      <c r="J33" s="515">
        <v>5.8E-4</v>
      </c>
      <c r="K33" s="515">
        <v>3.6999999999999999E-4</v>
      </c>
      <c r="L33" s="515">
        <v>8.8000000000000003E-4</v>
      </c>
      <c r="M33" s="426"/>
      <c r="N33" s="510"/>
    </row>
    <row r="34" spans="2:14" x14ac:dyDescent="0.3">
      <c r="B34" s="508" t="s">
        <v>2899</v>
      </c>
      <c r="C34" s="515">
        <v>0.43526999999999999</v>
      </c>
      <c r="D34" s="515">
        <v>0.36308000000000001</v>
      </c>
      <c r="E34" s="515">
        <v>0.17588000000000001</v>
      </c>
      <c r="F34" s="515">
        <v>2.068E-2</v>
      </c>
      <c r="G34" s="515">
        <v>4.0000000000000001E-3</v>
      </c>
      <c r="H34" s="515">
        <v>3.2000000000000003E-4</v>
      </c>
      <c r="I34" s="515">
        <v>2.1000000000000001E-4</v>
      </c>
      <c r="J34" s="515">
        <v>1.2999999999999999E-4</v>
      </c>
      <c r="K34" s="515">
        <v>8.0000000000000007E-5</v>
      </c>
      <c r="L34" s="515">
        <v>3.5E-4</v>
      </c>
      <c r="M34" s="426"/>
      <c r="N34" s="510"/>
    </row>
    <row r="35" spans="2:14" x14ac:dyDescent="0.3">
      <c r="B35" s="508" t="s">
        <v>2900</v>
      </c>
      <c r="C35" s="515">
        <v>0.35141</v>
      </c>
      <c r="D35" s="515">
        <v>0.35758000000000001</v>
      </c>
      <c r="E35" s="515">
        <v>0.24818000000000001</v>
      </c>
      <c r="F35" s="515">
        <v>3.8249999999999999E-2</v>
      </c>
      <c r="G35" s="515">
        <v>4.5799999999999999E-3</v>
      </c>
      <c r="H35" s="515">
        <v>0</v>
      </c>
      <c r="I35" s="515">
        <v>0</v>
      </c>
      <c r="J35" s="515">
        <v>0</v>
      </c>
      <c r="K35" s="515">
        <v>0</v>
      </c>
      <c r="L35" s="515">
        <v>0</v>
      </c>
      <c r="M35" s="426"/>
      <c r="N35" s="510"/>
    </row>
    <row r="36" spans="2:14" x14ac:dyDescent="0.3">
      <c r="B36" s="508" t="s">
        <v>2901</v>
      </c>
      <c r="C36" s="515">
        <v>0.51254</v>
      </c>
      <c r="D36" s="515">
        <v>0.26102999999999998</v>
      </c>
      <c r="E36" s="515">
        <v>0.15239</v>
      </c>
      <c r="F36" s="515">
        <v>4.6699999999999998E-2</v>
      </c>
      <c r="G36" s="515">
        <v>2.0209999999999999E-2</v>
      </c>
      <c r="H36" s="515">
        <v>2.7699999999999999E-3</v>
      </c>
      <c r="I36" s="515">
        <v>1.31E-3</v>
      </c>
      <c r="J36" s="515">
        <v>5.4000000000000001E-4</v>
      </c>
      <c r="K36" s="515">
        <v>3.8000000000000002E-4</v>
      </c>
      <c r="L36" s="515">
        <v>2.14E-3</v>
      </c>
      <c r="M36" s="426"/>
      <c r="N36" s="510"/>
    </row>
    <row r="37" spans="2:14" x14ac:dyDescent="0.3">
      <c r="B37" s="508" t="s">
        <v>2902</v>
      </c>
      <c r="C37" s="515">
        <v>0.35169</v>
      </c>
      <c r="D37" s="515">
        <v>0.31912000000000001</v>
      </c>
      <c r="E37" s="515">
        <v>0.23688999999999999</v>
      </c>
      <c r="F37" s="515">
        <v>6.9209999999999994E-2</v>
      </c>
      <c r="G37" s="515">
        <v>2.0539999999999999E-2</v>
      </c>
      <c r="H37" s="515">
        <v>1.23E-3</v>
      </c>
      <c r="I37" s="515">
        <v>4.0000000000000002E-4</v>
      </c>
      <c r="J37" s="515">
        <v>2.5999999999999998E-4</v>
      </c>
      <c r="K37" s="515">
        <v>1.7000000000000001E-4</v>
      </c>
      <c r="L37" s="515">
        <v>4.8999999999999998E-4</v>
      </c>
      <c r="M37" s="426"/>
      <c r="N37" s="510"/>
    </row>
    <row r="38" spans="2:14" ht="28.8" x14ac:dyDescent="0.3">
      <c r="B38" s="508" t="s">
        <v>2903</v>
      </c>
      <c r="C38" s="515">
        <v>0.47366000000000003</v>
      </c>
      <c r="D38" s="515">
        <v>0.37290000000000001</v>
      </c>
      <c r="E38" s="515">
        <v>0.14538000000000001</v>
      </c>
      <c r="F38" s="515">
        <v>7.3800000000000003E-3</v>
      </c>
      <c r="G38" s="515">
        <v>6.7000000000000002E-4</v>
      </c>
      <c r="H38" s="515">
        <v>0</v>
      </c>
      <c r="I38" s="515">
        <v>0</v>
      </c>
      <c r="J38" s="515">
        <v>0</v>
      </c>
      <c r="K38" s="515">
        <v>0</v>
      </c>
      <c r="L38" s="515">
        <v>0</v>
      </c>
      <c r="M38" s="426"/>
      <c r="N38" s="510"/>
    </row>
    <row r="39" spans="2:14" x14ac:dyDescent="0.3">
      <c r="B39" s="508" t="s">
        <v>2904</v>
      </c>
      <c r="C39" s="515">
        <v>0.42271999999999998</v>
      </c>
      <c r="D39" s="515">
        <v>0.36385000000000001</v>
      </c>
      <c r="E39" s="515">
        <v>0.19425999999999999</v>
      </c>
      <c r="F39" s="515">
        <v>1.4189999999999999E-2</v>
      </c>
      <c r="G39" s="515">
        <v>2.5899999999999999E-3</v>
      </c>
      <c r="H39" s="515">
        <v>9.1E-4</v>
      </c>
      <c r="I39" s="515">
        <v>4.8000000000000001E-4</v>
      </c>
      <c r="J39" s="515">
        <v>2.5999999999999998E-4</v>
      </c>
      <c r="K39" s="515">
        <v>1.4999999999999999E-4</v>
      </c>
      <c r="L39" s="515">
        <v>6.0999999999999997E-4</v>
      </c>
      <c r="M39" s="426"/>
      <c r="N39" s="510"/>
    </row>
    <row r="40" spans="2:14" x14ac:dyDescent="0.3">
      <c r="B40" s="508" t="s">
        <v>2922</v>
      </c>
      <c r="C40" s="515">
        <v>0.35041</v>
      </c>
      <c r="D40" s="515">
        <v>0.33709</v>
      </c>
      <c r="E40" s="515">
        <v>0.24790999999999999</v>
      </c>
      <c r="F40" s="515">
        <v>3.9949999999999999E-2</v>
      </c>
      <c r="G40" s="515">
        <v>1.448E-2</v>
      </c>
      <c r="H40" s="515">
        <v>3.49E-3</v>
      </c>
      <c r="I40" s="515">
        <v>2.0999999999999999E-3</v>
      </c>
      <c r="J40" s="515">
        <v>1.2999999999999999E-3</v>
      </c>
      <c r="K40" s="515">
        <v>7.6000000000000004E-4</v>
      </c>
      <c r="L40" s="515">
        <v>2.5100000000000001E-3</v>
      </c>
      <c r="M40" s="426"/>
      <c r="N40" s="510"/>
    </row>
    <row r="41" spans="2:14" ht="28.8" x14ac:dyDescent="0.3">
      <c r="B41" s="508" t="s">
        <v>2923</v>
      </c>
      <c r="C41" s="515">
        <v>0.50987000000000005</v>
      </c>
      <c r="D41" s="515">
        <v>0.33645999999999998</v>
      </c>
      <c r="E41" s="515">
        <v>0.14251</v>
      </c>
      <c r="F41" s="515">
        <v>9.41E-3</v>
      </c>
      <c r="G41" s="515">
        <v>3.8000000000000002E-4</v>
      </c>
      <c r="H41" s="515">
        <v>9.0000000000000006E-5</v>
      </c>
      <c r="I41" s="515">
        <v>4.0000000000000003E-5</v>
      </c>
      <c r="J41" s="515">
        <v>4.0000000000000003E-5</v>
      </c>
      <c r="K41" s="515">
        <v>4.0000000000000003E-5</v>
      </c>
      <c r="L41" s="515">
        <v>1.16E-3</v>
      </c>
      <c r="M41" s="426"/>
      <c r="N41" s="510"/>
    </row>
    <row r="42" spans="2:14" x14ac:dyDescent="0.3">
      <c r="B42" s="508" t="s">
        <v>146</v>
      </c>
      <c r="C42" s="515">
        <v>0.58557999999999999</v>
      </c>
      <c r="D42" s="515">
        <v>0.33121</v>
      </c>
      <c r="E42" s="515">
        <v>7.9269999999999993E-2</v>
      </c>
      <c r="F42" s="515">
        <v>2.4199999999999998E-3</v>
      </c>
      <c r="G42" s="515">
        <v>1.0499999999999999E-3</v>
      </c>
      <c r="H42" s="515">
        <v>1.6000000000000001E-4</v>
      </c>
      <c r="I42" s="515">
        <v>1.6000000000000001E-4</v>
      </c>
      <c r="J42" s="515">
        <v>9.0000000000000006E-5</v>
      </c>
      <c r="K42" s="515">
        <v>0</v>
      </c>
      <c r="L42" s="515">
        <v>6.9999999999999994E-5</v>
      </c>
      <c r="M42" s="426"/>
      <c r="N42" s="510"/>
    </row>
    <row r="43" spans="2:14" x14ac:dyDescent="0.3">
      <c r="C43" s="516"/>
      <c r="D43" s="516"/>
      <c r="E43" s="516"/>
      <c r="F43" s="516"/>
      <c r="G43" s="516"/>
      <c r="H43" s="516"/>
      <c r="I43" s="516"/>
      <c r="J43" s="516"/>
      <c r="K43" s="516"/>
      <c r="L43" s="516"/>
      <c r="M43" s="426"/>
      <c r="N43" s="426"/>
    </row>
    <row r="44" spans="2:14" x14ac:dyDescent="0.3">
      <c r="B44" s="511" t="s">
        <v>148</v>
      </c>
      <c r="C44" s="517">
        <v>0.37805</v>
      </c>
      <c r="D44" s="517">
        <v>0.3367</v>
      </c>
      <c r="E44" s="517">
        <v>0.21795999999999999</v>
      </c>
      <c r="F44" s="517">
        <v>4.7329999999999997E-2</v>
      </c>
      <c r="G44" s="517">
        <v>1.538E-2</v>
      </c>
      <c r="H44" s="517">
        <v>1.72E-3</v>
      </c>
      <c r="I44" s="517">
        <v>9.3000000000000005E-4</v>
      </c>
      <c r="J44" s="517">
        <v>5.6999999999999998E-4</v>
      </c>
      <c r="K44" s="517">
        <v>3.6000000000000002E-4</v>
      </c>
      <c r="L44" s="517">
        <v>1E-3</v>
      </c>
      <c r="M44" s="426"/>
      <c r="N44" s="513"/>
    </row>
    <row r="45" spans="2:14" x14ac:dyDescent="0.3">
      <c r="M45" s="426"/>
      <c r="N45" s="426"/>
    </row>
    <row r="46" spans="2:14" x14ac:dyDescent="0.3">
      <c r="M46" s="426"/>
      <c r="N46" s="426"/>
    </row>
    <row r="47" spans="2:14" x14ac:dyDescent="0.3">
      <c r="M47" s="426"/>
      <c r="N47" s="426"/>
    </row>
    <row r="49" spans="2:15" ht="15.6" x14ac:dyDescent="0.3">
      <c r="B49" s="478" t="s">
        <v>2926</v>
      </c>
    </row>
    <row r="50" spans="2:15" ht="3.75" customHeight="1" x14ac:dyDescent="0.3">
      <c r="B50" s="478"/>
    </row>
    <row r="51" spans="2:15" x14ac:dyDescent="0.3">
      <c r="B51" s="514" t="s">
        <v>2728</v>
      </c>
      <c r="C51" s="502"/>
      <c r="D51" s="502"/>
      <c r="E51" s="504"/>
      <c r="F51" s="504"/>
      <c r="G51" s="504"/>
      <c r="H51" s="504"/>
      <c r="I51" s="504"/>
      <c r="J51" s="504"/>
      <c r="K51" s="504"/>
      <c r="L51" s="504"/>
      <c r="M51" s="504"/>
      <c r="N51" s="504"/>
    </row>
    <row r="52" spans="2:15" x14ac:dyDescent="0.3">
      <c r="B52" s="422"/>
      <c r="C52" s="645" t="s">
        <v>2911</v>
      </c>
      <c r="D52" s="645"/>
      <c r="E52" s="645"/>
      <c r="F52" s="645"/>
      <c r="G52" s="645"/>
      <c r="H52" s="645"/>
      <c r="I52" s="645"/>
      <c r="J52" s="645"/>
      <c r="K52" s="645"/>
      <c r="L52" s="645"/>
      <c r="N52" s="422"/>
    </row>
    <row r="53" spans="2:15" x14ac:dyDescent="0.3">
      <c r="B53" s="422"/>
      <c r="C53" s="505" t="s">
        <v>2912</v>
      </c>
      <c r="D53" s="505" t="s">
        <v>2913</v>
      </c>
      <c r="E53" s="505" t="s">
        <v>2914</v>
      </c>
      <c r="F53" s="505" t="s">
        <v>2915</v>
      </c>
      <c r="G53" s="505" t="s">
        <v>2916</v>
      </c>
      <c r="H53" s="505" t="s">
        <v>2917</v>
      </c>
      <c r="I53" s="505" t="s">
        <v>2918</v>
      </c>
      <c r="J53" s="505" t="s">
        <v>2919</v>
      </c>
      <c r="K53" s="505" t="s">
        <v>2920</v>
      </c>
      <c r="L53" s="505" t="s">
        <v>2921</v>
      </c>
      <c r="N53" s="505" t="s">
        <v>2927</v>
      </c>
    </row>
    <row r="54" spans="2:15" x14ac:dyDescent="0.3">
      <c r="C54" s="510"/>
      <c r="D54" s="510"/>
      <c r="E54" s="510"/>
      <c r="F54" s="510"/>
      <c r="G54" s="510"/>
      <c r="H54" s="510"/>
      <c r="I54" s="510"/>
      <c r="J54" s="510"/>
      <c r="K54" s="510"/>
      <c r="L54" s="510"/>
      <c r="M54" s="426"/>
      <c r="N54" s="426"/>
      <c r="O54" s="426"/>
    </row>
    <row r="55" spans="2:15" x14ac:dyDescent="0.3">
      <c r="B55" s="508" t="s">
        <v>2898</v>
      </c>
      <c r="C55" s="509">
        <v>6.75</v>
      </c>
      <c r="D55" s="509">
        <v>38.722000000000001</v>
      </c>
      <c r="E55" s="509">
        <v>102.66200000000001</v>
      </c>
      <c r="F55" s="509">
        <v>64.537000000000006</v>
      </c>
      <c r="G55" s="509">
        <v>50.064999999999998</v>
      </c>
      <c r="H55" s="509">
        <v>6.5970000000000004</v>
      </c>
      <c r="I55" s="509">
        <v>2.0350000000000001</v>
      </c>
      <c r="J55" s="509">
        <v>1.236</v>
      </c>
      <c r="K55" s="509">
        <v>0.82799999999999996</v>
      </c>
      <c r="L55" s="509">
        <v>1.6639999999999999</v>
      </c>
      <c r="M55" s="426"/>
      <c r="N55" s="518">
        <v>0.56899999999999995</v>
      </c>
      <c r="O55" s="426"/>
    </row>
    <row r="56" spans="2:15" x14ac:dyDescent="0.3">
      <c r="B56" s="508" t="s">
        <v>2899</v>
      </c>
      <c r="C56" s="509">
        <v>0.55700000000000005</v>
      </c>
      <c r="D56" s="509">
        <v>3.6850000000000001</v>
      </c>
      <c r="E56" s="509">
        <v>8.8580000000000005</v>
      </c>
      <c r="F56" s="509">
        <v>2.2170000000000001</v>
      </c>
      <c r="G56" s="509">
        <v>0.94899999999999995</v>
      </c>
      <c r="H56" s="509">
        <v>0.03</v>
      </c>
      <c r="I56" s="509">
        <v>2.4E-2</v>
      </c>
      <c r="J56" s="509">
        <v>0.02</v>
      </c>
      <c r="K56" s="509">
        <v>5.0000000000000001E-3</v>
      </c>
      <c r="L56" s="509">
        <v>2.4E-2</v>
      </c>
      <c r="M56" s="426"/>
      <c r="N56" s="518">
        <v>0.48399999999999999</v>
      </c>
      <c r="O56" s="426"/>
    </row>
    <row r="57" spans="2:15" x14ac:dyDescent="0.3">
      <c r="B57" s="508" t="s">
        <v>2900</v>
      </c>
      <c r="C57" s="509">
        <v>0.03</v>
      </c>
      <c r="D57" s="509">
        <v>4.3999999999999997E-2</v>
      </c>
      <c r="E57" s="509">
        <v>3.3000000000000002E-2</v>
      </c>
      <c r="F57" s="509">
        <v>0.02</v>
      </c>
      <c r="G57" s="509">
        <v>3.0000000000000001E-3</v>
      </c>
      <c r="H57" s="509">
        <v>0</v>
      </c>
      <c r="I57" s="509">
        <v>0</v>
      </c>
      <c r="J57" s="509">
        <v>0</v>
      </c>
      <c r="K57" s="509">
        <v>0</v>
      </c>
      <c r="L57" s="509">
        <v>0</v>
      </c>
      <c r="M57" s="426"/>
      <c r="N57" s="518">
        <v>0.376</v>
      </c>
      <c r="O57" s="426"/>
    </row>
    <row r="58" spans="2:15" x14ac:dyDescent="0.3">
      <c r="B58" s="508" t="s">
        <v>2901</v>
      </c>
      <c r="C58" s="509">
        <v>4.202</v>
      </c>
      <c r="D58" s="509">
        <v>6.0119999999999996</v>
      </c>
      <c r="E58" s="509">
        <v>4.7450000000000001</v>
      </c>
      <c r="F58" s="509">
        <v>2.0739999999999998</v>
      </c>
      <c r="G58" s="509">
        <v>1.72</v>
      </c>
      <c r="H58" s="509">
        <v>0.40500000000000003</v>
      </c>
      <c r="I58" s="509">
        <v>0.14899999999999999</v>
      </c>
      <c r="J58" s="509">
        <v>7.5999999999999998E-2</v>
      </c>
      <c r="K58" s="509">
        <v>1.4999999999999999E-2</v>
      </c>
      <c r="L58" s="509">
        <v>0.104</v>
      </c>
      <c r="M58" s="426"/>
      <c r="N58" s="518">
        <v>0.46200000000000002</v>
      </c>
      <c r="O58" s="426"/>
    </row>
    <row r="59" spans="2:15" x14ac:dyDescent="0.3">
      <c r="B59" s="508" t="s">
        <v>2902</v>
      </c>
      <c r="C59" s="509">
        <v>1.2709999999999999</v>
      </c>
      <c r="D59" s="509">
        <v>5.266</v>
      </c>
      <c r="E59" s="509">
        <v>8.6560000000000006</v>
      </c>
      <c r="F59" s="509">
        <v>5.3819999999999997</v>
      </c>
      <c r="G59" s="509">
        <v>4.1749999999999998</v>
      </c>
      <c r="H59" s="509">
        <v>0.88</v>
      </c>
      <c r="I59" s="509">
        <v>7.3999999999999996E-2</v>
      </c>
      <c r="J59" s="509">
        <v>5.1999999999999998E-2</v>
      </c>
      <c r="K59" s="509">
        <v>2.9000000000000001E-2</v>
      </c>
      <c r="L59" s="509">
        <v>7.0999999999999994E-2</v>
      </c>
      <c r="M59" s="426"/>
      <c r="N59" s="518">
        <v>0.54</v>
      </c>
      <c r="O59" s="426"/>
    </row>
    <row r="60" spans="2:15" ht="28.8" x14ac:dyDescent="0.3">
      <c r="B60" s="508" t="s">
        <v>2903</v>
      </c>
      <c r="C60" s="509">
        <v>0.31</v>
      </c>
      <c r="D60" s="509">
        <v>0.77700000000000002</v>
      </c>
      <c r="E60" s="509">
        <v>0.997</v>
      </c>
      <c r="F60" s="509">
        <v>0.11</v>
      </c>
      <c r="G60" s="509">
        <v>1.2E-2</v>
      </c>
      <c r="H60" s="509">
        <v>0</v>
      </c>
      <c r="I60" s="509">
        <v>0</v>
      </c>
      <c r="J60" s="509">
        <v>0</v>
      </c>
      <c r="K60" s="509">
        <v>0</v>
      </c>
      <c r="L60" s="509">
        <v>0</v>
      </c>
      <c r="M60" s="426"/>
      <c r="N60" s="518">
        <v>0.40100000000000002</v>
      </c>
      <c r="O60" s="426"/>
    </row>
    <row r="61" spans="2:15" x14ac:dyDescent="0.3">
      <c r="B61" s="508" t="s">
        <v>2904</v>
      </c>
      <c r="C61" s="509">
        <v>2.488</v>
      </c>
      <c r="D61" s="509">
        <v>9.1199999999999992</v>
      </c>
      <c r="E61" s="509">
        <v>14.574</v>
      </c>
      <c r="F61" s="509">
        <v>2.617</v>
      </c>
      <c r="G61" s="509">
        <v>0.34100000000000003</v>
      </c>
      <c r="H61" s="509">
        <v>0.126</v>
      </c>
      <c r="I61" s="509">
        <v>0.114</v>
      </c>
      <c r="J61" s="509">
        <v>6.5000000000000002E-2</v>
      </c>
      <c r="K61" s="509">
        <v>1E-3</v>
      </c>
      <c r="L61" s="509">
        <v>0.10100000000000001</v>
      </c>
      <c r="M61" s="426"/>
      <c r="N61" s="518">
        <v>0.437</v>
      </c>
      <c r="O61" s="426"/>
    </row>
    <row r="62" spans="2:15" x14ac:dyDescent="0.3">
      <c r="B62" s="508" t="s">
        <v>2922</v>
      </c>
      <c r="C62" s="509">
        <v>3.1419999999999999</v>
      </c>
      <c r="D62" s="509">
        <v>9.9670000000000005</v>
      </c>
      <c r="E62" s="509">
        <v>16.673999999999999</v>
      </c>
      <c r="F62" s="509">
        <v>5.6769999999999996</v>
      </c>
      <c r="G62" s="509">
        <v>1.9990000000000001</v>
      </c>
      <c r="H62" s="509">
        <v>0.52300000000000002</v>
      </c>
      <c r="I62" s="509">
        <v>0.31</v>
      </c>
      <c r="J62" s="509">
        <v>0.16200000000000001</v>
      </c>
      <c r="K62" s="509">
        <v>0.13900000000000001</v>
      </c>
      <c r="L62" s="509">
        <v>0.28599999999999998</v>
      </c>
      <c r="M62" s="426"/>
      <c r="N62" s="518">
        <v>0.47599999999999998</v>
      </c>
      <c r="O62" s="426"/>
    </row>
    <row r="63" spans="2:15" ht="28.8" x14ac:dyDescent="0.3">
      <c r="B63" s="508" t="s">
        <v>2923</v>
      </c>
      <c r="C63" s="509">
        <v>0.25600000000000001</v>
      </c>
      <c r="D63" s="509">
        <v>0.45100000000000001</v>
      </c>
      <c r="E63" s="509">
        <v>0.56200000000000006</v>
      </c>
      <c r="F63" s="509">
        <v>5.2999999999999999E-2</v>
      </c>
      <c r="G63" s="509">
        <v>4.2000000000000003E-2</v>
      </c>
      <c r="H63" s="509">
        <v>0</v>
      </c>
      <c r="I63" s="509">
        <v>1E-3</v>
      </c>
      <c r="J63" s="509">
        <v>0</v>
      </c>
      <c r="K63" s="509">
        <v>0</v>
      </c>
      <c r="L63" s="509">
        <v>3.0000000000000001E-3</v>
      </c>
      <c r="M63" s="426"/>
      <c r="N63" s="518">
        <v>0.379</v>
      </c>
      <c r="O63" s="426"/>
    </row>
    <row r="64" spans="2:15" x14ac:dyDescent="0.3">
      <c r="B64" s="508" t="s">
        <v>146</v>
      </c>
      <c r="C64" s="509">
        <v>4.18</v>
      </c>
      <c r="D64" s="509">
        <v>3.12</v>
      </c>
      <c r="E64" s="509">
        <v>1.899</v>
      </c>
      <c r="F64" s="509">
        <v>7.0000000000000007E-2</v>
      </c>
      <c r="G64" s="509">
        <v>8.7999999999999995E-2</v>
      </c>
      <c r="H64" s="509">
        <v>0</v>
      </c>
      <c r="I64" s="509">
        <v>0</v>
      </c>
      <c r="J64" s="509">
        <v>2.7E-2</v>
      </c>
      <c r="K64" s="509">
        <v>0</v>
      </c>
      <c r="L64" s="509">
        <v>1E-3</v>
      </c>
      <c r="M64" s="426"/>
      <c r="N64" s="518">
        <v>0.28299999999999997</v>
      </c>
      <c r="O64" s="426"/>
    </row>
    <row r="65" spans="2:15" x14ac:dyDescent="0.3">
      <c r="C65" s="509"/>
      <c r="D65" s="509"/>
      <c r="E65" s="509"/>
      <c r="F65" s="509"/>
      <c r="G65" s="509"/>
      <c r="H65" s="509"/>
      <c r="I65" s="509"/>
      <c r="J65" s="509"/>
      <c r="K65" s="509"/>
      <c r="L65" s="509"/>
      <c r="M65" s="426"/>
      <c r="N65" s="426"/>
      <c r="O65" s="426"/>
    </row>
    <row r="66" spans="2:15" x14ac:dyDescent="0.3">
      <c r="B66" s="511" t="s">
        <v>148</v>
      </c>
      <c r="C66" s="512">
        <v>23.186</v>
      </c>
      <c r="D66" s="512">
        <v>77.162000000000006</v>
      </c>
      <c r="E66" s="512">
        <v>159.65899999999999</v>
      </c>
      <c r="F66" s="512">
        <v>82.757000000000005</v>
      </c>
      <c r="G66" s="512">
        <v>59.393000000000001</v>
      </c>
      <c r="H66" s="512">
        <v>8.5609999999999999</v>
      </c>
      <c r="I66" s="512">
        <v>2.7069999999999999</v>
      </c>
      <c r="J66" s="512">
        <v>1.637</v>
      </c>
      <c r="K66" s="512">
        <v>1.016</v>
      </c>
      <c r="L66" s="512">
        <v>2.254</v>
      </c>
      <c r="M66" s="426"/>
      <c r="N66" s="519">
        <v>0.53300000000000003</v>
      </c>
      <c r="O66" s="426"/>
    </row>
    <row r="67" spans="2:15" x14ac:dyDescent="0.3">
      <c r="C67" s="426"/>
      <c r="D67" s="426"/>
      <c r="E67" s="426"/>
      <c r="F67" s="426"/>
      <c r="G67" s="426"/>
      <c r="H67" s="426"/>
      <c r="I67" s="426"/>
      <c r="J67" s="426"/>
      <c r="K67" s="426"/>
      <c r="L67" s="426"/>
      <c r="M67" s="426"/>
      <c r="N67" s="426"/>
      <c r="O67" s="426"/>
    </row>
    <row r="71" spans="2:15" ht="15.6" x14ac:dyDescent="0.3">
      <c r="B71" s="478" t="s">
        <v>2928</v>
      </c>
    </row>
    <row r="72" spans="2:15" ht="3.75" customHeight="1" x14ac:dyDescent="0.3">
      <c r="B72" s="478"/>
    </row>
    <row r="73" spans="2:15" x14ac:dyDescent="0.3">
      <c r="B73" s="514" t="s">
        <v>2929</v>
      </c>
      <c r="C73" s="520"/>
      <c r="D73" s="520"/>
      <c r="E73" s="521"/>
      <c r="F73" s="521"/>
      <c r="G73" s="521"/>
      <c r="H73" s="521"/>
      <c r="I73" s="521"/>
      <c r="J73" s="521"/>
      <c r="K73" s="521"/>
      <c r="L73" s="521"/>
      <c r="M73" s="426"/>
      <c r="N73" s="521"/>
    </row>
    <row r="74" spans="2:15" x14ac:dyDescent="0.3">
      <c r="B74" s="432"/>
      <c r="C74" s="646" t="s">
        <v>2911</v>
      </c>
      <c r="D74" s="646"/>
      <c r="E74" s="646"/>
      <c r="F74" s="646"/>
      <c r="G74" s="646"/>
      <c r="H74" s="646"/>
      <c r="I74" s="646"/>
      <c r="J74" s="646"/>
      <c r="K74" s="646"/>
      <c r="L74" s="646"/>
      <c r="M74" s="426"/>
      <c r="N74" s="432"/>
    </row>
    <row r="75" spans="2:15" x14ac:dyDescent="0.3">
      <c r="B75" s="432"/>
      <c r="C75" s="522" t="s">
        <v>2912</v>
      </c>
      <c r="D75" s="522" t="s">
        <v>2913</v>
      </c>
      <c r="E75" s="522" t="s">
        <v>2914</v>
      </c>
      <c r="F75" s="522" t="s">
        <v>2915</v>
      </c>
      <c r="G75" s="522" t="s">
        <v>2916</v>
      </c>
      <c r="H75" s="522" t="s">
        <v>2917</v>
      </c>
      <c r="I75" s="522" t="s">
        <v>2918</v>
      </c>
      <c r="J75" s="522" t="s">
        <v>2919</v>
      </c>
      <c r="K75" s="522" t="s">
        <v>2920</v>
      </c>
      <c r="L75" s="522" t="s">
        <v>2921</v>
      </c>
      <c r="M75" s="426"/>
      <c r="N75" s="522" t="s">
        <v>2927</v>
      </c>
    </row>
    <row r="76" spans="2:15" x14ac:dyDescent="0.3">
      <c r="B76" s="426"/>
      <c r="C76" s="510"/>
      <c r="D76" s="510"/>
      <c r="E76" s="510"/>
      <c r="F76" s="510"/>
      <c r="G76" s="510"/>
      <c r="H76" s="510"/>
      <c r="I76" s="510"/>
      <c r="J76" s="510"/>
      <c r="K76" s="510"/>
      <c r="L76" s="510"/>
      <c r="M76" s="426"/>
      <c r="N76" s="426"/>
    </row>
    <row r="77" spans="2:15" x14ac:dyDescent="0.3">
      <c r="B77" s="523" t="s">
        <v>2898</v>
      </c>
      <c r="C77" s="515">
        <v>2.4539999999999999E-2</v>
      </c>
      <c r="D77" s="515">
        <v>0.14076</v>
      </c>
      <c r="E77" s="515">
        <v>0.37319000000000002</v>
      </c>
      <c r="F77" s="515">
        <v>0.2346</v>
      </c>
      <c r="G77" s="515">
        <v>0.18199000000000001</v>
      </c>
      <c r="H77" s="515">
        <v>2.3980000000000001E-2</v>
      </c>
      <c r="I77" s="515">
        <v>7.4000000000000003E-3</v>
      </c>
      <c r="J77" s="515">
        <v>4.4900000000000001E-3</v>
      </c>
      <c r="K77" s="515">
        <v>3.0100000000000001E-3</v>
      </c>
      <c r="L77" s="515">
        <v>6.0499999999999998E-3</v>
      </c>
      <c r="M77" s="426"/>
      <c r="N77" s="518">
        <v>0.56899999999999995</v>
      </c>
    </row>
    <row r="78" spans="2:15" x14ac:dyDescent="0.3">
      <c r="B78" s="523" t="s">
        <v>2899</v>
      </c>
      <c r="C78" s="515">
        <v>3.4009999999999999E-2</v>
      </c>
      <c r="D78" s="515">
        <v>0.22509000000000001</v>
      </c>
      <c r="E78" s="515">
        <v>0.54108999999999996</v>
      </c>
      <c r="F78" s="515">
        <v>0.13544</v>
      </c>
      <c r="G78" s="515">
        <v>5.7979999999999997E-2</v>
      </c>
      <c r="H78" s="515">
        <v>1.8500000000000001E-3</v>
      </c>
      <c r="I78" s="515">
        <v>1.49E-3</v>
      </c>
      <c r="J78" s="515">
        <v>1.24E-3</v>
      </c>
      <c r="K78" s="515">
        <v>3.1E-4</v>
      </c>
      <c r="L78" s="515">
        <v>1.49E-3</v>
      </c>
      <c r="M78" s="426"/>
      <c r="N78" s="518">
        <v>0.48399999999999999</v>
      </c>
    </row>
    <row r="79" spans="2:15" x14ac:dyDescent="0.3">
      <c r="B79" s="523" t="s">
        <v>2900</v>
      </c>
      <c r="C79" s="515">
        <v>0.23297000000000001</v>
      </c>
      <c r="D79" s="515">
        <v>0.33604000000000001</v>
      </c>
      <c r="E79" s="515">
        <v>0.25162000000000001</v>
      </c>
      <c r="F79" s="515">
        <v>0.15268000000000001</v>
      </c>
      <c r="G79" s="515">
        <v>2.6689999999999998E-2</v>
      </c>
      <c r="H79" s="515">
        <v>0</v>
      </c>
      <c r="I79" s="515">
        <v>0</v>
      </c>
      <c r="J79" s="515">
        <v>0</v>
      </c>
      <c r="K79" s="515">
        <v>0</v>
      </c>
      <c r="L79" s="515">
        <v>0</v>
      </c>
      <c r="M79" s="426"/>
      <c r="N79" s="518">
        <v>0.376</v>
      </c>
    </row>
    <row r="80" spans="2:15" x14ac:dyDescent="0.3">
      <c r="B80" s="523" t="s">
        <v>2901</v>
      </c>
      <c r="C80" s="515">
        <v>0.21548</v>
      </c>
      <c r="D80" s="515">
        <v>0.30826999999999999</v>
      </c>
      <c r="E80" s="515">
        <v>0.24332000000000001</v>
      </c>
      <c r="F80" s="515">
        <v>0.10636</v>
      </c>
      <c r="G80" s="515">
        <v>8.8200000000000001E-2</v>
      </c>
      <c r="H80" s="515">
        <v>2.077E-2</v>
      </c>
      <c r="I80" s="515">
        <v>7.62E-3</v>
      </c>
      <c r="J80" s="515">
        <v>3.8899999999999998E-3</v>
      </c>
      <c r="K80" s="515">
        <v>7.9000000000000001E-4</v>
      </c>
      <c r="L80" s="515">
        <v>5.3200000000000001E-3</v>
      </c>
      <c r="M80" s="426"/>
      <c r="N80" s="518">
        <v>0.46200000000000002</v>
      </c>
    </row>
    <row r="81" spans="2:14" x14ac:dyDescent="0.3">
      <c r="B81" s="523" t="s">
        <v>2902</v>
      </c>
      <c r="C81" s="515">
        <v>4.9169999999999998E-2</v>
      </c>
      <c r="D81" s="515">
        <v>0.20366000000000001</v>
      </c>
      <c r="E81" s="515">
        <v>0.33478999999999998</v>
      </c>
      <c r="F81" s="515">
        <v>0.20816000000000001</v>
      </c>
      <c r="G81" s="515">
        <v>0.16148000000000001</v>
      </c>
      <c r="H81" s="515">
        <v>3.4020000000000002E-2</v>
      </c>
      <c r="I81" s="515">
        <v>2.8600000000000001E-3</v>
      </c>
      <c r="J81" s="515">
        <v>2.0200000000000001E-3</v>
      </c>
      <c r="K81" s="515">
        <v>1.1000000000000001E-3</v>
      </c>
      <c r="L81" s="515">
        <v>2.7399999999999998E-3</v>
      </c>
      <c r="M81" s="426"/>
      <c r="N81" s="518">
        <v>0.54</v>
      </c>
    </row>
    <row r="82" spans="2:14" ht="28.8" x14ac:dyDescent="0.3">
      <c r="B82" s="523" t="s">
        <v>2903</v>
      </c>
      <c r="C82" s="515">
        <v>0.14066999999999999</v>
      </c>
      <c r="D82" s="515">
        <v>0.35202</v>
      </c>
      <c r="E82" s="515">
        <v>0.45189000000000001</v>
      </c>
      <c r="F82" s="515">
        <v>4.9829999999999999E-2</v>
      </c>
      <c r="G82" s="515">
        <v>5.5999999999999999E-3</v>
      </c>
      <c r="H82" s="515">
        <v>0</v>
      </c>
      <c r="I82" s="515">
        <v>0</v>
      </c>
      <c r="J82" s="515">
        <v>0</v>
      </c>
      <c r="K82" s="515">
        <v>0</v>
      </c>
      <c r="L82" s="515">
        <v>0</v>
      </c>
      <c r="M82" s="426"/>
      <c r="N82" s="518">
        <v>0.40100000000000002</v>
      </c>
    </row>
    <row r="83" spans="2:14" x14ac:dyDescent="0.3">
      <c r="B83" s="523" t="s">
        <v>2904</v>
      </c>
      <c r="C83" s="515">
        <v>8.4209999999999993E-2</v>
      </c>
      <c r="D83" s="515">
        <v>0.30865999999999999</v>
      </c>
      <c r="E83" s="515">
        <v>0.49325000000000002</v>
      </c>
      <c r="F83" s="515">
        <v>8.8580000000000006E-2</v>
      </c>
      <c r="G83" s="515">
        <v>1.154E-2</v>
      </c>
      <c r="H83" s="515">
        <v>4.2700000000000004E-3</v>
      </c>
      <c r="I83" s="515">
        <v>3.8700000000000002E-3</v>
      </c>
      <c r="J83" s="515">
        <v>2.1800000000000001E-3</v>
      </c>
      <c r="K83" s="515">
        <v>2.0000000000000002E-5</v>
      </c>
      <c r="L83" s="515">
        <v>3.4199999999999999E-3</v>
      </c>
      <c r="M83" s="426"/>
      <c r="N83" s="518">
        <v>0.437</v>
      </c>
    </row>
    <row r="84" spans="2:14" x14ac:dyDescent="0.3">
      <c r="B84" s="523" t="s">
        <v>2922</v>
      </c>
      <c r="C84" s="515">
        <v>8.0810000000000007E-2</v>
      </c>
      <c r="D84" s="515">
        <v>0.25638</v>
      </c>
      <c r="E84" s="515">
        <v>0.42888999999999999</v>
      </c>
      <c r="F84" s="515">
        <v>0.14602000000000001</v>
      </c>
      <c r="G84" s="515">
        <v>5.1409999999999997E-2</v>
      </c>
      <c r="H84" s="515">
        <v>1.3440000000000001E-2</v>
      </c>
      <c r="I84" s="515">
        <v>7.9600000000000001E-3</v>
      </c>
      <c r="J84" s="515">
        <v>4.1599999999999996E-3</v>
      </c>
      <c r="K84" s="515">
        <v>3.5599999999999998E-3</v>
      </c>
      <c r="L84" s="515">
        <v>7.3600000000000002E-3</v>
      </c>
      <c r="M84" s="426"/>
      <c r="N84" s="518">
        <v>0.47599999999999998</v>
      </c>
    </row>
    <row r="85" spans="2:14" ht="28.8" x14ac:dyDescent="0.3">
      <c r="B85" s="523" t="s">
        <v>2923</v>
      </c>
      <c r="C85" s="515">
        <v>0.18709000000000001</v>
      </c>
      <c r="D85" s="515">
        <v>0.32979000000000003</v>
      </c>
      <c r="E85" s="515">
        <v>0.41138000000000002</v>
      </c>
      <c r="F85" s="515">
        <v>3.8580000000000003E-2</v>
      </c>
      <c r="G85" s="515">
        <v>3.0429999999999999E-2</v>
      </c>
      <c r="H85" s="515">
        <v>0</v>
      </c>
      <c r="I85" s="515">
        <v>8.1999999999999998E-4</v>
      </c>
      <c r="J85" s="515">
        <v>0</v>
      </c>
      <c r="K85" s="515">
        <v>0</v>
      </c>
      <c r="L85" s="515">
        <v>1.91E-3</v>
      </c>
      <c r="M85" s="426"/>
      <c r="N85" s="518">
        <v>0.379</v>
      </c>
    </row>
    <row r="86" spans="2:14" x14ac:dyDescent="0.3">
      <c r="B86" s="523" t="s">
        <v>146</v>
      </c>
      <c r="C86" s="515">
        <v>0.44539000000000001</v>
      </c>
      <c r="D86" s="515">
        <v>0.33243</v>
      </c>
      <c r="E86" s="515">
        <v>0.20236999999999999</v>
      </c>
      <c r="F86" s="515">
        <v>7.4599999999999996E-3</v>
      </c>
      <c r="G86" s="515">
        <v>9.3399999999999993E-3</v>
      </c>
      <c r="H86" s="515">
        <v>0</v>
      </c>
      <c r="I86" s="515">
        <v>0</v>
      </c>
      <c r="J86" s="515">
        <v>2.8900000000000002E-3</v>
      </c>
      <c r="K86" s="515">
        <v>0</v>
      </c>
      <c r="L86" s="515">
        <v>1.2E-4</v>
      </c>
      <c r="M86" s="426"/>
      <c r="N86" s="518">
        <v>0.28299999999999997</v>
      </c>
    </row>
    <row r="87" spans="2:14" x14ac:dyDescent="0.3">
      <c r="B87" s="426"/>
      <c r="C87" s="516"/>
      <c r="D87" s="516"/>
      <c r="E87" s="516"/>
      <c r="F87" s="516"/>
      <c r="G87" s="516"/>
      <c r="H87" s="516"/>
      <c r="I87" s="516"/>
      <c r="J87" s="516"/>
      <c r="K87" s="516"/>
      <c r="L87" s="516"/>
      <c r="M87" s="426"/>
      <c r="N87" s="426"/>
    </row>
    <row r="88" spans="2:14" x14ac:dyDescent="0.3">
      <c r="B88" s="484" t="s">
        <v>148</v>
      </c>
      <c r="C88" s="517">
        <v>5.543E-2</v>
      </c>
      <c r="D88" s="517">
        <v>0.18445</v>
      </c>
      <c r="E88" s="517">
        <v>0.38166</v>
      </c>
      <c r="F88" s="517">
        <v>0.19783000000000001</v>
      </c>
      <c r="G88" s="517">
        <v>0.14198</v>
      </c>
      <c r="H88" s="517">
        <v>2.0459999999999999E-2</v>
      </c>
      <c r="I88" s="517">
        <v>6.4700000000000001E-3</v>
      </c>
      <c r="J88" s="517">
        <v>3.9100000000000003E-3</v>
      </c>
      <c r="K88" s="517">
        <v>2.4299999999999999E-3</v>
      </c>
      <c r="L88" s="517">
        <v>5.3899999999999998E-3</v>
      </c>
      <c r="M88" s="426"/>
      <c r="N88" s="519">
        <v>0.53300000000000003</v>
      </c>
    </row>
    <row r="92" spans="2:14" x14ac:dyDescent="0.3">
      <c r="N92" s="414" t="s">
        <v>2796</v>
      </c>
    </row>
  </sheetData>
  <mergeCells count="4">
    <mergeCell ref="C8:L8"/>
    <mergeCell ref="C30:L30"/>
    <mergeCell ref="C52:L52"/>
    <mergeCell ref="C74:L74"/>
  </mergeCells>
  <hyperlinks>
    <hyperlink ref="N92" location="Contents!A1" display="To Frontpage" xr:uid="{CB617416-241A-410E-A852-8CED484DC374}"/>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1A0F-FFCB-4CED-ADC1-DB182FABBB7A}">
  <sheetPr codeName="Sheet16">
    <pageSetUpPr fitToPage="1"/>
  </sheetPr>
  <dimension ref="B5:I26"/>
  <sheetViews>
    <sheetView zoomScale="85" zoomScaleNormal="85" workbookViewId="0"/>
  </sheetViews>
  <sheetFormatPr defaultColWidth="9.109375" defaultRowHeight="14.4" x14ac:dyDescent="0.3"/>
  <cols>
    <col min="1" max="1" width="4.6640625" style="363" customWidth="1"/>
    <col min="2" max="2" width="30.33203125" style="363" customWidth="1"/>
    <col min="3" max="3" width="30.88671875" style="363" customWidth="1"/>
    <col min="4" max="8" width="27.44140625" style="363" customWidth="1"/>
    <col min="9" max="9" width="25.6640625" style="363" customWidth="1"/>
    <col min="10" max="16384" width="9.109375" style="363"/>
  </cols>
  <sheetData>
    <row r="5" spans="2:9" ht="15.6" x14ac:dyDescent="0.3">
      <c r="B5" s="524" t="s">
        <v>2930</v>
      </c>
    </row>
    <row r="6" spans="2:9" ht="3.75" customHeight="1" x14ac:dyDescent="0.3">
      <c r="B6" s="478"/>
    </row>
    <row r="7" spans="2:9" x14ac:dyDescent="0.3">
      <c r="B7" s="501" t="s">
        <v>2732</v>
      </c>
      <c r="C7" s="501"/>
      <c r="D7" s="525"/>
      <c r="E7" s="525"/>
      <c r="F7" s="525"/>
      <c r="G7" s="525"/>
      <c r="H7" s="525"/>
      <c r="I7" s="525"/>
    </row>
    <row r="8" spans="2:9" x14ac:dyDescent="0.3">
      <c r="B8" s="422"/>
      <c r="C8" s="422"/>
      <c r="D8" s="422"/>
      <c r="E8" s="422"/>
      <c r="F8" s="422"/>
      <c r="G8" s="422"/>
      <c r="H8" s="422"/>
      <c r="I8" s="422"/>
    </row>
    <row r="9" spans="2:9" ht="28.8" x14ac:dyDescent="0.3">
      <c r="B9" s="422"/>
      <c r="C9" s="505" t="s">
        <v>2676</v>
      </c>
      <c r="D9" s="505" t="s">
        <v>2677</v>
      </c>
      <c r="E9" s="505" t="s">
        <v>2678</v>
      </c>
      <c r="F9" s="505" t="s">
        <v>2679</v>
      </c>
      <c r="G9" s="505" t="s">
        <v>2680</v>
      </c>
      <c r="H9" s="505" t="s">
        <v>2931</v>
      </c>
      <c r="I9" s="505" t="s">
        <v>148</v>
      </c>
    </row>
    <row r="11" spans="2:9" x14ac:dyDescent="0.3">
      <c r="B11" s="508" t="s">
        <v>2898</v>
      </c>
      <c r="C11" s="526">
        <v>128.44399999999999</v>
      </c>
      <c r="D11" s="526">
        <v>48.313000000000002</v>
      </c>
      <c r="E11" s="526">
        <v>8.5850000000000009</v>
      </c>
      <c r="F11" s="526">
        <v>55.765999999999998</v>
      </c>
      <c r="G11" s="526">
        <v>33.988999999999997</v>
      </c>
      <c r="H11" s="526">
        <v>0</v>
      </c>
      <c r="I11" s="526">
        <f>SUM(C11:H11)</f>
        <v>275.09699999999998</v>
      </c>
    </row>
    <row r="12" spans="2:9" x14ac:dyDescent="0.3">
      <c r="B12" s="508" t="s">
        <v>2899</v>
      </c>
      <c r="C12" s="526">
        <v>5.3360000000000003</v>
      </c>
      <c r="D12" s="526">
        <v>4.2809999999999997</v>
      </c>
      <c r="E12" s="526">
        <v>1.5760000000000001</v>
      </c>
      <c r="F12" s="526">
        <v>3.06</v>
      </c>
      <c r="G12" s="526">
        <v>2.117</v>
      </c>
      <c r="H12" s="526">
        <v>0</v>
      </c>
      <c r="I12" s="526">
        <f t="shared" ref="I12:I20" si="0">SUM(C12:H12)</f>
        <v>16.37</v>
      </c>
    </row>
    <row r="13" spans="2:9" x14ac:dyDescent="0.3">
      <c r="B13" s="508" t="s">
        <v>2900</v>
      </c>
      <c r="C13" s="526">
        <v>0.09</v>
      </c>
      <c r="D13" s="526">
        <v>3.0000000000000001E-3</v>
      </c>
      <c r="E13" s="526">
        <v>3.0000000000000001E-3</v>
      </c>
      <c r="F13" s="526">
        <v>1.4E-2</v>
      </c>
      <c r="G13" s="526">
        <v>1.9E-2</v>
      </c>
      <c r="H13" s="526">
        <v>0</v>
      </c>
      <c r="I13" s="526">
        <f t="shared" si="0"/>
        <v>0.129</v>
      </c>
    </row>
    <row r="14" spans="2:9" x14ac:dyDescent="0.3">
      <c r="B14" s="508" t="s">
        <v>2901</v>
      </c>
      <c r="C14" s="526">
        <v>11.802</v>
      </c>
      <c r="D14" s="526">
        <v>1.9339999999999999</v>
      </c>
      <c r="E14" s="526">
        <v>0.47699999999999998</v>
      </c>
      <c r="F14" s="526">
        <v>3.6459999999999999</v>
      </c>
      <c r="G14" s="526">
        <v>1.643</v>
      </c>
      <c r="H14" s="526">
        <v>0</v>
      </c>
      <c r="I14" s="526">
        <f t="shared" si="0"/>
        <v>19.501999999999999</v>
      </c>
    </row>
    <row r="15" spans="2:9" x14ac:dyDescent="0.3">
      <c r="B15" s="508" t="s">
        <v>2902</v>
      </c>
      <c r="C15" s="526">
        <v>15.025</v>
      </c>
      <c r="D15" s="526">
        <v>2.3380000000000001</v>
      </c>
      <c r="E15" s="526">
        <v>0.70199999999999996</v>
      </c>
      <c r="F15" s="526">
        <v>4.6520000000000001</v>
      </c>
      <c r="G15" s="526">
        <v>3.137</v>
      </c>
      <c r="H15" s="526">
        <v>0</v>
      </c>
      <c r="I15" s="526">
        <f t="shared" si="0"/>
        <v>25.853999999999999</v>
      </c>
    </row>
    <row r="16" spans="2:9" ht="28.8" x14ac:dyDescent="0.3">
      <c r="B16" s="508" t="s">
        <v>2903</v>
      </c>
      <c r="C16" s="526">
        <v>0.18</v>
      </c>
      <c r="D16" s="526">
        <v>0.20599999999999999</v>
      </c>
      <c r="E16" s="526">
        <v>0.27500000000000002</v>
      </c>
      <c r="F16" s="526">
        <v>0.74</v>
      </c>
      <c r="G16" s="526">
        <v>0.80600000000000005</v>
      </c>
      <c r="H16" s="526">
        <v>0</v>
      </c>
      <c r="I16" s="526">
        <f t="shared" si="0"/>
        <v>2.2069999999999999</v>
      </c>
    </row>
    <row r="17" spans="2:9" x14ac:dyDescent="0.3">
      <c r="B17" s="508" t="s">
        <v>2904</v>
      </c>
      <c r="C17" s="526">
        <v>17.023</v>
      </c>
      <c r="D17" s="526">
        <v>2.387</v>
      </c>
      <c r="E17" s="526">
        <v>1.429</v>
      </c>
      <c r="F17" s="526">
        <v>4.4249999999999998</v>
      </c>
      <c r="G17" s="526">
        <v>4.2830000000000004</v>
      </c>
      <c r="H17" s="526">
        <v>0</v>
      </c>
      <c r="I17" s="526">
        <f t="shared" si="0"/>
        <v>29.547000000000001</v>
      </c>
    </row>
    <row r="18" spans="2:9" x14ac:dyDescent="0.3">
      <c r="B18" s="508" t="s">
        <v>2922</v>
      </c>
      <c r="C18" s="526">
        <v>2.6960000000000002</v>
      </c>
      <c r="D18" s="526">
        <v>10.914999999999999</v>
      </c>
      <c r="E18" s="526">
        <v>2.5619999999999998</v>
      </c>
      <c r="F18" s="526">
        <v>12.18</v>
      </c>
      <c r="G18" s="526">
        <v>10.523</v>
      </c>
      <c r="H18" s="526">
        <v>0</v>
      </c>
      <c r="I18" s="526">
        <f t="shared" si="0"/>
        <v>38.875999999999998</v>
      </c>
    </row>
    <row r="19" spans="2:9" ht="28.8" x14ac:dyDescent="0.3">
      <c r="B19" s="508" t="s">
        <v>2923</v>
      </c>
      <c r="C19" s="526">
        <v>0.53</v>
      </c>
      <c r="D19" s="526">
        <v>0.16800000000000001</v>
      </c>
      <c r="E19" s="526">
        <v>0.09</v>
      </c>
      <c r="F19" s="526">
        <v>0.35899999999999999</v>
      </c>
      <c r="G19" s="526">
        <v>0.22</v>
      </c>
      <c r="H19" s="526">
        <v>0</v>
      </c>
      <c r="I19" s="526">
        <f t="shared" si="0"/>
        <v>1.367</v>
      </c>
    </row>
    <row r="20" spans="2:9" x14ac:dyDescent="0.3">
      <c r="B20" s="508" t="s">
        <v>146</v>
      </c>
      <c r="C20" s="526">
        <v>0.106</v>
      </c>
      <c r="D20" s="526">
        <v>2.1720000000000002</v>
      </c>
      <c r="E20" s="526">
        <v>0.35799999999999998</v>
      </c>
      <c r="F20" s="526">
        <v>4.3630000000000004</v>
      </c>
      <c r="G20" s="526">
        <v>2.3849999999999998</v>
      </c>
      <c r="H20" s="526">
        <v>0</v>
      </c>
      <c r="I20" s="526">
        <f t="shared" si="0"/>
        <v>9.3840000000000003</v>
      </c>
    </row>
    <row r="21" spans="2:9" x14ac:dyDescent="0.3">
      <c r="C21" s="526"/>
      <c r="D21" s="526"/>
      <c r="E21" s="526"/>
      <c r="F21" s="526"/>
      <c r="G21" s="526"/>
      <c r="H21" s="526"/>
      <c r="I21" s="526"/>
    </row>
    <row r="22" spans="2:9" x14ac:dyDescent="0.3">
      <c r="B22" s="527" t="s">
        <v>148</v>
      </c>
      <c r="C22" s="495">
        <f>SUM(C11:C20)</f>
        <v>181.232</v>
      </c>
      <c r="D22" s="495">
        <f t="shared" ref="D22:I22" si="1">SUM(D11:D20)</f>
        <v>72.717000000000013</v>
      </c>
      <c r="E22" s="495">
        <f t="shared" si="1"/>
        <v>16.057000000000002</v>
      </c>
      <c r="F22" s="495">
        <f t="shared" si="1"/>
        <v>89.204999999999998</v>
      </c>
      <c r="G22" s="495">
        <f t="shared" si="1"/>
        <v>59.121999999999993</v>
      </c>
      <c r="H22" s="495">
        <f t="shared" si="1"/>
        <v>0</v>
      </c>
      <c r="I22" s="495">
        <f t="shared" si="1"/>
        <v>418.33300000000003</v>
      </c>
    </row>
    <row r="26" spans="2:9" x14ac:dyDescent="0.3">
      <c r="I26" s="414" t="s">
        <v>2796</v>
      </c>
    </row>
  </sheetData>
  <hyperlinks>
    <hyperlink ref="I26" location="Contents!A1" display="To Frontpage" xr:uid="{75AEF1AA-4E16-4EE7-9A4A-631B20BED77A}"/>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84FA-C9E1-496E-861A-02A834FC96A9}">
  <sheetPr codeName="Sheet17">
    <pageSetUpPr fitToPage="1"/>
  </sheetPr>
  <dimension ref="B5:N64"/>
  <sheetViews>
    <sheetView zoomScale="85" zoomScaleNormal="85" workbookViewId="0"/>
  </sheetViews>
  <sheetFormatPr defaultColWidth="9.109375" defaultRowHeight="14.4" x14ac:dyDescent="0.3"/>
  <cols>
    <col min="1" max="1" width="4.6640625" style="363" customWidth="1"/>
    <col min="2" max="2" width="26.33203125" style="363" customWidth="1"/>
    <col min="3" max="12" width="17.6640625" style="363" customWidth="1"/>
    <col min="13" max="13" width="18" style="363" customWidth="1"/>
    <col min="14" max="16384" width="9.109375" style="363"/>
  </cols>
  <sheetData>
    <row r="5" spans="2:13" ht="15.6" x14ac:dyDescent="0.3">
      <c r="B5" s="478" t="s">
        <v>2932</v>
      </c>
    </row>
    <row r="6" spans="2:13" x14ac:dyDescent="0.3">
      <c r="B6" s="501" t="s">
        <v>2734</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426" t="s">
        <v>2933</v>
      </c>
      <c r="C9" s="526">
        <v>0</v>
      </c>
      <c r="D9" s="526">
        <v>0</v>
      </c>
      <c r="E9" s="526">
        <v>0</v>
      </c>
      <c r="F9" s="526">
        <v>0</v>
      </c>
      <c r="G9" s="526">
        <v>0</v>
      </c>
      <c r="H9" s="526">
        <v>0</v>
      </c>
      <c r="I9" s="526">
        <v>0</v>
      </c>
      <c r="J9" s="526">
        <v>0</v>
      </c>
      <c r="K9" s="526">
        <v>0</v>
      </c>
      <c r="L9" s="526">
        <v>0</v>
      </c>
      <c r="M9" s="526">
        <f>SUM(C9:L9)</f>
        <v>0</v>
      </c>
    </row>
    <row r="10" spans="2:13" x14ac:dyDescent="0.3">
      <c r="B10" s="426" t="s">
        <v>2934</v>
      </c>
      <c r="C10" s="526">
        <v>57.292000000000002</v>
      </c>
      <c r="D10" s="526">
        <v>2.2629999999999999</v>
      </c>
      <c r="E10" s="526">
        <v>0</v>
      </c>
      <c r="F10" s="526">
        <v>4.399</v>
      </c>
      <c r="G10" s="526">
        <v>2.4279999999999999</v>
      </c>
      <c r="H10" s="526">
        <v>1E-3</v>
      </c>
      <c r="I10" s="526">
        <v>0.45900000000000002</v>
      </c>
      <c r="J10" s="526">
        <v>3.3679999999999999</v>
      </c>
      <c r="K10" s="526">
        <v>0</v>
      </c>
      <c r="L10" s="526">
        <v>3.6999999999999998E-2</v>
      </c>
      <c r="M10" s="526">
        <f t="shared" ref="M10:M19" si="0">SUM(C10:L10)</f>
        <v>70.247000000000014</v>
      </c>
    </row>
    <row r="11" spans="2:13" ht="30" customHeight="1" x14ac:dyDescent="0.3">
      <c r="B11" s="523" t="s">
        <v>2935</v>
      </c>
      <c r="C11" s="526">
        <f>SUM(C12:C15)</f>
        <v>66.361999999999995</v>
      </c>
      <c r="D11" s="526">
        <f t="shared" ref="D11:L11" si="1">SUM(D12:D15)</f>
        <v>3.976</v>
      </c>
      <c r="E11" s="526">
        <f t="shared" si="1"/>
        <v>0</v>
      </c>
      <c r="F11" s="526">
        <f t="shared" si="1"/>
        <v>1.071</v>
      </c>
      <c r="G11" s="526">
        <f t="shared" si="1"/>
        <v>5.2910000000000004</v>
      </c>
      <c r="H11" s="526">
        <f t="shared" si="1"/>
        <v>0</v>
      </c>
      <c r="I11" s="526">
        <f t="shared" si="1"/>
        <v>2.923</v>
      </c>
      <c r="J11" s="526">
        <f t="shared" si="1"/>
        <v>5.28</v>
      </c>
      <c r="K11" s="526">
        <f t="shared" si="1"/>
        <v>1.2999999999999999E-2</v>
      </c>
      <c r="L11" s="526">
        <f t="shared" si="1"/>
        <v>2.6000000000000002E-2</v>
      </c>
      <c r="M11" s="526">
        <f t="shared" si="0"/>
        <v>84.941999999999993</v>
      </c>
    </row>
    <row r="12" spans="2:13" x14ac:dyDescent="0.3">
      <c r="B12" s="528" t="s">
        <v>2936</v>
      </c>
      <c r="C12" s="526">
        <v>2.1829999999999998</v>
      </c>
      <c r="D12" s="526">
        <v>0.14799999999999999</v>
      </c>
      <c r="E12" s="526">
        <v>0</v>
      </c>
      <c r="F12" s="526">
        <v>2.7E-2</v>
      </c>
      <c r="G12" s="526">
        <v>6.2E-2</v>
      </c>
      <c r="H12" s="526">
        <v>0</v>
      </c>
      <c r="I12" s="526">
        <v>5.8999999999999997E-2</v>
      </c>
      <c r="J12" s="526">
        <v>0.92100000000000004</v>
      </c>
      <c r="K12" s="526">
        <v>0</v>
      </c>
      <c r="L12" s="526">
        <v>3.0000000000000001E-3</v>
      </c>
      <c r="M12" s="526">
        <f t="shared" si="0"/>
        <v>3.4030000000000005</v>
      </c>
    </row>
    <row r="13" spans="2:13" x14ac:dyDescent="0.3">
      <c r="B13" s="528" t="s">
        <v>2937</v>
      </c>
      <c r="C13" s="526">
        <v>11.298999999999999</v>
      </c>
      <c r="D13" s="526">
        <v>0.6</v>
      </c>
      <c r="E13" s="526">
        <v>0</v>
      </c>
      <c r="F13" s="526">
        <v>9.7000000000000003E-2</v>
      </c>
      <c r="G13" s="526">
        <v>2.351</v>
      </c>
      <c r="H13" s="526">
        <v>0</v>
      </c>
      <c r="I13" s="526">
        <v>1.361</v>
      </c>
      <c r="J13" s="526">
        <v>1.101</v>
      </c>
      <c r="K13" s="526">
        <v>0</v>
      </c>
      <c r="L13" s="526">
        <v>7.0000000000000001E-3</v>
      </c>
      <c r="M13" s="526">
        <f t="shared" si="0"/>
        <v>16.815999999999999</v>
      </c>
    </row>
    <row r="14" spans="2:13" x14ac:dyDescent="0.3">
      <c r="B14" s="529" t="s">
        <v>2938</v>
      </c>
      <c r="C14" s="526">
        <v>52.878999999999998</v>
      </c>
      <c r="D14" s="526">
        <v>3.2280000000000002</v>
      </c>
      <c r="E14" s="526">
        <v>0</v>
      </c>
      <c r="F14" s="526">
        <v>0.94699999999999995</v>
      </c>
      <c r="G14" s="526">
        <v>2.8780000000000001</v>
      </c>
      <c r="H14" s="526">
        <v>0</v>
      </c>
      <c r="I14" s="526">
        <v>1.5029999999999999</v>
      </c>
      <c r="J14" s="526">
        <v>3.258</v>
      </c>
      <c r="K14" s="526">
        <v>1.2999999999999999E-2</v>
      </c>
      <c r="L14" s="526">
        <v>1.6E-2</v>
      </c>
      <c r="M14" s="526">
        <f t="shared" si="0"/>
        <v>64.722000000000008</v>
      </c>
    </row>
    <row r="15" spans="2:13" x14ac:dyDescent="0.3">
      <c r="B15" s="529" t="s">
        <v>2939</v>
      </c>
      <c r="C15" s="526">
        <v>1E-3</v>
      </c>
      <c r="D15" s="526">
        <v>0</v>
      </c>
      <c r="E15" s="526">
        <v>0</v>
      </c>
      <c r="F15" s="526">
        <v>0</v>
      </c>
      <c r="G15" s="526">
        <v>0</v>
      </c>
      <c r="H15" s="526">
        <v>0</v>
      </c>
      <c r="I15" s="526">
        <v>0</v>
      </c>
      <c r="J15" s="526">
        <v>0</v>
      </c>
      <c r="K15" s="526">
        <v>0</v>
      </c>
      <c r="L15" s="526">
        <v>0</v>
      </c>
      <c r="M15" s="526">
        <f t="shared" si="0"/>
        <v>1E-3</v>
      </c>
    </row>
    <row r="16" spans="2:13" x14ac:dyDescent="0.3">
      <c r="B16" s="426" t="s">
        <v>2940</v>
      </c>
      <c r="C16" s="526"/>
      <c r="D16" s="526"/>
      <c r="E16" s="526"/>
      <c r="F16" s="526"/>
      <c r="G16" s="526"/>
      <c r="H16" s="526"/>
      <c r="I16" s="526"/>
      <c r="J16" s="526"/>
      <c r="K16" s="526"/>
      <c r="L16" s="526"/>
      <c r="M16" s="526"/>
    </row>
    <row r="17" spans="2:13" x14ac:dyDescent="0.3">
      <c r="B17" s="426" t="s">
        <v>2941</v>
      </c>
      <c r="C17" s="526">
        <v>20.838999999999999</v>
      </c>
      <c r="D17" s="526">
        <v>1.4750000000000001</v>
      </c>
      <c r="E17" s="526">
        <v>0</v>
      </c>
      <c r="F17" s="526">
        <v>2.6480000000000001</v>
      </c>
      <c r="G17" s="526">
        <v>5.0629999999999997</v>
      </c>
      <c r="H17" s="526">
        <v>4.7E-2</v>
      </c>
      <c r="I17" s="526">
        <v>4.2320000000000002</v>
      </c>
      <c r="J17" s="526">
        <v>14.045</v>
      </c>
      <c r="K17" s="526">
        <v>9.1999999999999998E-2</v>
      </c>
      <c r="L17" s="526">
        <v>0.03</v>
      </c>
      <c r="M17" s="526">
        <f t="shared" si="0"/>
        <v>48.471000000000004</v>
      </c>
    </row>
    <row r="18" spans="2:13" x14ac:dyDescent="0.3">
      <c r="B18" s="363" t="s">
        <v>2942</v>
      </c>
      <c r="C18" s="526">
        <v>0.224</v>
      </c>
      <c r="D18" s="526">
        <v>3.0000000000000001E-3</v>
      </c>
      <c r="E18" s="526">
        <v>0</v>
      </c>
      <c r="F18" s="526">
        <v>5.0000000000000001E-3</v>
      </c>
      <c r="G18" s="526">
        <v>7.0000000000000001E-3</v>
      </c>
      <c r="H18" s="526">
        <v>0</v>
      </c>
      <c r="I18" s="526">
        <v>1E-3</v>
      </c>
      <c r="J18" s="526">
        <v>7.0000000000000001E-3</v>
      </c>
      <c r="K18" s="526">
        <v>0</v>
      </c>
      <c r="L18" s="526">
        <v>0</v>
      </c>
      <c r="M18" s="526">
        <f t="shared" si="0"/>
        <v>0.24700000000000003</v>
      </c>
    </row>
    <row r="19" spans="2:13" x14ac:dyDescent="0.3">
      <c r="B19" s="363" t="s">
        <v>146</v>
      </c>
      <c r="C19" s="526">
        <v>0</v>
      </c>
      <c r="D19" s="526">
        <v>0</v>
      </c>
      <c r="E19" s="526">
        <v>0</v>
      </c>
      <c r="F19" s="526">
        <v>0</v>
      </c>
      <c r="G19" s="526">
        <v>0</v>
      </c>
      <c r="H19" s="526">
        <v>0</v>
      </c>
      <c r="I19" s="526">
        <v>0</v>
      </c>
      <c r="J19" s="526">
        <v>0</v>
      </c>
      <c r="K19" s="526">
        <v>0</v>
      </c>
      <c r="L19" s="526">
        <v>0</v>
      </c>
      <c r="M19" s="526">
        <f t="shared" si="0"/>
        <v>0</v>
      </c>
    </row>
    <row r="20" spans="2:13" x14ac:dyDescent="0.3">
      <c r="B20" s="527" t="s">
        <v>148</v>
      </c>
      <c r="C20" s="495">
        <f>SUM(C9:C19)-C11-C16</f>
        <v>144.71699999999998</v>
      </c>
      <c r="D20" s="495">
        <f t="shared" ref="D20:M20" si="2">SUM(D9:D19)-D11-D16</f>
        <v>7.7169999999999996</v>
      </c>
      <c r="E20" s="495">
        <f t="shared" si="2"/>
        <v>0</v>
      </c>
      <c r="F20" s="495">
        <f t="shared" si="2"/>
        <v>8.1230000000000011</v>
      </c>
      <c r="G20" s="495">
        <f t="shared" si="2"/>
        <v>12.789000000000001</v>
      </c>
      <c r="H20" s="495">
        <f t="shared" si="2"/>
        <v>4.8000000000000001E-2</v>
      </c>
      <c r="I20" s="495">
        <f t="shared" si="2"/>
        <v>7.6150000000000002</v>
      </c>
      <c r="J20" s="495">
        <f t="shared" si="2"/>
        <v>22.7</v>
      </c>
      <c r="K20" s="495">
        <f t="shared" si="2"/>
        <v>0.105</v>
      </c>
      <c r="L20" s="495">
        <f t="shared" si="2"/>
        <v>9.2999999999999999E-2</v>
      </c>
      <c r="M20" s="495">
        <f t="shared" si="2"/>
        <v>203.90700000000004</v>
      </c>
    </row>
    <row r="21" spans="2:13" x14ac:dyDescent="0.3">
      <c r="B21" s="474" t="s">
        <v>2943</v>
      </c>
    </row>
    <row r="25" spans="2:13" ht="15.6" x14ac:dyDescent="0.3">
      <c r="B25" s="478" t="s">
        <v>2944</v>
      </c>
    </row>
    <row r="26" spans="2:13" x14ac:dyDescent="0.3">
      <c r="B26" s="501" t="s">
        <v>2736</v>
      </c>
      <c r="C26" s="525"/>
      <c r="D26" s="525"/>
      <c r="E26" s="525"/>
      <c r="F26" s="525"/>
      <c r="G26" s="525"/>
      <c r="H26" s="525"/>
      <c r="I26" s="525"/>
      <c r="J26" s="525"/>
      <c r="K26" s="525"/>
      <c r="L26" s="525"/>
      <c r="M26" s="525"/>
    </row>
    <row r="27" spans="2:13" x14ac:dyDescent="0.3">
      <c r="B27" s="422"/>
      <c r="C27" s="422"/>
      <c r="D27" s="422"/>
      <c r="E27" s="422"/>
      <c r="F27" s="422"/>
      <c r="G27" s="422"/>
      <c r="H27" s="422"/>
      <c r="I27" s="422"/>
      <c r="J27" s="422"/>
      <c r="K27" s="422"/>
      <c r="L27" s="422"/>
      <c r="M27" s="422"/>
    </row>
    <row r="28" spans="2:13" ht="28.8" x14ac:dyDescent="0.3">
      <c r="B28" s="422"/>
      <c r="C28" s="482" t="s">
        <v>2898</v>
      </c>
      <c r="D28" s="482" t="s">
        <v>2899</v>
      </c>
      <c r="E28" s="482" t="s">
        <v>2900</v>
      </c>
      <c r="F28" s="482" t="s">
        <v>2901</v>
      </c>
      <c r="G28" s="482" t="s">
        <v>2902</v>
      </c>
      <c r="H28" s="482" t="s">
        <v>2903</v>
      </c>
      <c r="I28" s="482" t="s">
        <v>2904</v>
      </c>
      <c r="J28" s="482" t="s">
        <v>811</v>
      </c>
      <c r="K28" s="482" t="s">
        <v>2905</v>
      </c>
      <c r="L28" s="482" t="s">
        <v>146</v>
      </c>
      <c r="M28" s="483" t="s">
        <v>148</v>
      </c>
    </row>
    <row r="29" spans="2:13" x14ac:dyDescent="0.3">
      <c r="B29" s="426" t="s">
        <v>2933</v>
      </c>
      <c r="C29" s="526">
        <v>0</v>
      </c>
      <c r="D29" s="526">
        <v>0</v>
      </c>
      <c r="E29" s="526">
        <v>0</v>
      </c>
      <c r="F29" s="526">
        <v>0</v>
      </c>
      <c r="G29" s="526">
        <v>0</v>
      </c>
      <c r="H29" s="526">
        <v>0</v>
      </c>
      <c r="I29" s="526">
        <v>0</v>
      </c>
      <c r="J29" s="526">
        <v>0</v>
      </c>
      <c r="K29" s="526">
        <v>0</v>
      </c>
      <c r="L29" s="526">
        <v>0</v>
      </c>
      <c r="M29" s="526">
        <f>SUM(C29:L29)</f>
        <v>0</v>
      </c>
    </row>
    <row r="30" spans="2:13" x14ac:dyDescent="0.3">
      <c r="B30" s="426" t="s">
        <v>2934</v>
      </c>
      <c r="C30" s="526">
        <v>89.284000000000006</v>
      </c>
      <c r="D30" s="526">
        <v>5.6790000000000003</v>
      </c>
      <c r="E30" s="526">
        <v>0.105</v>
      </c>
      <c r="F30" s="526">
        <v>10.398</v>
      </c>
      <c r="G30" s="526">
        <v>5.0720000000000001</v>
      </c>
      <c r="H30" s="526">
        <v>0.503</v>
      </c>
      <c r="I30" s="526">
        <v>7.5620000000000003</v>
      </c>
      <c r="J30" s="526">
        <v>4.8310000000000004</v>
      </c>
      <c r="K30" s="526">
        <v>0.81100000000000005</v>
      </c>
      <c r="L30" s="526">
        <v>0.17699999999999999</v>
      </c>
      <c r="M30" s="526">
        <f t="shared" ref="M30:M39" si="3">SUM(C30:L30)</f>
        <v>124.42200000000003</v>
      </c>
    </row>
    <row r="31" spans="2:13" ht="28.8" x14ac:dyDescent="0.3">
      <c r="B31" s="523" t="s">
        <v>2935</v>
      </c>
      <c r="C31" s="526">
        <f>SUM(C32:C35)</f>
        <v>29.095000000000002</v>
      </c>
      <c r="D31" s="526">
        <f t="shared" ref="D31:L31" si="4">SUM(D32:D35)</f>
        <v>2.1310000000000002</v>
      </c>
      <c r="E31" s="526">
        <f t="shared" si="4"/>
        <v>2E-3</v>
      </c>
      <c r="F31" s="526">
        <f t="shared" si="4"/>
        <v>0.69099999999999995</v>
      </c>
      <c r="G31" s="526">
        <f t="shared" si="4"/>
        <v>4.37</v>
      </c>
      <c r="H31" s="526">
        <f t="shared" si="4"/>
        <v>0.41300000000000003</v>
      </c>
      <c r="I31" s="526">
        <f t="shared" si="4"/>
        <v>5.5600000000000005</v>
      </c>
      <c r="J31" s="526">
        <f t="shared" si="4"/>
        <v>4.2</v>
      </c>
      <c r="K31" s="526">
        <f t="shared" si="4"/>
        <v>0.129</v>
      </c>
      <c r="L31" s="526">
        <f t="shared" si="4"/>
        <v>6.2E-2</v>
      </c>
      <c r="M31" s="526">
        <f t="shared" si="3"/>
        <v>46.652999999999999</v>
      </c>
    </row>
    <row r="32" spans="2:13" x14ac:dyDescent="0.3">
      <c r="B32" s="528" t="s">
        <v>2936</v>
      </c>
      <c r="C32" s="526">
        <v>3.9590000000000001</v>
      </c>
      <c r="D32" s="526">
        <v>0.36399999999999999</v>
      </c>
      <c r="E32" s="526">
        <v>0</v>
      </c>
      <c r="F32" s="526">
        <v>2.5999999999999999E-2</v>
      </c>
      <c r="G32" s="526">
        <v>0.36</v>
      </c>
      <c r="H32" s="526">
        <v>6.3E-2</v>
      </c>
      <c r="I32" s="526">
        <v>0.28699999999999998</v>
      </c>
      <c r="J32" s="526">
        <v>1.4630000000000001</v>
      </c>
      <c r="K32" s="526">
        <v>5.0999999999999997E-2</v>
      </c>
      <c r="L32" s="526">
        <v>5.0000000000000001E-3</v>
      </c>
      <c r="M32" s="526">
        <f t="shared" si="3"/>
        <v>6.5780000000000003</v>
      </c>
    </row>
    <row r="33" spans="2:13" x14ac:dyDescent="0.3">
      <c r="B33" s="528" t="s">
        <v>2937</v>
      </c>
      <c r="C33" s="526">
        <v>6.9260000000000002</v>
      </c>
      <c r="D33" s="526">
        <v>0.41899999999999998</v>
      </c>
      <c r="E33" s="526">
        <v>0</v>
      </c>
      <c r="F33" s="526">
        <v>5.3999999999999999E-2</v>
      </c>
      <c r="G33" s="526">
        <v>0.65100000000000002</v>
      </c>
      <c r="H33" s="526">
        <v>8.1000000000000003E-2</v>
      </c>
      <c r="I33" s="526">
        <v>1.347</v>
      </c>
      <c r="J33" s="526">
        <v>1.1499999999999999</v>
      </c>
      <c r="K33" s="526">
        <v>2.3E-2</v>
      </c>
      <c r="L33" s="526">
        <v>1.4E-2</v>
      </c>
      <c r="M33" s="526">
        <f t="shared" si="3"/>
        <v>10.664999999999999</v>
      </c>
    </row>
    <row r="34" spans="2:13" x14ac:dyDescent="0.3">
      <c r="B34" s="529" t="s">
        <v>2938</v>
      </c>
      <c r="C34" s="526">
        <v>18.202999999999999</v>
      </c>
      <c r="D34" s="526">
        <v>1.3480000000000001</v>
      </c>
      <c r="E34" s="526">
        <v>2E-3</v>
      </c>
      <c r="F34" s="526">
        <v>0.58399999999999996</v>
      </c>
      <c r="G34" s="526">
        <v>3.359</v>
      </c>
      <c r="H34" s="526">
        <v>0.26900000000000002</v>
      </c>
      <c r="I34" s="526">
        <v>3.9260000000000002</v>
      </c>
      <c r="J34" s="526">
        <v>1.587</v>
      </c>
      <c r="K34" s="526">
        <v>5.5E-2</v>
      </c>
      <c r="L34" s="526">
        <v>4.2999999999999997E-2</v>
      </c>
      <c r="M34" s="526">
        <f t="shared" si="3"/>
        <v>29.375999999999994</v>
      </c>
    </row>
    <row r="35" spans="2:13" x14ac:dyDescent="0.3">
      <c r="B35" s="529" t="s">
        <v>2939</v>
      </c>
      <c r="C35" s="526">
        <v>7.0000000000000001E-3</v>
      </c>
      <c r="D35" s="526">
        <v>0</v>
      </c>
      <c r="E35" s="526">
        <v>0</v>
      </c>
      <c r="F35" s="526">
        <v>2.7E-2</v>
      </c>
      <c r="G35" s="526">
        <v>0</v>
      </c>
      <c r="H35" s="526">
        <v>0</v>
      </c>
      <c r="I35" s="526">
        <v>0</v>
      </c>
      <c r="J35" s="526">
        <v>0</v>
      </c>
      <c r="K35" s="526">
        <v>0</v>
      </c>
      <c r="L35" s="526">
        <v>0</v>
      </c>
      <c r="M35" s="526">
        <f t="shared" si="3"/>
        <v>3.4000000000000002E-2</v>
      </c>
    </row>
    <row r="36" spans="2:13" x14ac:dyDescent="0.3">
      <c r="B36" s="426" t="s">
        <v>2940</v>
      </c>
      <c r="C36" s="526"/>
      <c r="D36" s="526"/>
      <c r="E36" s="526"/>
      <c r="F36" s="526"/>
      <c r="G36" s="526"/>
      <c r="H36" s="526"/>
      <c r="I36" s="526"/>
      <c r="J36" s="526"/>
      <c r="K36" s="526"/>
      <c r="L36" s="526"/>
      <c r="M36" s="526"/>
    </row>
    <row r="37" spans="2:13" x14ac:dyDescent="0.3">
      <c r="B37" s="426" t="s">
        <v>2941</v>
      </c>
      <c r="C37" s="526">
        <v>11.462999999999999</v>
      </c>
      <c r="D37" s="526">
        <v>0.82299999999999995</v>
      </c>
      <c r="E37" s="526">
        <v>2.1999999999999999E-2</v>
      </c>
      <c r="F37" s="526">
        <v>0.28899999999999998</v>
      </c>
      <c r="G37" s="526">
        <v>3.6139999999999999</v>
      </c>
      <c r="H37" s="526">
        <v>1.2410000000000001</v>
      </c>
      <c r="I37" s="526">
        <v>8.8030000000000008</v>
      </c>
      <c r="J37" s="526">
        <v>7.133</v>
      </c>
      <c r="K37" s="526">
        <v>0.32100000000000001</v>
      </c>
      <c r="L37" s="526">
        <v>9.0540000000000003</v>
      </c>
      <c r="M37" s="526">
        <f t="shared" si="3"/>
        <v>42.762999999999998</v>
      </c>
    </row>
    <row r="38" spans="2:13" x14ac:dyDescent="0.3">
      <c r="B38" s="363" t="s">
        <v>2942</v>
      </c>
      <c r="C38" s="526">
        <v>0.53700000000000003</v>
      </c>
      <c r="D38" s="526">
        <v>0.02</v>
      </c>
      <c r="E38" s="526">
        <v>0</v>
      </c>
      <c r="F38" s="526">
        <v>1E-3</v>
      </c>
      <c r="G38" s="526">
        <v>8.9999999999999993E-3</v>
      </c>
      <c r="H38" s="526">
        <v>0</v>
      </c>
      <c r="I38" s="526">
        <v>7.0000000000000001E-3</v>
      </c>
      <c r="J38" s="526">
        <v>1.2999999999999999E-2</v>
      </c>
      <c r="K38" s="526">
        <v>0</v>
      </c>
      <c r="L38" s="526">
        <v>0</v>
      </c>
      <c r="M38" s="526">
        <f t="shared" si="3"/>
        <v>0.58700000000000008</v>
      </c>
    </row>
    <row r="39" spans="2:13" x14ac:dyDescent="0.3">
      <c r="B39" s="363" t="s">
        <v>146</v>
      </c>
      <c r="C39" s="526">
        <v>0</v>
      </c>
      <c r="D39" s="526">
        <v>0</v>
      </c>
      <c r="E39" s="526">
        <v>0</v>
      </c>
      <c r="F39" s="526">
        <v>0</v>
      </c>
      <c r="G39" s="526">
        <v>0</v>
      </c>
      <c r="H39" s="526">
        <v>0</v>
      </c>
      <c r="I39" s="526">
        <v>0</v>
      </c>
      <c r="J39" s="526">
        <v>0</v>
      </c>
      <c r="K39" s="526">
        <v>0</v>
      </c>
      <c r="L39" s="526">
        <v>0</v>
      </c>
      <c r="M39" s="526">
        <f t="shared" si="3"/>
        <v>0</v>
      </c>
    </row>
    <row r="40" spans="2:13" x14ac:dyDescent="0.3">
      <c r="B40" s="527" t="s">
        <v>148</v>
      </c>
      <c r="C40" s="495">
        <f>SUM(C29:C39)-C31-C36</f>
        <v>130.37900000000002</v>
      </c>
      <c r="D40" s="495">
        <f t="shared" ref="D40:M40" si="5">SUM(D29:D39)-D31-D36</f>
        <v>8.6530000000000022</v>
      </c>
      <c r="E40" s="495">
        <f t="shared" si="5"/>
        <v>0.129</v>
      </c>
      <c r="F40" s="495">
        <f t="shared" si="5"/>
        <v>11.378999999999998</v>
      </c>
      <c r="G40" s="495">
        <f t="shared" si="5"/>
        <v>13.064999999999998</v>
      </c>
      <c r="H40" s="495">
        <f t="shared" si="5"/>
        <v>2.157</v>
      </c>
      <c r="I40" s="495">
        <f t="shared" si="5"/>
        <v>21.932000000000002</v>
      </c>
      <c r="J40" s="495">
        <f t="shared" si="5"/>
        <v>16.177000000000003</v>
      </c>
      <c r="K40" s="495">
        <f t="shared" si="5"/>
        <v>1.2609999999999999</v>
      </c>
      <c r="L40" s="495">
        <f t="shared" si="5"/>
        <v>9.293000000000001</v>
      </c>
      <c r="M40" s="495">
        <f t="shared" si="5"/>
        <v>214.42499999999998</v>
      </c>
    </row>
    <row r="45" spans="2:13" ht="15.6" x14ac:dyDescent="0.3">
      <c r="B45" s="478" t="s">
        <v>2945</v>
      </c>
    </row>
    <row r="46" spans="2:13" x14ac:dyDescent="0.3">
      <c r="B46" s="501" t="s">
        <v>2738</v>
      </c>
      <c r="C46" s="525"/>
      <c r="D46" s="525"/>
      <c r="E46" s="525"/>
      <c r="F46" s="525"/>
      <c r="G46" s="525"/>
      <c r="H46" s="525"/>
      <c r="I46" s="525"/>
      <c r="J46" s="525"/>
      <c r="K46" s="525"/>
      <c r="L46" s="525"/>
      <c r="M46" s="525"/>
    </row>
    <row r="47" spans="2:13" x14ac:dyDescent="0.3">
      <c r="B47" s="422"/>
      <c r="C47" s="422"/>
      <c r="D47" s="422"/>
      <c r="E47" s="422"/>
      <c r="F47" s="422"/>
      <c r="G47" s="422"/>
      <c r="H47" s="422"/>
      <c r="I47" s="422"/>
      <c r="J47" s="422"/>
      <c r="K47" s="422"/>
      <c r="L47" s="422"/>
      <c r="M47" s="422"/>
    </row>
    <row r="48" spans="2:13" ht="28.8" x14ac:dyDescent="0.3">
      <c r="B48" s="422"/>
      <c r="C48" s="482" t="s">
        <v>2898</v>
      </c>
      <c r="D48" s="482" t="s">
        <v>2899</v>
      </c>
      <c r="E48" s="482" t="s">
        <v>2900</v>
      </c>
      <c r="F48" s="482" t="s">
        <v>2901</v>
      </c>
      <c r="G48" s="482" t="s">
        <v>2902</v>
      </c>
      <c r="H48" s="482" t="s">
        <v>2903</v>
      </c>
      <c r="I48" s="482" t="s">
        <v>2904</v>
      </c>
      <c r="J48" s="482" t="s">
        <v>811</v>
      </c>
      <c r="K48" s="482" t="s">
        <v>2905</v>
      </c>
      <c r="L48" s="482" t="s">
        <v>146</v>
      </c>
      <c r="M48" s="483" t="s">
        <v>148</v>
      </c>
    </row>
    <row r="49" spans="2:14" x14ac:dyDescent="0.3">
      <c r="B49" s="426" t="s">
        <v>2933</v>
      </c>
      <c r="C49" s="526">
        <v>0</v>
      </c>
      <c r="D49" s="526">
        <v>0</v>
      </c>
      <c r="E49" s="526">
        <v>0</v>
      </c>
      <c r="F49" s="526">
        <v>0</v>
      </c>
      <c r="G49" s="526">
        <v>0</v>
      </c>
      <c r="H49" s="526">
        <v>0</v>
      </c>
      <c r="I49" s="526">
        <v>0</v>
      </c>
      <c r="J49" s="526">
        <v>0</v>
      </c>
      <c r="K49" s="526">
        <v>0</v>
      </c>
      <c r="L49" s="526">
        <v>0</v>
      </c>
      <c r="M49" s="526">
        <f>SUM(C49:L49)</f>
        <v>0</v>
      </c>
    </row>
    <row r="50" spans="2:14" x14ac:dyDescent="0.3">
      <c r="B50" s="426" t="s">
        <v>2934</v>
      </c>
      <c r="C50" s="526">
        <v>146.57599999999999</v>
      </c>
      <c r="D50" s="526">
        <v>7.9420000000000002</v>
      </c>
      <c r="E50" s="526">
        <v>0.105</v>
      </c>
      <c r="F50" s="526">
        <v>14.797000000000001</v>
      </c>
      <c r="G50" s="526">
        <v>7.5</v>
      </c>
      <c r="H50" s="526">
        <v>0.504</v>
      </c>
      <c r="I50" s="526">
        <v>8.0210000000000008</v>
      </c>
      <c r="J50" s="526">
        <v>8.1999999999999993</v>
      </c>
      <c r="K50" s="526">
        <v>0.81100000000000005</v>
      </c>
      <c r="L50" s="526">
        <v>0.21299999999999999</v>
      </c>
      <c r="M50" s="526">
        <f t="shared" ref="M50:M59" si="6">SUM(C50:L50)</f>
        <v>194.66899999999998</v>
      </c>
    </row>
    <row r="51" spans="2:14" ht="28.8" x14ac:dyDescent="0.3">
      <c r="B51" s="523" t="s">
        <v>2935</v>
      </c>
      <c r="C51" s="526">
        <f>SUM(C52:C55)</f>
        <v>95.456000000000003</v>
      </c>
      <c r="D51" s="526">
        <f t="shared" ref="D51:L51" si="7">SUM(D52:D55)</f>
        <v>6.1079999999999997</v>
      </c>
      <c r="E51" s="526">
        <f t="shared" si="7"/>
        <v>2E-3</v>
      </c>
      <c r="F51" s="526">
        <f t="shared" si="7"/>
        <v>1.7609999999999999</v>
      </c>
      <c r="G51" s="526">
        <f t="shared" si="7"/>
        <v>9.6609999999999996</v>
      </c>
      <c r="H51" s="526">
        <f t="shared" si="7"/>
        <v>0.41300000000000003</v>
      </c>
      <c r="I51" s="526">
        <f t="shared" si="7"/>
        <v>8.4819999999999993</v>
      </c>
      <c r="J51" s="526">
        <f t="shared" si="7"/>
        <v>9.4789999999999992</v>
      </c>
      <c r="K51" s="526">
        <f t="shared" si="7"/>
        <v>0.14200000000000002</v>
      </c>
      <c r="L51" s="526">
        <f t="shared" si="7"/>
        <v>8.7999999999999995E-2</v>
      </c>
      <c r="M51" s="526">
        <f t="shared" si="6"/>
        <v>131.59199999999998</v>
      </c>
    </row>
    <row r="52" spans="2:14" x14ac:dyDescent="0.3">
      <c r="B52" s="528" t="s">
        <v>2936</v>
      </c>
      <c r="C52" s="526">
        <v>6.1420000000000003</v>
      </c>
      <c r="D52" s="526">
        <v>0.51300000000000001</v>
      </c>
      <c r="E52" s="526">
        <v>0</v>
      </c>
      <c r="F52" s="526">
        <v>5.2999999999999999E-2</v>
      </c>
      <c r="G52" s="526">
        <v>0.42199999999999999</v>
      </c>
      <c r="H52" s="526">
        <v>6.3E-2</v>
      </c>
      <c r="I52" s="526">
        <v>0.34599999999999997</v>
      </c>
      <c r="J52" s="526">
        <v>2.383</v>
      </c>
      <c r="K52" s="526">
        <v>5.0999999999999997E-2</v>
      </c>
      <c r="L52" s="526">
        <v>8.0000000000000002E-3</v>
      </c>
      <c r="M52" s="526">
        <f t="shared" si="6"/>
        <v>9.9809999999999999</v>
      </c>
    </row>
    <row r="53" spans="2:14" x14ac:dyDescent="0.3">
      <c r="B53" s="528" t="s">
        <v>2937</v>
      </c>
      <c r="C53" s="526">
        <v>18.225000000000001</v>
      </c>
      <c r="D53" s="526">
        <v>1.0189999999999999</v>
      </c>
      <c r="E53" s="526">
        <v>0</v>
      </c>
      <c r="F53" s="526">
        <v>0.151</v>
      </c>
      <c r="G53" s="526">
        <v>3.0019999999999998</v>
      </c>
      <c r="H53" s="526">
        <v>8.1000000000000003E-2</v>
      </c>
      <c r="I53" s="526">
        <v>2.7069999999999999</v>
      </c>
      <c r="J53" s="526">
        <v>2.2509999999999999</v>
      </c>
      <c r="K53" s="526">
        <v>2.3E-2</v>
      </c>
      <c r="L53" s="526">
        <v>2.1000000000000001E-2</v>
      </c>
      <c r="M53" s="526">
        <f t="shared" si="6"/>
        <v>27.48</v>
      </c>
    </row>
    <row r="54" spans="2:14" x14ac:dyDescent="0.3">
      <c r="B54" s="529" t="s">
        <v>2938</v>
      </c>
      <c r="C54" s="526">
        <v>71.081999999999994</v>
      </c>
      <c r="D54" s="526">
        <v>4.5759999999999996</v>
      </c>
      <c r="E54" s="526">
        <v>2E-3</v>
      </c>
      <c r="F54" s="526">
        <v>1.53</v>
      </c>
      <c r="G54" s="526">
        <v>6.2370000000000001</v>
      </c>
      <c r="H54" s="526">
        <v>0.26900000000000002</v>
      </c>
      <c r="I54" s="526">
        <v>5.4290000000000003</v>
      </c>
      <c r="J54" s="526">
        <v>4.8449999999999998</v>
      </c>
      <c r="K54" s="526">
        <v>6.8000000000000005E-2</v>
      </c>
      <c r="L54" s="526">
        <v>5.8999999999999997E-2</v>
      </c>
      <c r="M54" s="526">
        <f t="shared" si="6"/>
        <v>94.09699999999998</v>
      </c>
    </row>
    <row r="55" spans="2:14" x14ac:dyDescent="0.3">
      <c r="B55" s="529" t="s">
        <v>2939</v>
      </c>
      <c r="C55" s="526">
        <v>7.0000000000000001E-3</v>
      </c>
      <c r="D55" s="526">
        <v>0</v>
      </c>
      <c r="E55" s="526">
        <v>0</v>
      </c>
      <c r="F55" s="526">
        <v>2.7E-2</v>
      </c>
      <c r="G55" s="526">
        <v>0</v>
      </c>
      <c r="H55" s="526">
        <v>0</v>
      </c>
      <c r="I55" s="526">
        <v>0</v>
      </c>
      <c r="J55" s="526">
        <v>0</v>
      </c>
      <c r="K55" s="526">
        <v>0</v>
      </c>
      <c r="L55" s="526">
        <v>0</v>
      </c>
      <c r="M55" s="526">
        <f t="shared" si="6"/>
        <v>3.4000000000000002E-2</v>
      </c>
    </row>
    <row r="56" spans="2:14" x14ac:dyDescent="0.3">
      <c r="B56" s="426" t="s">
        <v>2940</v>
      </c>
      <c r="C56" s="526"/>
      <c r="D56" s="526"/>
      <c r="E56" s="526"/>
      <c r="F56" s="526"/>
      <c r="G56" s="526"/>
      <c r="H56" s="526"/>
      <c r="I56" s="526"/>
      <c r="J56" s="526"/>
      <c r="K56" s="526"/>
      <c r="L56" s="526"/>
      <c r="M56" s="526"/>
    </row>
    <row r="57" spans="2:14" x14ac:dyDescent="0.3">
      <c r="B57" s="363" t="s">
        <v>2941</v>
      </c>
      <c r="C57" s="530">
        <v>32.302</v>
      </c>
      <c r="D57" s="530">
        <v>2.298</v>
      </c>
      <c r="E57" s="530">
        <v>2.1999999999999999E-2</v>
      </c>
      <c r="F57" s="530">
        <v>2.9369999999999998</v>
      </c>
      <c r="G57" s="530">
        <v>8.6769999999999996</v>
      </c>
      <c r="H57" s="530">
        <v>1.288</v>
      </c>
      <c r="I57" s="530">
        <v>13.035</v>
      </c>
      <c r="J57" s="530">
        <v>21.178000000000001</v>
      </c>
      <c r="K57" s="530">
        <v>0.41299999999999998</v>
      </c>
      <c r="L57" s="530">
        <v>9.0839999999999996</v>
      </c>
      <c r="M57" s="526">
        <f t="shared" si="6"/>
        <v>91.233999999999995</v>
      </c>
    </row>
    <row r="58" spans="2:14" x14ac:dyDescent="0.3">
      <c r="B58" s="363" t="s">
        <v>2942</v>
      </c>
      <c r="C58" s="526">
        <v>0.76200000000000001</v>
      </c>
      <c r="D58" s="526">
        <v>2.3E-2</v>
      </c>
      <c r="E58" s="526">
        <v>0</v>
      </c>
      <c r="F58" s="526">
        <v>7.0000000000000001E-3</v>
      </c>
      <c r="G58" s="526">
        <v>1.7000000000000001E-2</v>
      </c>
      <c r="H58" s="526">
        <v>0</v>
      </c>
      <c r="I58" s="526">
        <v>8.0000000000000002E-3</v>
      </c>
      <c r="J58" s="526">
        <v>0.02</v>
      </c>
      <c r="K58" s="526">
        <v>0</v>
      </c>
      <c r="L58" s="526">
        <v>0</v>
      </c>
      <c r="M58" s="526">
        <f t="shared" si="6"/>
        <v>0.83700000000000008</v>
      </c>
    </row>
    <row r="59" spans="2:14" x14ac:dyDescent="0.3">
      <c r="B59" s="363" t="s">
        <v>146</v>
      </c>
      <c r="C59" s="526">
        <v>0</v>
      </c>
      <c r="D59" s="526">
        <v>0</v>
      </c>
      <c r="E59" s="526">
        <v>0</v>
      </c>
      <c r="F59" s="526">
        <v>0</v>
      </c>
      <c r="G59" s="526">
        <v>0</v>
      </c>
      <c r="H59" s="526">
        <v>0</v>
      </c>
      <c r="I59" s="526">
        <v>0</v>
      </c>
      <c r="J59" s="526">
        <v>0</v>
      </c>
      <c r="K59" s="526">
        <v>0</v>
      </c>
      <c r="L59" s="526">
        <v>0</v>
      </c>
      <c r="M59" s="526">
        <f t="shared" si="6"/>
        <v>0</v>
      </c>
    </row>
    <row r="60" spans="2:14" x14ac:dyDescent="0.3">
      <c r="B60" s="527" t="s">
        <v>148</v>
      </c>
      <c r="C60" s="495">
        <f>SUM(C49:C59)-C51-C56</f>
        <v>275.096</v>
      </c>
      <c r="D60" s="495">
        <f t="shared" ref="D60:M60" si="8">SUM(D49:D59)-D51-D56</f>
        <v>16.371000000000002</v>
      </c>
      <c r="E60" s="495">
        <f t="shared" si="8"/>
        <v>0.129</v>
      </c>
      <c r="F60" s="495">
        <f t="shared" si="8"/>
        <v>19.502000000000006</v>
      </c>
      <c r="G60" s="495">
        <f t="shared" si="8"/>
        <v>25.855000000000004</v>
      </c>
      <c r="H60" s="495">
        <f t="shared" si="8"/>
        <v>2.2050000000000001</v>
      </c>
      <c r="I60" s="495">
        <f t="shared" si="8"/>
        <v>29.545999999999999</v>
      </c>
      <c r="J60" s="495">
        <f t="shared" si="8"/>
        <v>38.877000000000002</v>
      </c>
      <c r="K60" s="495">
        <f t="shared" si="8"/>
        <v>1.3660000000000001</v>
      </c>
      <c r="L60" s="495">
        <f t="shared" si="8"/>
        <v>9.3849999999999998</v>
      </c>
      <c r="M60" s="495">
        <f t="shared" si="8"/>
        <v>418.33199999999999</v>
      </c>
    </row>
    <row r="64" spans="2:14" x14ac:dyDescent="0.3">
      <c r="N64" s="414" t="s">
        <v>2796</v>
      </c>
    </row>
  </sheetData>
  <hyperlinks>
    <hyperlink ref="N64" location="Contents!A1" display="To Frontpage" xr:uid="{7C958AAE-BFF1-4EB7-9DBF-63F98C2BDADA}"/>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17CD-6D94-4B13-9378-A8A598D140B2}">
  <sheetPr codeName="Sheet18">
    <pageSetUpPr fitToPage="1"/>
  </sheetPr>
  <dimension ref="B5:N85"/>
  <sheetViews>
    <sheetView zoomScale="85" zoomScaleNormal="85" zoomScaleSheetLayoutView="100" workbookViewId="0"/>
  </sheetViews>
  <sheetFormatPr defaultColWidth="9.109375" defaultRowHeight="14.4" x14ac:dyDescent="0.3"/>
  <cols>
    <col min="1" max="1" width="4.6640625" style="363" customWidth="1"/>
    <col min="2" max="2" width="25.109375" style="363" bestFit="1" customWidth="1"/>
    <col min="3" max="12" width="17.6640625" style="363" customWidth="1"/>
    <col min="13" max="13" width="18.5546875" style="363" bestFit="1" customWidth="1"/>
    <col min="14" max="20" width="9.109375" style="363"/>
    <col min="21" max="21" width="9.109375" style="363" customWidth="1"/>
    <col min="22" max="16384" width="9.109375" style="363"/>
  </cols>
  <sheetData>
    <row r="5" spans="2:13" ht="15.6" x14ac:dyDescent="0.3">
      <c r="B5" s="478" t="s">
        <v>2946</v>
      </c>
    </row>
    <row r="6" spans="2:13" x14ac:dyDescent="0.3">
      <c r="B6" s="501" t="s">
        <v>2947</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363" t="s">
        <v>2948</v>
      </c>
      <c r="C9" s="526">
        <v>24.812999999999999</v>
      </c>
      <c r="D9" s="526">
        <v>1.266</v>
      </c>
      <c r="E9" s="526">
        <v>2E-3</v>
      </c>
      <c r="F9" s="526">
        <v>1.145</v>
      </c>
      <c r="G9" s="526">
        <v>1.7030000000000001</v>
      </c>
      <c r="H9" s="526">
        <v>4.1000000000000002E-2</v>
      </c>
      <c r="I9" s="526">
        <v>1.393</v>
      </c>
      <c r="J9" s="526">
        <v>0.96099999999999997</v>
      </c>
      <c r="K9" s="526">
        <v>4.8000000000000001E-2</v>
      </c>
      <c r="L9" s="526">
        <v>2.1000000000000001E-2</v>
      </c>
      <c r="M9" s="526">
        <f>SUM(C9:L9)</f>
        <v>31.392999999999997</v>
      </c>
    </row>
    <row r="10" spans="2:13" x14ac:dyDescent="0.3">
      <c r="B10" s="363" t="s">
        <v>666</v>
      </c>
      <c r="C10" s="526">
        <v>16.396999999999998</v>
      </c>
      <c r="D10" s="526">
        <v>0.90800000000000003</v>
      </c>
      <c r="E10" s="526">
        <v>0</v>
      </c>
      <c r="F10" s="526">
        <v>1.746</v>
      </c>
      <c r="G10" s="526">
        <v>3.2330000000000001</v>
      </c>
      <c r="H10" s="526">
        <v>3.6999999999999998E-2</v>
      </c>
      <c r="I10" s="526">
        <v>1.944</v>
      </c>
      <c r="J10" s="526">
        <v>0.54100000000000004</v>
      </c>
      <c r="K10" s="526">
        <v>1.9E-2</v>
      </c>
      <c r="L10" s="526">
        <v>1.0999999999999999E-2</v>
      </c>
      <c r="M10" s="526">
        <f t="shared" ref="M10:M13" si="0">SUM(C10:L10)</f>
        <v>24.835999999999995</v>
      </c>
    </row>
    <row r="11" spans="2:13" x14ac:dyDescent="0.3">
      <c r="B11" s="363" t="s">
        <v>668</v>
      </c>
      <c r="C11" s="526">
        <v>13.254</v>
      </c>
      <c r="D11" s="526">
        <v>0.626</v>
      </c>
      <c r="E11" s="526">
        <v>0</v>
      </c>
      <c r="F11" s="526">
        <v>1.01</v>
      </c>
      <c r="G11" s="526">
        <v>2.2549999999999999</v>
      </c>
      <c r="H11" s="526">
        <v>0.23400000000000001</v>
      </c>
      <c r="I11" s="526">
        <v>2.5249999999999999</v>
      </c>
      <c r="J11" s="526">
        <v>0.78900000000000003</v>
      </c>
      <c r="K11" s="526">
        <v>7.1999999999999995E-2</v>
      </c>
      <c r="L11" s="526">
        <v>6.5000000000000002E-2</v>
      </c>
      <c r="M11" s="526">
        <f t="shared" si="0"/>
        <v>20.830000000000002</v>
      </c>
    </row>
    <row r="12" spans="2:13" x14ac:dyDescent="0.3">
      <c r="B12" s="363" t="s">
        <v>670</v>
      </c>
      <c r="C12" s="526">
        <v>21.856999999999999</v>
      </c>
      <c r="D12" s="526">
        <v>1.0149999999999999</v>
      </c>
      <c r="E12" s="526">
        <v>3.0000000000000001E-3</v>
      </c>
      <c r="F12" s="526">
        <v>1.2689999999999999</v>
      </c>
      <c r="G12" s="526">
        <v>5.8040000000000003</v>
      </c>
      <c r="H12" s="526">
        <v>0.14699999999999999</v>
      </c>
      <c r="I12" s="526">
        <v>2.6709999999999998</v>
      </c>
      <c r="J12" s="526">
        <v>1.8080000000000001</v>
      </c>
      <c r="K12" s="526">
        <v>0.121</v>
      </c>
      <c r="L12" s="526">
        <v>3.718</v>
      </c>
      <c r="M12" s="526">
        <f t="shared" si="0"/>
        <v>38.412999999999997</v>
      </c>
    </row>
    <row r="13" spans="2:13" x14ac:dyDescent="0.3">
      <c r="B13" s="363" t="s">
        <v>672</v>
      </c>
      <c r="C13" s="526">
        <v>198.77500000000001</v>
      </c>
      <c r="D13" s="526">
        <v>12.555</v>
      </c>
      <c r="E13" s="526">
        <v>0.125</v>
      </c>
      <c r="F13" s="526">
        <v>14.332000000000001</v>
      </c>
      <c r="G13" s="526">
        <v>12.86</v>
      </c>
      <c r="H13" s="526">
        <v>1.748</v>
      </c>
      <c r="I13" s="526">
        <v>21.013000000000002</v>
      </c>
      <c r="J13" s="526">
        <v>34.777000000000001</v>
      </c>
      <c r="K13" s="526">
        <v>1.107</v>
      </c>
      <c r="L13" s="526">
        <v>5.569</v>
      </c>
      <c r="M13" s="526">
        <f t="shared" si="0"/>
        <v>302.86099999999999</v>
      </c>
    </row>
    <row r="14" spans="2:13" x14ac:dyDescent="0.3">
      <c r="B14" s="527" t="s">
        <v>148</v>
      </c>
      <c r="C14" s="495">
        <f>SUM(C9:C13)</f>
        <v>275.096</v>
      </c>
      <c r="D14" s="495">
        <f t="shared" ref="D14:M14" si="1">SUM(D9:D13)</f>
        <v>16.369999999999997</v>
      </c>
      <c r="E14" s="495">
        <f t="shared" si="1"/>
        <v>0.13</v>
      </c>
      <c r="F14" s="495">
        <f t="shared" si="1"/>
        <v>19.502000000000002</v>
      </c>
      <c r="G14" s="495">
        <f t="shared" si="1"/>
        <v>25.855</v>
      </c>
      <c r="H14" s="495">
        <f t="shared" si="1"/>
        <v>2.2069999999999999</v>
      </c>
      <c r="I14" s="495">
        <f t="shared" si="1"/>
        <v>29.545999999999999</v>
      </c>
      <c r="J14" s="495">
        <f t="shared" si="1"/>
        <v>38.876000000000005</v>
      </c>
      <c r="K14" s="495">
        <f t="shared" si="1"/>
        <v>1.367</v>
      </c>
      <c r="L14" s="495">
        <f t="shared" si="1"/>
        <v>9.3840000000000003</v>
      </c>
      <c r="M14" s="495">
        <f t="shared" si="1"/>
        <v>418.33299999999997</v>
      </c>
    </row>
    <row r="15" spans="2:13" x14ac:dyDescent="0.3">
      <c r="C15" s="452"/>
      <c r="D15" s="452"/>
      <c r="E15" s="452"/>
      <c r="F15" s="452"/>
      <c r="G15" s="452"/>
      <c r="H15" s="452"/>
      <c r="I15" s="452"/>
      <c r="J15" s="452"/>
      <c r="K15" s="452"/>
      <c r="L15" s="452"/>
      <c r="M15" s="452"/>
    </row>
    <row r="16" spans="2:13" x14ac:dyDescent="0.3">
      <c r="C16" s="452"/>
      <c r="D16" s="452"/>
      <c r="E16" s="452"/>
      <c r="F16" s="452"/>
      <c r="G16" s="452"/>
      <c r="H16" s="452"/>
      <c r="I16" s="452"/>
      <c r="J16" s="452"/>
      <c r="K16" s="452"/>
      <c r="L16" s="452"/>
      <c r="M16" s="452"/>
    </row>
    <row r="19" spans="2:13" ht="15.6" x14ac:dyDescent="0.3">
      <c r="B19" s="478" t="s">
        <v>2949</v>
      </c>
    </row>
    <row r="20" spans="2:13" x14ac:dyDescent="0.3">
      <c r="B20" s="501" t="s">
        <v>2742</v>
      </c>
      <c r="C20" s="525"/>
      <c r="D20" s="525"/>
      <c r="E20" s="525"/>
      <c r="F20" s="525"/>
      <c r="G20" s="525"/>
      <c r="H20" s="525"/>
      <c r="I20" s="525"/>
      <c r="J20" s="525"/>
      <c r="K20" s="525"/>
      <c r="L20" s="525"/>
      <c r="M20" s="525"/>
    </row>
    <row r="21" spans="2:13" x14ac:dyDescent="0.3">
      <c r="B21" s="422"/>
      <c r="C21" s="422"/>
      <c r="D21" s="422"/>
      <c r="E21" s="422"/>
      <c r="F21" s="422"/>
      <c r="G21" s="422"/>
      <c r="H21" s="422"/>
      <c r="I21" s="422"/>
      <c r="J21" s="422"/>
      <c r="K21" s="422"/>
      <c r="L21" s="422"/>
      <c r="M21" s="422"/>
    </row>
    <row r="22" spans="2:13" ht="28.8" x14ac:dyDescent="0.3">
      <c r="B22" s="422"/>
      <c r="C22" s="482" t="s">
        <v>2898</v>
      </c>
      <c r="D22" s="482" t="s">
        <v>2899</v>
      </c>
      <c r="E22" s="482" t="s">
        <v>2900</v>
      </c>
      <c r="F22" s="482" t="s">
        <v>2901</v>
      </c>
      <c r="G22" s="482" t="s">
        <v>2902</v>
      </c>
      <c r="H22" s="482" t="s">
        <v>2903</v>
      </c>
      <c r="I22" s="482" t="s">
        <v>2904</v>
      </c>
      <c r="J22" s="482" t="s">
        <v>811</v>
      </c>
      <c r="K22" s="482" t="s">
        <v>2905</v>
      </c>
      <c r="L22" s="482" t="s">
        <v>146</v>
      </c>
      <c r="M22" s="483" t="s">
        <v>148</v>
      </c>
    </row>
    <row r="23" spans="2:13" x14ac:dyDescent="0.3">
      <c r="B23" s="363" t="s">
        <v>2950</v>
      </c>
      <c r="C23" s="526">
        <v>7.2999999999999995E-2</v>
      </c>
      <c r="D23" s="526">
        <v>6.0000000000000001E-3</v>
      </c>
      <c r="E23" s="526">
        <v>1E-3</v>
      </c>
      <c r="F23" s="526">
        <v>0.30299999999999999</v>
      </c>
      <c r="G23" s="526">
        <v>1.9E-2</v>
      </c>
      <c r="H23" s="526">
        <v>6.0000000000000001E-3</v>
      </c>
      <c r="I23" s="526">
        <v>8.9999999999999993E-3</v>
      </c>
      <c r="J23" s="526">
        <v>1.2E-2</v>
      </c>
      <c r="K23" s="526">
        <v>1E-3</v>
      </c>
      <c r="L23" s="526">
        <v>1E-3</v>
      </c>
      <c r="M23" s="526">
        <f>SUM(C23:L23)</f>
        <v>0.43100000000000005</v>
      </c>
    </row>
    <row r="24" spans="2:13" x14ac:dyDescent="0.3">
      <c r="B24" s="363" t="s">
        <v>2951</v>
      </c>
      <c r="C24" s="526">
        <v>0.109</v>
      </c>
      <c r="D24" s="526">
        <v>1.0999999999999999E-2</v>
      </c>
      <c r="E24" s="526">
        <v>0</v>
      </c>
      <c r="F24" s="526">
        <v>0.33600000000000002</v>
      </c>
      <c r="G24" s="526">
        <v>5.6000000000000001E-2</v>
      </c>
      <c r="H24" s="526">
        <v>4.1000000000000002E-2</v>
      </c>
      <c r="I24" s="526">
        <v>0.27500000000000002</v>
      </c>
      <c r="J24" s="526">
        <v>2.3E-2</v>
      </c>
      <c r="K24" s="526">
        <v>8.0000000000000002E-3</v>
      </c>
      <c r="L24" s="526">
        <v>0</v>
      </c>
      <c r="M24" s="526">
        <f t="shared" ref="M24:M28" si="2">SUM(C24:L24)</f>
        <v>0.8590000000000001</v>
      </c>
    </row>
    <row r="25" spans="2:13" x14ac:dyDescent="0.3">
      <c r="B25" s="363" t="s">
        <v>2952</v>
      </c>
      <c r="C25" s="526">
        <v>0.41</v>
      </c>
      <c r="D25" s="526">
        <v>3.4000000000000002E-2</v>
      </c>
      <c r="E25" s="526">
        <v>1E-3</v>
      </c>
      <c r="F25" s="526">
        <v>0.223</v>
      </c>
      <c r="G25" s="526">
        <v>7.5999999999999998E-2</v>
      </c>
      <c r="H25" s="526">
        <v>9.9000000000000005E-2</v>
      </c>
      <c r="I25" s="526">
        <v>0.17799999999999999</v>
      </c>
      <c r="J25" s="526">
        <v>8.1000000000000003E-2</v>
      </c>
      <c r="K25" s="526">
        <v>2E-3</v>
      </c>
      <c r="L25" s="526">
        <v>0.57399999999999995</v>
      </c>
      <c r="M25" s="526">
        <f t="shared" si="2"/>
        <v>1.6779999999999999</v>
      </c>
    </row>
    <row r="26" spans="2:13" x14ac:dyDescent="0.3">
      <c r="B26" s="363" t="s">
        <v>2953</v>
      </c>
      <c r="C26" s="526">
        <v>4.2240000000000002</v>
      </c>
      <c r="D26" s="526">
        <v>0.34699999999999998</v>
      </c>
      <c r="E26" s="526">
        <v>1.2999999999999999E-2</v>
      </c>
      <c r="F26" s="526">
        <v>0.42</v>
      </c>
      <c r="G26" s="526">
        <v>0.36099999999999999</v>
      </c>
      <c r="H26" s="526">
        <v>0.40899999999999997</v>
      </c>
      <c r="I26" s="526">
        <v>2.2829999999999999</v>
      </c>
      <c r="J26" s="526">
        <v>0.746</v>
      </c>
      <c r="K26" s="526">
        <v>6.7000000000000004E-2</v>
      </c>
      <c r="L26" s="526">
        <v>1.673</v>
      </c>
      <c r="M26" s="526">
        <f t="shared" si="2"/>
        <v>10.542999999999999</v>
      </c>
    </row>
    <row r="27" spans="2:13" x14ac:dyDescent="0.3">
      <c r="B27" s="363" t="s">
        <v>2954</v>
      </c>
      <c r="C27" s="526">
        <v>42.301000000000002</v>
      </c>
      <c r="D27" s="526">
        <v>2.472</v>
      </c>
      <c r="E27" s="526">
        <v>4.2000000000000003E-2</v>
      </c>
      <c r="F27" s="526">
        <v>1.2490000000000001</v>
      </c>
      <c r="G27" s="526">
        <v>5.54</v>
      </c>
      <c r="H27" s="526">
        <v>1.6479999999999999</v>
      </c>
      <c r="I27" s="526">
        <v>21.321000000000002</v>
      </c>
      <c r="J27" s="526">
        <v>9.7330000000000005</v>
      </c>
      <c r="K27" s="526">
        <v>0.85699999999999998</v>
      </c>
      <c r="L27" s="526">
        <v>6.3849999999999998</v>
      </c>
      <c r="M27" s="526">
        <f t="shared" si="2"/>
        <v>91.548000000000016</v>
      </c>
    </row>
    <row r="28" spans="2:13" x14ac:dyDescent="0.3">
      <c r="B28" s="363" t="s">
        <v>2955</v>
      </c>
      <c r="C28" s="526">
        <v>227.98</v>
      </c>
      <c r="D28" s="526">
        <v>13.499000000000001</v>
      </c>
      <c r="E28" s="526">
        <v>7.1999999999999995E-2</v>
      </c>
      <c r="F28" s="526">
        <v>16.97</v>
      </c>
      <c r="G28" s="526">
        <v>19.803000000000001</v>
      </c>
      <c r="H28" s="526">
        <v>3.0000000000000001E-3</v>
      </c>
      <c r="I28" s="526">
        <v>5.48</v>
      </c>
      <c r="J28" s="526">
        <v>28.280999999999999</v>
      </c>
      <c r="K28" s="526">
        <v>0.433</v>
      </c>
      <c r="L28" s="526">
        <v>0.751</v>
      </c>
      <c r="M28" s="526">
        <f t="shared" si="2"/>
        <v>313.27199999999993</v>
      </c>
    </row>
    <row r="29" spans="2:13" x14ac:dyDescent="0.3">
      <c r="B29" s="527" t="s">
        <v>148</v>
      </c>
      <c r="C29" s="495">
        <f>SUM(C23:C28)</f>
        <v>275.09699999999998</v>
      </c>
      <c r="D29" s="495">
        <f t="shared" ref="D29:M29" si="3">SUM(D23:D28)</f>
        <v>16.369</v>
      </c>
      <c r="E29" s="495">
        <f t="shared" si="3"/>
        <v>0.129</v>
      </c>
      <c r="F29" s="495">
        <f t="shared" si="3"/>
        <v>19.500999999999998</v>
      </c>
      <c r="G29" s="495">
        <f t="shared" si="3"/>
        <v>25.855</v>
      </c>
      <c r="H29" s="495">
        <f t="shared" si="3"/>
        <v>2.206</v>
      </c>
      <c r="I29" s="495">
        <f t="shared" si="3"/>
        <v>29.546000000000003</v>
      </c>
      <c r="J29" s="495">
        <f t="shared" si="3"/>
        <v>38.875999999999998</v>
      </c>
      <c r="K29" s="495">
        <f t="shared" si="3"/>
        <v>1.3679999999999999</v>
      </c>
      <c r="L29" s="495">
        <f t="shared" si="3"/>
        <v>9.3839999999999986</v>
      </c>
      <c r="M29" s="495">
        <f t="shared" si="3"/>
        <v>418.33099999999996</v>
      </c>
    </row>
    <row r="34" spans="2:13" ht="15.6" x14ac:dyDescent="0.3">
      <c r="B34" s="478" t="s">
        <v>2956</v>
      </c>
    </row>
    <row r="35" spans="2:13" x14ac:dyDescent="0.3">
      <c r="B35" s="514" t="s">
        <v>2957</v>
      </c>
      <c r="C35" s="525"/>
      <c r="D35" s="525"/>
      <c r="E35" s="525"/>
      <c r="F35" s="525"/>
      <c r="G35" s="525"/>
      <c r="H35" s="525"/>
      <c r="I35" s="525"/>
      <c r="J35" s="525"/>
      <c r="K35" s="525"/>
      <c r="L35" s="525"/>
      <c r="M35" s="525"/>
    </row>
    <row r="36" spans="2:13" x14ac:dyDescent="0.3">
      <c r="B36" s="422"/>
      <c r="C36" s="422"/>
      <c r="D36" s="422"/>
      <c r="E36" s="422"/>
      <c r="F36" s="422"/>
      <c r="G36" s="422"/>
      <c r="H36" s="422"/>
      <c r="I36" s="422"/>
      <c r="J36" s="422"/>
      <c r="K36" s="422"/>
      <c r="L36" s="422"/>
      <c r="M36" s="422"/>
    </row>
    <row r="37" spans="2:13" ht="28.8" x14ac:dyDescent="0.3">
      <c r="B37" s="422"/>
      <c r="C37" s="482" t="s">
        <v>2898</v>
      </c>
      <c r="D37" s="482" t="s">
        <v>2899</v>
      </c>
      <c r="E37" s="482" t="s">
        <v>2900</v>
      </c>
      <c r="F37" s="482" t="s">
        <v>2901</v>
      </c>
      <c r="G37" s="482" t="s">
        <v>2902</v>
      </c>
      <c r="H37" s="482" t="s">
        <v>2903</v>
      </c>
      <c r="I37" s="482" t="s">
        <v>2904</v>
      </c>
      <c r="J37" s="482" t="s">
        <v>811</v>
      </c>
      <c r="K37" s="482" t="s">
        <v>2905</v>
      </c>
      <c r="L37" s="482" t="s">
        <v>146</v>
      </c>
      <c r="M37" s="483" t="s">
        <v>148</v>
      </c>
    </row>
    <row r="38" spans="2:13" x14ac:dyDescent="0.3">
      <c r="B38" s="511" t="s">
        <v>2958</v>
      </c>
      <c r="C38" s="531">
        <v>0.09</v>
      </c>
      <c r="D38" s="531">
        <v>7.0000000000000007E-2</v>
      </c>
      <c r="E38" s="531">
        <v>0</v>
      </c>
      <c r="F38" s="531">
        <v>0</v>
      </c>
      <c r="G38" s="531">
        <v>0.06</v>
      </c>
      <c r="H38" s="531">
        <v>0</v>
      </c>
      <c r="I38" s="531">
        <v>0.02</v>
      </c>
      <c r="J38" s="531">
        <v>0.62</v>
      </c>
      <c r="K38" s="531">
        <v>0.79</v>
      </c>
      <c r="L38" s="531">
        <v>0</v>
      </c>
      <c r="M38" s="532">
        <v>0.12</v>
      </c>
    </row>
    <row r="39" spans="2:13" x14ac:dyDescent="0.3">
      <c r="B39" s="477" t="str">
        <f>"Note: 90-days arrears. Payments for " &amp; Q_3 &amp; " in arrears as per " &amp; Q_4 &amp; " as a share of scheduled payments for the " &amp; Q_3 &amp; " payment term  (See definition in table X1)"</f>
        <v>Note: 90-days arrears. Payments for Q1 2021 in arrears as per Q2 2021 as a share of scheduled payments for the Q1 2021 payment term  (See definition in table X1)</v>
      </c>
    </row>
    <row r="40" spans="2:13" x14ac:dyDescent="0.3">
      <c r="J40" s="533"/>
    </row>
    <row r="44" spans="2:13" ht="15.6" x14ac:dyDescent="0.3">
      <c r="B44" s="478" t="s">
        <v>2959</v>
      </c>
    </row>
    <row r="45" spans="2:13" x14ac:dyDescent="0.3">
      <c r="B45" s="514" t="s">
        <v>2746</v>
      </c>
      <c r="C45" s="525"/>
      <c r="D45" s="525"/>
      <c r="E45" s="525"/>
      <c r="F45" s="525"/>
      <c r="G45" s="525"/>
      <c r="H45" s="525"/>
      <c r="I45" s="525"/>
      <c r="J45" s="525"/>
      <c r="K45" s="525"/>
      <c r="L45" s="525"/>
      <c r="M45" s="525"/>
    </row>
    <row r="46" spans="2:13" x14ac:dyDescent="0.3">
      <c r="B46" s="422"/>
      <c r="C46" s="422"/>
      <c r="D46" s="422"/>
      <c r="E46" s="422"/>
      <c r="F46" s="422"/>
      <c r="G46" s="422"/>
      <c r="H46" s="422"/>
      <c r="I46" s="422"/>
      <c r="J46" s="422"/>
      <c r="K46" s="422"/>
      <c r="L46" s="422"/>
      <c r="M46" s="422"/>
    </row>
    <row r="47" spans="2:13" ht="28.8" x14ac:dyDescent="0.3">
      <c r="B47" s="422"/>
      <c r="C47" s="482" t="s">
        <v>2898</v>
      </c>
      <c r="D47" s="482" t="s">
        <v>2899</v>
      </c>
      <c r="E47" s="482" t="s">
        <v>2900</v>
      </c>
      <c r="F47" s="482" t="s">
        <v>2901</v>
      </c>
      <c r="G47" s="482" t="s">
        <v>2902</v>
      </c>
      <c r="H47" s="482" t="s">
        <v>2903</v>
      </c>
      <c r="I47" s="482" t="s">
        <v>2904</v>
      </c>
      <c r="J47" s="482" t="s">
        <v>811</v>
      </c>
      <c r="K47" s="482" t="s">
        <v>2905</v>
      </c>
      <c r="L47" s="482" t="s">
        <v>146</v>
      </c>
      <c r="M47" s="483" t="s">
        <v>148</v>
      </c>
    </row>
    <row r="48" spans="2:13" x14ac:dyDescent="0.3">
      <c r="B48" s="511" t="s">
        <v>2958</v>
      </c>
      <c r="C48" s="534">
        <v>0.08</v>
      </c>
      <c r="D48" s="534">
        <v>0.04</v>
      </c>
      <c r="E48" s="534">
        <v>0</v>
      </c>
      <c r="F48" s="534">
        <v>0</v>
      </c>
      <c r="G48" s="534">
        <v>7.0000000000000007E-2</v>
      </c>
      <c r="H48" s="534">
        <v>0</v>
      </c>
      <c r="I48" s="534">
        <v>0.01</v>
      </c>
      <c r="J48" s="534">
        <v>0.37</v>
      </c>
      <c r="K48" s="534">
        <v>0.6</v>
      </c>
      <c r="L48" s="534">
        <v>0</v>
      </c>
      <c r="M48" s="535">
        <v>0.09</v>
      </c>
    </row>
    <row r="49" spans="2:13" x14ac:dyDescent="0.3">
      <c r="B49" s="477" t="s">
        <v>2960</v>
      </c>
    </row>
    <row r="54" spans="2:13" ht="15.6" x14ac:dyDescent="0.3">
      <c r="B54" s="478" t="s">
        <v>2961</v>
      </c>
    </row>
    <row r="55" spans="2:13" x14ac:dyDescent="0.3">
      <c r="B55" s="514" t="s">
        <v>2748</v>
      </c>
      <c r="C55" s="525"/>
      <c r="D55" s="525"/>
      <c r="E55" s="525"/>
      <c r="F55" s="525"/>
      <c r="G55" s="525"/>
      <c r="H55" s="525"/>
      <c r="I55" s="525"/>
      <c r="J55" s="525"/>
      <c r="K55" s="525"/>
      <c r="L55" s="525"/>
      <c r="M55" s="525"/>
    </row>
    <row r="56" spans="2:13" x14ac:dyDescent="0.3">
      <c r="B56" s="422"/>
      <c r="C56" s="422"/>
      <c r="D56" s="422"/>
      <c r="E56" s="422"/>
      <c r="F56" s="422"/>
      <c r="G56" s="422"/>
      <c r="H56" s="422"/>
      <c r="I56" s="422"/>
      <c r="J56" s="422"/>
      <c r="K56" s="422"/>
      <c r="L56" s="422"/>
      <c r="M56" s="422"/>
    </row>
    <row r="57" spans="2:13" ht="28.8" x14ac:dyDescent="0.3">
      <c r="B57" s="422"/>
      <c r="C57" s="482" t="s">
        <v>2898</v>
      </c>
      <c r="D57" s="482" t="s">
        <v>2899</v>
      </c>
      <c r="E57" s="482" t="s">
        <v>2900</v>
      </c>
      <c r="F57" s="482" t="s">
        <v>2901</v>
      </c>
      <c r="G57" s="482" t="s">
        <v>2902</v>
      </c>
      <c r="H57" s="482" t="s">
        <v>2903</v>
      </c>
      <c r="I57" s="482" t="s">
        <v>2904</v>
      </c>
      <c r="J57" s="482" t="s">
        <v>811</v>
      </c>
      <c r="K57" s="482" t="s">
        <v>2905</v>
      </c>
      <c r="L57" s="482" t="s">
        <v>146</v>
      </c>
      <c r="M57" s="483" t="s">
        <v>148</v>
      </c>
    </row>
    <row r="58" spans="2:13" x14ac:dyDescent="0.3">
      <c r="B58" s="426" t="s">
        <v>2962</v>
      </c>
      <c r="C58" s="536">
        <v>0.06</v>
      </c>
      <c r="D58" s="536">
        <v>0.04</v>
      </c>
      <c r="E58" s="536">
        <v>0</v>
      </c>
      <c r="F58" s="536">
        <v>0</v>
      </c>
      <c r="G58" s="536">
        <v>7.0000000000000007E-2</v>
      </c>
      <c r="H58" s="536">
        <v>0</v>
      </c>
      <c r="I58" s="536">
        <v>0.01</v>
      </c>
      <c r="J58" s="536">
        <v>0.28999999999999998</v>
      </c>
      <c r="K58" s="536">
        <v>0.6</v>
      </c>
      <c r="L58" s="536">
        <v>0</v>
      </c>
      <c r="M58" s="537">
        <v>0.08</v>
      </c>
    </row>
    <row r="59" spans="2:13" x14ac:dyDescent="0.3">
      <c r="B59" s="426" t="s">
        <v>2963</v>
      </c>
      <c r="C59" s="536">
        <v>0.01</v>
      </c>
      <c r="D59" s="536">
        <v>0</v>
      </c>
      <c r="E59" s="536">
        <v>0</v>
      </c>
      <c r="F59" s="536">
        <v>0</v>
      </c>
      <c r="G59" s="536">
        <v>0</v>
      </c>
      <c r="H59" s="536">
        <v>0</v>
      </c>
      <c r="I59" s="536">
        <v>0</v>
      </c>
      <c r="J59" s="536">
        <v>0.03</v>
      </c>
      <c r="K59" s="536">
        <v>0</v>
      </c>
      <c r="L59" s="536">
        <v>0</v>
      </c>
      <c r="M59" s="537">
        <v>0.01</v>
      </c>
    </row>
    <row r="60" spans="2:13" x14ac:dyDescent="0.3">
      <c r="B60" s="426" t="s">
        <v>2964</v>
      </c>
      <c r="C60" s="536">
        <v>0</v>
      </c>
      <c r="D60" s="536">
        <v>0</v>
      </c>
      <c r="E60" s="536">
        <v>0</v>
      </c>
      <c r="F60" s="536">
        <v>0</v>
      </c>
      <c r="G60" s="536">
        <v>0</v>
      </c>
      <c r="H60" s="536">
        <v>0</v>
      </c>
      <c r="I60" s="536">
        <v>0</v>
      </c>
      <c r="J60" s="536">
        <v>0.02</v>
      </c>
      <c r="K60" s="536">
        <v>0</v>
      </c>
      <c r="L60" s="536">
        <v>0</v>
      </c>
      <c r="M60" s="537">
        <v>0</v>
      </c>
    </row>
    <row r="61" spans="2:13" x14ac:dyDescent="0.3">
      <c r="B61" s="426" t="s">
        <v>2965</v>
      </c>
      <c r="C61" s="536">
        <v>0</v>
      </c>
      <c r="D61" s="536">
        <v>0</v>
      </c>
      <c r="E61" s="536">
        <v>0</v>
      </c>
      <c r="F61" s="536">
        <v>0</v>
      </c>
      <c r="G61" s="536">
        <v>0</v>
      </c>
      <c r="H61" s="536">
        <v>0</v>
      </c>
      <c r="I61" s="536">
        <v>0</v>
      </c>
      <c r="J61" s="536">
        <v>0.01</v>
      </c>
      <c r="K61" s="536">
        <v>0</v>
      </c>
      <c r="L61" s="536">
        <v>0</v>
      </c>
      <c r="M61" s="537">
        <v>0</v>
      </c>
    </row>
    <row r="62" spans="2:13" x14ac:dyDescent="0.3">
      <c r="B62" s="426" t="s">
        <v>2966</v>
      </c>
      <c r="C62" s="536">
        <v>0</v>
      </c>
      <c r="D62" s="536">
        <v>0</v>
      </c>
      <c r="E62" s="536">
        <v>0</v>
      </c>
      <c r="F62" s="536">
        <v>0</v>
      </c>
      <c r="G62" s="536">
        <v>0</v>
      </c>
      <c r="H62" s="536">
        <v>0</v>
      </c>
      <c r="I62" s="536">
        <v>0</v>
      </c>
      <c r="J62" s="536">
        <v>0.01</v>
      </c>
      <c r="K62" s="536">
        <v>0</v>
      </c>
      <c r="L62" s="536">
        <v>0</v>
      </c>
      <c r="M62" s="537">
        <v>0</v>
      </c>
    </row>
    <row r="63" spans="2:13" x14ac:dyDescent="0.3">
      <c r="B63" s="432" t="s">
        <v>2967</v>
      </c>
      <c r="C63" s="538">
        <v>0</v>
      </c>
      <c r="D63" s="538">
        <v>0</v>
      </c>
      <c r="E63" s="538">
        <v>0</v>
      </c>
      <c r="F63" s="538">
        <v>0</v>
      </c>
      <c r="G63" s="538">
        <v>0</v>
      </c>
      <c r="H63" s="538">
        <v>0</v>
      </c>
      <c r="I63" s="538">
        <v>0</v>
      </c>
      <c r="J63" s="538">
        <v>0.01</v>
      </c>
      <c r="K63" s="538">
        <v>0</v>
      </c>
      <c r="L63" s="538">
        <v>0</v>
      </c>
      <c r="M63" s="539">
        <v>0</v>
      </c>
    </row>
    <row r="64" spans="2:13" x14ac:dyDescent="0.3">
      <c r="B64" s="477" t="s">
        <v>2960</v>
      </c>
    </row>
    <row r="68" spans="2:13" ht="15.6" x14ac:dyDescent="0.3">
      <c r="B68" s="478" t="s">
        <v>2968</v>
      </c>
    </row>
    <row r="69" spans="2:13" x14ac:dyDescent="0.3">
      <c r="B69" s="514" t="s">
        <v>2750</v>
      </c>
      <c r="C69" s="525"/>
      <c r="D69" s="525"/>
      <c r="E69" s="525"/>
      <c r="F69" s="525"/>
      <c r="G69" s="525"/>
      <c r="H69" s="525"/>
      <c r="I69" s="525"/>
      <c r="J69" s="525"/>
      <c r="K69" s="525"/>
      <c r="L69" s="525"/>
      <c r="M69" s="525"/>
    </row>
    <row r="70" spans="2:13" x14ac:dyDescent="0.3">
      <c r="B70" s="422"/>
      <c r="C70" s="422"/>
      <c r="D70" s="422"/>
      <c r="E70" s="422"/>
      <c r="F70" s="422"/>
      <c r="G70" s="422"/>
      <c r="H70" s="422"/>
      <c r="I70" s="422"/>
      <c r="J70" s="422"/>
      <c r="K70" s="422"/>
      <c r="L70" s="422"/>
      <c r="M70" s="422"/>
    </row>
    <row r="71" spans="2:13" ht="28.8" x14ac:dyDescent="0.3">
      <c r="B71" s="422"/>
      <c r="C71" s="482" t="s">
        <v>2898</v>
      </c>
      <c r="D71" s="482" t="s">
        <v>2899</v>
      </c>
      <c r="E71" s="482" t="s">
        <v>2900</v>
      </c>
      <c r="F71" s="482" t="s">
        <v>2901</v>
      </c>
      <c r="G71" s="482" t="s">
        <v>2902</v>
      </c>
      <c r="H71" s="482" t="s">
        <v>2903</v>
      </c>
      <c r="I71" s="482" t="s">
        <v>2904</v>
      </c>
      <c r="J71" s="482" t="s">
        <v>811</v>
      </c>
      <c r="K71" s="482" t="s">
        <v>2905</v>
      </c>
      <c r="L71" s="482" t="s">
        <v>146</v>
      </c>
      <c r="M71" s="483" t="s">
        <v>148</v>
      </c>
    </row>
    <row r="72" spans="2:13" x14ac:dyDescent="0.3">
      <c r="B72" s="511" t="s">
        <v>2969</v>
      </c>
      <c r="C72" s="534">
        <v>18.359000000000002</v>
      </c>
      <c r="D72" s="534">
        <v>1.1080000000000001</v>
      </c>
      <c r="E72" s="622" t="s">
        <v>3036</v>
      </c>
      <c r="F72" s="622" t="s">
        <v>3036</v>
      </c>
      <c r="G72" s="534">
        <v>0</v>
      </c>
      <c r="H72" s="534">
        <v>0</v>
      </c>
      <c r="I72" s="534">
        <v>1.24</v>
      </c>
      <c r="J72" s="534">
        <v>3.6509999999999998</v>
      </c>
      <c r="K72" s="534">
        <v>0</v>
      </c>
      <c r="L72" s="534">
        <v>-2.1999999999999999E-2</v>
      </c>
      <c r="M72" s="535">
        <f>SUM(C72:L72)</f>
        <v>24.336000000000002</v>
      </c>
    </row>
    <row r="73" spans="2:13" x14ac:dyDescent="0.3">
      <c r="B73" s="477" t="s">
        <v>2970</v>
      </c>
    </row>
    <row r="77" spans="2:13" ht="15.6" x14ac:dyDescent="0.3">
      <c r="B77" s="478" t="s">
        <v>2971</v>
      </c>
    </row>
    <row r="78" spans="2:13" x14ac:dyDescent="0.3">
      <c r="B78" s="514" t="s">
        <v>2752</v>
      </c>
      <c r="C78" s="525"/>
      <c r="D78" s="525"/>
      <c r="E78" s="525"/>
      <c r="F78" s="525"/>
      <c r="G78" s="525"/>
      <c r="H78" s="525"/>
      <c r="I78" s="525"/>
      <c r="J78" s="525"/>
      <c r="K78" s="525"/>
      <c r="L78" s="525"/>
      <c r="M78" s="525"/>
    </row>
    <row r="79" spans="2:13" x14ac:dyDescent="0.3">
      <c r="B79" s="422"/>
      <c r="C79" s="422"/>
      <c r="D79" s="422"/>
      <c r="E79" s="422"/>
      <c r="F79" s="422"/>
      <c r="G79" s="422"/>
      <c r="H79" s="422"/>
      <c r="I79" s="422"/>
      <c r="J79" s="422"/>
      <c r="K79" s="422"/>
      <c r="L79" s="422"/>
      <c r="M79" s="422"/>
    </row>
    <row r="80" spans="2:13" ht="28.8" x14ac:dyDescent="0.3">
      <c r="B80" s="422"/>
      <c r="C80" s="482" t="s">
        <v>2898</v>
      </c>
      <c r="D80" s="482" t="s">
        <v>2899</v>
      </c>
      <c r="E80" s="482" t="s">
        <v>2900</v>
      </c>
      <c r="F80" s="482" t="s">
        <v>2901</v>
      </c>
      <c r="G80" s="482" t="s">
        <v>2902</v>
      </c>
      <c r="H80" s="482" t="s">
        <v>2903</v>
      </c>
      <c r="I80" s="482" t="s">
        <v>2904</v>
      </c>
      <c r="J80" s="482" t="s">
        <v>811</v>
      </c>
      <c r="K80" s="482" t="s">
        <v>2905</v>
      </c>
      <c r="L80" s="482" t="s">
        <v>146</v>
      </c>
      <c r="M80" s="483" t="s">
        <v>148</v>
      </c>
    </row>
    <row r="81" spans="2:14" x14ac:dyDescent="0.3">
      <c r="B81" s="511" t="s">
        <v>2972</v>
      </c>
      <c r="C81" s="534">
        <v>0.01</v>
      </c>
      <c r="D81" s="534">
        <v>0.01</v>
      </c>
      <c r="E81" s="534">
        <v>0</v>
      </c>
      <c r="F81" s="534">
        <v>0</v>
      </c>
      <c r="G81" s="534">
        <v>0</v>
      </c>
      <c r="H81" s="534">
        <v>0</v>
      </c>
      <c r="I81" s="534">
        <v>0</v>
      </c>
      <c r="J81" s="534">
        <v>0.01</v>
      </c>
      <c r="K81" s="534">
        <v>0</v>
      </c>
      <c r="L81" s="534">
        <v>0</v>
      </c>
      <c r="M81" s="535">
        <v>0.01</v>
      </c>
    </row>
    <row r="82" spans="2:14" x14ac:dyDescent="0.3">
      <c r="B82" s="477" t="s">
        <v>2973</v>
      </c>
    </row>
    <row r="83" spans="2:14" x14ac:dyDescent="0.3">
      <c r="B83" s="477"/>
    </row>
    <row r="85" spans="2:14" x14ac:dyDescent="0.3">
      <c r="N85" s="414" t="s">
        <v>2796</v>
      </c>
    </row>
  </sheetData>
  <hyperlinks>
    <hyperlink ref="N85" location="Contents!A1" display="To Frontpage" xr:uid="{E63EB9BD-2598-4EFE-B00E-F4F6A1917D20}"/>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F91D-69F2-4A70-AE26-A0EB131DF470}">
  <sheetPr codeName="Sheet19">
    <pageSetUpPr fitToPage="1"/>
  </sheetPr>
  <dimension ref="B7:D61"/>
  <sheetViews>
    <sheetView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7" spans="2:4" ht="15.6" x14ac:dyDescent="0.3">
      <c r="B7" s="540" t="s">
        <v>2974</v>
      </c>
      <c r="C7" s="504"/>
      <c r="D7" s="504"/>
    </row>
    <row r="8" spans="2:4" x14ac:dyDescent="0.3">
      <c r="B8" s="541" t="s">
        <v>2755</v>
      </c>
      <c r="C8" s="542" t="s">
        <v>2975</v>
      </c>
      <c r="D8" s="543" t="s">
        <v>2976</v>
      </c>
    </row>
    <row r="9" spans="2:4" x14ac:dyDescent="0.3">
      <c r="B9" s="544"/>
      <c r="C9" s="545"/>
      <c r="D9" s="546"/>
    </row>
    <row r="10" spans="2:4" x14ac:dyDescent="0.3">
      <c r="B10" s="527" t="s">
        <v>2977</v>
      </c>
      <c r="C10" s="547"/>
      <c r="D10" s="547"/>
    </row>
    <row r="11" spans="2:4" ht="28.8" x14ac:dyDescent="0.3">
      <c r="B11" s="388" t="s">
        <v>2978</v>
      </c>
      <c r="C11" s="388" t="s">
        <v>2693</v>
      </c>
      <c r="D11" s="648"/>
    </row>
    <row r="12" spans="2:4" x14ac:dyDescent="0.3">
      <c r="B12" s="418"/>
      <c r="C12" s="388"/>
      <c r="D12" s="648"/>
    </row>
    <row r="13" spans="2:4" ht="43.2" x14ac:dyDescent="0.3">
      <c r="B13" s="418"/>
      <c r="C13" s="388" t="s">
        <v>2979</v>
      </c>
      <c r="D13" s="648"/>
    </row>
    <row r="14" spans="2:4" ht="28.8" x14ac:dyDescent="0.3">
      <c r="B14" s="402" t="s">
        <v>2980</v>
      </c>
      <c r="C14" s="388" t="s">
        <v>2981</v>
      </c>
      <c r="D14" s="648"/>
    </row>
    <row r="15" spans="2:4" x14ac:dyDescent="0.3">
      <c r="B15" s="402"/>
      <c r="C15" s="548" t="s">
        <v>2982</v>
      </c>
      <c r="D15" s="648"/>
    </row>
    <row r="16" spans="2:4" ht="28.8" x14ac:dyDescent="0.3">
      <c r="B16" s="402" t="s">
        <v>2983</v>
      </c>
      <c r="C16" s="548" t="s">
        <v>2984</v>
      </c>
      <c r="D16" s="648"/>
    </row>
    <row r="17" spans="2:4" x14ac:dyDescent="0.3">
      <c r="B17" s="549"/>
      <c r="C17" s="548" t="s">
        <v>2985</v>
      </c>
      <c r="D17" s="648"/>
    </row>
    <row r="18" spans="2:4" x14ac:dyDescent="0.3">
      <c r="B18" s="549"/>
      <c r="C18" s="548" t="s">
        <v>2986</v>
      </c>
      <c r="D18" s="648"/>
    </row>
    <row r="19" spans="2:4" x14ac:dyDescent="0.3">
      <c r="B19" s="549"/>
      <c r="C19" s="548" t="s">
        <v>2987</v>
      </c>
      <c r="D19" s="648"/>
    </row>
    <row r="20" spans="2:4" x14ac:dyDescent="0.3">
      <c r="B20" s="549"/>
      <c r="C20" s="548" t="s">
        <v>2988</v>
      </c>
      <c r="D20" s="648"/>
    </row>
    <row r="21" spans="2:4" x14ac:dyDescent="0.3">
      <c r="B21" s="549"/>
      <c r="C21" s="548" t="s">
        <v>2989</v>
      </c>
      <c r="D21" s="648"/>
    </row>
    <row r="22" spans="2:4" ht="28.2" x14ac:dyDescent="0.3">
      <c r="B22" s="549"/>
      <c r="C22" s="548" t="s">
        <v>2990</v>
      </c>
      <c r="D22" s="648"/>
    </row>
    <row r="23" spans="2:4" x14ac:dyDescent="0.3">
      <c r="B23" s="549"/>
      <c r="C23" s="548" t="s">
        <v>2991</v>
      </c>
      <c r="D23" s="648"/>
    </row>
    <row r="24" spans="2:4" x14ac:dyDescent="0.3">
      <c r="B24" s="549"/>
      <c r="C24" s="548" t="s">
        <v>2992</v>
      </c>
      <c r="D24" s="648"/>
    </row>
    <row r="25" spans="2:4" x14ac:dyDescent="0.3">
      <c r="B25" s="549"/>
      <c r="C25" s="548" t="s">
        <v>2993</v>
      </c>
      <c r="D25" s="648"/>
    </row>
    <row r="26" spans="2:4" x14ac:dyDescent="0.3">
      <c r="B26" s="549"/>
      <c r="C26" s="548" t="s">
        <v>2994</v>
      </c>
      <c r="D26" s="648"/>
    </row>
    <row r="27" spans="2:4" x14ac:dyDescent="0.3">
      <c r="B27" s="549"/>
      <c r="C27" s="548"/>
      <c r="D27" s="388"/>
    </row>
    <row r="28" spans="2:4" x14ac:dyDescent="0.3">
      <c r="B28" s="527" t="s">
        <v>2995</v>
      </c>
      <c r="C28" s="511"/>
      <c r="D28" s="511"/>
    </row>
    <row r="29" spans="2:4" ht="28.8" x14ac:dyDescent="0.3">
      <c r="B29" s="647" t="s">
        <v>2996</v>
      </c>
      <c r="C29" s="388" t="s">
        <v>2694</v>
      </c>
      <c r="D29" s="648"/>
    </row>
    <row r="30" spans="2:4" x14ac:dyDescent="0.3">
      <c r="B30" s="647"/>
      <c r="C30" s="388"/>
      <c r="D30" s="648"/>
    </row>
    <row r="31" spans="2:4" ht="28.8" x14ac:dyDescent="0.3">
      <c r="B31" s="647"/>
      <c r="C31" s="388" t="s">
        <v>2997</v>
      </c>
      <c r="D31" s="648"/>
    </row>
    <row r="32" spans="2:4" x14ac:dyDescent="0.3">
      <c r="B32" s="647"/>
      <c r="C32" s="473"/>
      <c r="D32" s="648"/>
    </row>
    <row r="33" spans="2:4" x14ac:dyDescent="0.3">
      <c r="B33" s="647"/>
      <c r="C33" s="473" t="s">
        <v>2998</v>
      </c>
      <c r="D33" s="648"/>
    </row>
    <row r="34" spans="2:4" ht="28.8" x14ac:dyDescent="0.3">
      <c r="B34" s="647" t="s">
        <v>2999</v>
      </c>
      <c r="C34" s="388" t="s">
        <v>3000</v>
      </c>
      <c r="D34" s="648"/>
    </row>
    <row r="35" spans="2:4" x14ac:dyDescent="0.3">
      <c r="B35" s="647"/>
      <c r="C35" s="388"/>
      <c r="D35" s="648"/>
    </row>
    <row r="36" spans="2:4" x14ac:dyDescent="0.3">
      <c r="B36" s="647"/>
      <c r="C36" s="473" t="s">
        <v>3001</v>
      </c>
      <c r="D36" s="648"/>
    </row>
    <row r="37" spans="2:4" ht="28.8" x14ac:dyDescent="0.3">
      <c r="B37" s="647" t="s">
        <v>3002</v>
      </c>
      <c r="C37" s="388" t="s">
        <v>3003</v>
      </c>
      <c r="D37" s="648"/>
    </row>
    <row r="38" spans="2:4" x14ac:dyDescent="0.3">
      <c r="B38" s="647"/>
      <c r="C38" s="388"/>
      <c r="D38" s="648"/>
    </row>
    <row r="39" spans="2:4" x14ac:dyDescent="0.3">
      <c r="B39" s="647"/>
      <c r="C39" s="473" t="s">
        <v>3004</v>
      </c>
      <c r="D39" s="648"/>
    </row>
    <row r="40" spans="2:4" ht="28.8" x14ac:dyDescent="0.3">
      <c r="B40" s="647" t="s">
        <v>3005</v>
      </c>
      <c r="C40" s="388" t="s">
        <v>3006</v>
      </c>
      <c r="D40" s="648"/>
    </row>
    <row r="41" spans="2:4" x14ac:dyDescent="0.3">
      <c r="B41" s="647"/>
      <c r="C41" s="388"/>
      <c r="D41" s="648"/>
    </row>
    <row r="42" spans="2:4" ht="28.8" x14ac:dyDescent="0.3">
      <c r="B42" s="647"/>
      <c r="C42" s="473" t="s">
        <v>3007</v>
      </c>
      <c r="D42" s="648"/>
    </row>
    <row r="43" spans="2:4" ht="28.8" x14ac:dyDescent="0.3">
      <c r="B43" s="550" t="s">
        <v>3008</v>
      </c>
      <c r="C43" s="395" t="s">
        <v>3009</v>
      </c>
      <c r="D43" s="395"/>
    </row>
    <row r="45" spans="2:4" x14ac:dyDescent="0.3">
      <c r="D45" s="414" t="s">
        <v>2796</v>
      </c>
    </row>
    <row r="56" spans="2:4" ht="15" customHeight="1" x14ac:dyDescent="0.3"/>
    <row r="57" spans="2:4" ht="222.75" customHeight="1" x14ac:dyDescent="0.3"/>
    <row r="58" spans="2:4" ht="203.25" customHeight="1" x14ac:dyDescent="0.3">
      <c r="B58" s="402"/>
      <c r="C58" s="551"/>
      <c r="D58" s="551"/>
    </row>
    <row r="59" spans="2:4" ht="15.6" x14ac:dyDescent="0.3">
      <c r="B59" s="552"/>
      <c r="C59" s="553"/>
      <c r="D59" s="553"/>
    </row>
    <row r="61" spans="2:4" x14ac:dyDescent="0.3">
      <c r="D61" s="4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8FFCCFE5-C1A4-4C0E-988B-4A4EE363B0B5}"/>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5" t="s">
        <v>2095</v>
      </c>
      <c r="F6" s="625"/>
      <c r="G6" s="625"/>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3110</v>
      </c>
      <c r="G9" s="7"/>
      <c r="H9" s="7"/>
      <c r="I9" s="7"/>
      <c r="J9" s="8"/>
    </row>
    <row r="10" spans="2:10" ht="21" x14ac:dyDescent="0.3">
      <c r="B10" s="6"/>
      <c r="C10" s="7"/>
      <c r="D10" s="7"/>
      <c r="E10" s="7"/>
      <c r="F10" s="355" t="s">
        <v>2696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8" t="s">
        <v>15</v>
      </c>
      <c r="E24" s="624" t="s">
        <v>16</v>
      </c>
      <c r="F24" s="624"/>
      <c r="G24" s="624"/>
      <c r="H24" s="624"/>
      <c r="I24" s="7"/>
      <c r="J24" s="8"/>
    </row>
    <row r="25" spans="2:10" x14ac:dyDescent="0.3">
      <c r="B25" s="6"/>
      <c r="C25" s="7"/>
      <c r="D25" s="7"/>
      <c r="E25" s="16"/>
      <c r="F25" s="16"/>
      <c r="G25" s="16"/>
      <c r="H25" s="7"/>
      <c r="I25" s="7"/>
      <c r="J25" s="8"/>
    </row>
    <row r="26" spans="2:10" x14ac:dyDescent="0.3">
      <c r="B26" s="6"/>
      <c r="C26" s="7"/>
      <c r="D26" s="628" t="s">
        <v>17</v>
      </c>
      <c r="E26" s="624"/>
      <c r="F26" s="624"/>
      <c r="G26" s="624"/>
      <c r="H26" s="624"/>
      <c r="I26" s="7"/>
      <c r="J26" s="8"/>
    </row>
    <row r="27" spans="2:10" x14ac:dyDescent="0.3">
      <c r="B27" s="6"/>
      <c r="C27" s="7"/>
      <c r="D27" s="17"/>
      <c r="E27" s="17"/>
      <c r="F27" s="17"/>
      <c r="G27" s="17"/>
      <c r="H27" s="17"/>
      <c r="I27" s="7"/>
      <c r="J27" s="8"/>
    </row>
    <row r="28" spans="2:10" x14ac:dyDescent="0.3">
      <c r="B28" s="6"/>
      <c r="C28" s="7"/>
      <c r="D28" s="628" t="s">
        <v>18</v>
      </c>
      <c r="E28" s="624" t="s">
        <v>16</v>
      </c>
      <c r="F28" s="624"/>
      <c r="G28" s="624"/>
      <c r="H28" s="624"/>
      <c r="I28" s="7"/>
      <c r="J28" s="8"/>
    </row>
    <row r="29" spans="2:10" x14ac:dyDescent="0.3">
      <c r="B29" s="6"/>
      <c r="C29" s="7"/>
      <c r="D29" s="17"/>
      <c r="E29" s="17"/>
      <c r="F29" s="17"/>
      <c r="G29" s="17"/>
      <c r="H29" s="17"/>
      <c r="I29" s="7"/>
      <c r="J29" s="8"/>
    </row>
    <row r="30" spans="2:10" x14ac:dyDescent="0.3">
      <c r="B30" s="6"/>
      <c r="C30" s="7"/>
      <c r="D30" s="628" t="s">
        <v>19</v>
      </c>
      <c r="E30" s="624" t="s">
        <v>16</v>
      </c>
      <c r="F30" s="624"/>
      <c r="G30" s="624"/>
      <c r="H30" s="624"/>
      <c r="I30" s="7"/>
      <c r="J30" s="8"/>
    </row>
    <row r="31" spans="2:10" x14ac:dyDescent="0.3">
      <c r="B31" s="6"/>
      <c r="C31" s="7"/>
      <c r="D31" s="17"/>
      <c r="E31" s="17"/>
      <c r="F31" s="17"/>
      <c r="G31" s="17"/>
      <c r="H31" s="17"/>
      <c r="I31" s="7"/>
      <c r="J31" s="8"/>
    </row>
    <row r="32" spans="2:10" x14ac:dyDescent="0.3">
      <c r="B32" s="6"/>
      <c r="C32" s="7"/>
      <c r="D32" s="628" t="s">
        <v>20</v>
      </c>
      <c r="E32" s="624" t="s">
        <v>16</v>
      </c>
      <c r="F32" s="624"/>
      <c r="G32" s="624"/>
      <c r="H32" s="624"/>
      <c r="I32" s="7"/>
      <c r="J32" s="8"/>
    </row>
    <row r="33" spans="1:18" x14ac:dyDescent="0.3">
      <c r="B33" s="6"/>
      <c r="C33" s="7"/>
      <c r="D33" s="16"/>
      <c r="E33" s="16"/>
      <c r="F33" s="16"/>
      <c r="G33" s="16"/>
      <c r="H33" s="16"/>
      <c r="I33" s="7"/>
      <c r="J33" s="8"/>
    </row>
    <row r="34" spans="1:18" x14ac:dyDescent="0.3">
      <c r="B34" s="6"/>
      <c r="C34" s="7"/>
      <c r="D34" s="628" t="s">
        <v>21</v>
      </c>
      <c r="E34" s="624" t="s">
        <v>16</v>
      </c>
      <c r="F34" s="624"/>
      <c r="G34" s="624"/>
      <c r="H34" s="624"/>
      <c r="I34" s="7"/>
      <c r="J34" s="8"/>
    </row>
    <row r="35" spans="1:18" x14ac:dyDescent="0.3">
      <c r="B35" s="6"/>
      <c r="C35" s="7"/>
      <c r="D35" s="7"/>
      <c r="E35" s="7"/>
      <c r="F35" s="7"/>
      <c r="G35" s="7"/>
      <c r="H35" s="7"/>
      <c r="I35" s="7"/>
      <c r="J35" s="8"/>
    </row>
    <row r="36" spans="1:18" x14ac:dyDescent="0.3">
      <c r="B36" s="6"/>
      <c r="C36" s="7"/>
      <c r="D36" s="626" t="s">
        <v>22</v>
      </c>
      <c r="E36" s="627"/>
      <c r="F36" s="627"/>
      <c r="G36" s="627"/>
      <c r="H36" s="627"/>
      <c r="I36" s="7"/>
      <c r="J36" s="8"/>
    </row>
    <row r="37" spans="1:18" x14ac:dyDescent="0.3">
      <c r="B37" s="6"/>
      <c r="C37" s="7"/>
      <c r="D37" s="7"/>
      <c r="E37" s="7"/>
      <c r="F37" s="15"/>
      <c r="G37" s="7"/>
      <c r="H37" s="7"/>
      <c r="I37" s="7"/>
      <c r="J37" s="8"/>
    </row>
    <row r="38" spans="1:18" x14ac:dyDescent="0.3">
      <c r="B38" s="6"/>
      <c r="C38" s="7"/>
      <c r="D38" s="626" t="s">
        <v>1569</v>
      </c>
      <c r="E38" s="627"/>
      <c r="F38" s="627"/>
      <c r="G38" s="627"/>
      <c r="H38" s="627"/>
      <c r="I38" s="7"/>
      <c r="J38" s="8"/>
    </row>
    <row r="39" spans="1:18" x14ac:dyDescent="0.3">
      <c r="B39" s="6"/>
      <c r="C39" s="7"/>
      <c r="D39" s="144"/>
      <c r="E39" s="144"/>
      <c r="F39" s="144"/>
      <c r="G39" s="144"/>
      <c r="H39" s="144"/>
      <c r="I39" s="7"/>
      <c r="J39" s="8"/>
    </row>
    <row r="40" spans="1:18" s="268" customFormat="1" x14ac:dyDescent="0.3">
      <c r="A40" s="2"/>
      <c r="B40" s="6"/>
      <c r="C40" s="7"/>
      <c r="D40" s="623" t="s">
        <v>2541</v>
      </c>
      <c r="E40" s="624" t="s">
        <v>16</v>
      </c>
      <c r="F40" s="624"/>
      <c r="G40" s="624"/>
      <c r="H40" s="624"/>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3" t="s">
        <v>2649</v>
      </c>
      <c r="E42" s="624"/>
      <c r="F42" s="624"/>
      <c r="G42" s="624"/>
      <c r="H42" s="624"/>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038D-9566-4FB6-B0C1-812BC891E51D}">
  <sheetPr codeName="Sheet20">
    <pageSetUpPr fitToPage="1"/>
  </sheetPr>
  <dimension ref="A1:U61"/>
  <sheetViews>
    <sheetView zoomScale="85" zoomScaleNormal="85" workbookViewId="0"/>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3"/>
      <c r="B1" s="363"/>
      <c r="C1" s="363"/>
      <c r="D1" s="363"/>
      <c r="E1" s="363"/>
      <c r="F1" s="363"/>
      <c r="G1" s="363"/>
      <c r="H1" s="363"/>
      <c r="I1" s="363"/>
      <c r="J1" s="363"/>
      <c r="K1" s="363"/>
      <c r="L1" s="363"/>
      <c r="M1" s="363"/>
      <c r="N1" s="363"/>
      <c r="O1" s="363"/>
      <c r="P1" s="363"/>
      <c r="Q1" s="363"/>
      <c r="R1" s="363"/>
      <c r="S1" s="363"/>
      <c r="T1" s="363"/>
      <c r="U1" s="363"/>
    </row>
    <row r="2" spans="1:21" x14ac:dyDescent="0.3">
      <c r="A2" s="363"/>
      <c r="B2" s="363"/>
      <c r="C2" s="363"/>
      <c r="D2" s="363"/>
      <c r="E2" s="363"/>
      <c r="F2" s="363"/>
      <c r="G2" s="363"/>
      <c r="H2" s="363"/>
      <c r="I2" s="363"/>
      <c r="J2" s="363"/>
      <c r="K2" s="363"/>
      <c r="L2" s="363"/>
      <c r="M2" s="363"/>
      <c r="N2" s="363"/>
      <c r="O2" s="363"/>
      <c r="P2" s="363"/>
      <c r="Q2" s="363"/>
      <c r="R2" s="363"/>
      <c r="S2" s="363"/>
      <c r="T2" s="363"/>
      <c r="U2" s="363"/>
    </row>
    <row r="3" spans="1:21" x14ac:dyDescent="0.3">
      <c r="A3" s="363"/>
      <c r="B3" s="363"/>
      <c r="C3" s="363"/>
      <c r="D3" s="363"/>
      <c r="E3" s="363"/>
      <c r="F3" s="363"/>
      <c r="G3" s="363"/>
      <c r="H3" s="363"/>
      <c r="I3" s="363"/>
      <c r="J3" s="363"/>
      <c r="K3" s="363"/>
      <c r="L3" s="363"/>
      <c r="M3" s="363"/>
      <c r="N3" s="363"/>
      <c r="O3" s="363"/>
      <c r="P3" s="363"/>
      <c r="Q3" s="363"/>
      <c r="R3" s="363"/>
      <c r="S3" s="363"/>
      <c r="T3" s="363"/>
      <c r="U3" s="363"/>
    </row>
    <row r="4" spans="1:21" x14ac:dyDescent="0.3">
      <c r="A4" s="363"/>
      <c r="B4" s="426"/>
      <c r="C4" s="363"/>
      <c r="D4" s="363"/>
      <c r="E4" s="363"/>
      <c r="F4" s="363"/>
      <c r="G4" s="363"/>
      <c r="H4" s="363"/>
      <c r="I4" s="363"/>
      <c r="J4" s="363"/>
      <c r="K4" s="363"/>
      <c r="L4" s="363"/>
      <c r="M4" s="363"/>
      <c r="N4" s="363"/>
      <c r="O4" s="363"/>
      <c r="P4" s="363"/>
      <c r="Q4" s="363"/>
      <c r="R4" s="363"/>
      <c r="S4" s="363"/>
      <c r="T4" s="363"/>
      <c r="U4" s="363"/>
    </row>
    <row r="5" spans="1:21" ht="15.75" customHeight="1" x14ac:dyDescent="0.3">
      <c r="A5" s="363"/>
      <c r="B5" s="540" t="s">
        <v>3010</v>
      </c>
      <c r="C5" s="504"/>
      <c r="D5" s="504"/>
      <c r="E5" s="504"/>
      <c r="F5" s="504"/>
      <c r="G5" s="504"/>
      <c r="H5" s="504"/>
      <c r="I5" s="504"/>
      <c r="J5" s="504"/>
      <c r="K5" s="504"/>
      <c r="L5" s="504"/>
      <c r="M5" s="504"/>
      <c r="N5" s="504"/>
      <c r="O5" s="504"/>
    </row>
    <row r="6" spans="1:21" ht="15" customHeight="1" x14ac:dyDescent="0.3">
      <c r="A6" s="363"/>
      <c r="B6" s="554" t="s">
        <v>3011</v>
      </c>
      <c r="C6" s="650" t="s">
        <v>3012</v>
      </c>
      <c r="D6" s="650"/>
      <c r="E6" s="650"/>
      <c r="F6" s="650"/>
      <c r="G6" s="650"/>
      <c r="H6" s="650"/>
      <c r="I6" s="650"/>
      <c r="J6" s="650"/>
      <c r="K6" s="650"/>
      <c r="L6" s="650"/>
      <c r="M6" s="650"/>
      <c r="N6" s="650"/>
      <c r="O6" s="650"/>
    </row>
    <row r="7" spans="1:21" ht="15" customHeight="1" x14ac:dyDescent="0.3">
      <c r="A7" s="363"/>
      <c r="B7" s="554"/>
      <c r="C7" s="651" t="s">
        <v>3013</v>
      </c>
      <c r="D7" s="651"/>
      <c r="E7" s="651"/>
      <c r="F7" s="651"/>
      <c r="G7" s="651"/>
      <c r="H7" s="651"/>
      <c r="I7" s="651"/>
      <c r="J7" s="651"/>
      <c r="K7" s="651"/>
      <c r="L7" s="651"/>
      <c r="M7" s="651"/>
      <c r="N7" s="651"/>
      <c r="O7" s="651"/>
    </row>
    <row r="8" spans="1:21" ht="15" customHeight="1" x14ac:dyDescent="0.3">
      <c r="A8" s="363"/>
      <c r="B8" s="555"/>
      <c r="C8" s="556"/>
      <c r="D8" s="556"/>
      <c r="E8" s="504"/>
      <c r="F8" s="504"/>
      <c r="G8" s="504"/>
      <c r="H8" s="504"/>
      <c r="I8" s="504"/>
      <c r="J8" s="504"/>
      <c r="K8" s="504"/>
      <c r="L8" s="504"/>
      <c r="M8" s="504"/>
      <c r="N8" s="504"/>
      <c r="O8" s="504"/>
    </row>
    <row r="9" spans="1:21" ht="15" customHeight="1" x14ac:dyDescent="0.3">
      <c r="A9" s="363"/>
      <c r="B9" s="557" t="s">
        <v>3014</v>
      </c>
      <c r="C9" s="511"/>
      <c r="D9" s="511"/>
      <c r="E9" s="511"/>
      <c r="F9" s="511"/>
      <c r="G9" s="511"/>
      <c r="H9" s="511"/>
      <c r="I9" s="511"/>
      <c r="J9" s="511"/>
      <c r="K9" s="511"/>
      <c r="L9" s="511"/>
      <c r="M9" s="511"/>
      <c r="N9" s="511"/>
      <c r="O9" s="511"/>
    </row>
    <row r="10" spans="1:21" ht="15" customHeight="1" x14ac:dyDescent="0.3">
      <c r="A10" s="363"/>
      <c r="B10" s="388" t="s">
        <v>3015</v>
      </c>
      <c r="C10" s="652"/>
      <c r="D10" s="652"/>
      <c r="E10" s="652"/>
      <c r="F10" s="652"/>
      <c r="G10" s="652"/>
      <c r="H10" s="652"/>
      <c r="I10" s="652"/>
      <c r="J10" s="652"/>
      <c r="K10" s="652"/>
      <c r="L10" s="652"/>
      <c r="M10" s="652"/>
      <c r="N10" s="652"/>
      <c r="O10" s="652"/>
    </row>
    <row r="11" spans="1:21" ht="15" customHeight="1" x14ac:dyDescent="0.3">
      <c r="A11" s="363"/>
      <c r="B11" s="402" t="s">
        <v>3016</v>
      </c>
      <c r="C11" s="653"/>
      <c r="D11" s="653"/>
      <c r="E11" s="653"/>
      <c r="F11" s="653"/>
      <c r="G11" s="653"/>
      <c r="H11" s="653"/>
      <c r="I11" s="653"/>
      <c r="J11" s="653"/>
      <c r="K11" s="653"/>
      <c r="L11" s="653"/>
      <c r="M11" s="653"/>
      <c r="N11" s="653"/>
      <c r="O11" s="653"/>
    </row>
    <row r="12" spans="1:21" x14ac:dyDescent="0.3">
      <c r="A12" s="363"/>
      <c r="B12" s="402"/>
      <c r="C12" s="654"/>
      <c r="D12" s="654"/>
      <c r="E12" s="654"/>
      <c r="F12" s="654"/>
      <c r="G12" s="654"/>
      <c r="H12" s="654"/>
      <c r="I12" s="654"/>
      <c r="J12" s="654"/>
      <c r="K12" s="654"/>
      <c r="L12" s="654"/>
      <c r="M12" s="654"/>
      <c r="N12" s="654"/>
      <c r="O12" s="654"/>
    </row>
    <row r="13" spans="1:21" ht="15.75" customHeight="1" x14ac:dyDescent="0.3">
      <c r="A13" s="363"/>
      <c r="B13" s="557" t="s">
        <v>3017</v>
      </c>
      <c r="C13" s="655" t="s">
        <v>3018</v>
      </c>
      <c r="D13" s="655"/>
      <c r="E13" s="655"/>
      <c r="F13" s="655"/>
      <c r="G13" s="655"/>
      <c r="H13" s="655"/>
      <c r="I13" s="655"/>
      <c r="J13" s="655"/>
      <c r="K13" s="655"/>
      <c r="L13" s="655"/>
      <c r="M13" s="655"/>
      <c r="N13" s="655"/>
      <c r="O13" s="655"/>
    </row>
    <row r="14" spans="1:21" ht="226.5" customHeight="1" x14ac:dyDescent="0.3">
      <c r="A14" s="363"/>
      <c r="B14" s="402" t="s">
        <v>3019</v>
      </c>
      <c r="C14" s="656" t="s">
        <v>3020</v>
      </c>
      <c r="D14" s="657"/>
      <c r="E14" s="657"/>
      <c r="F14" s="657"/>
      <c r="G14" s="657"/>
      <c r="H14" s="657"/>
      <c r="I14" s="657"/>
      <c r="J14" s="657"/>
      <c r="K14" s="657"/>
      <c r="L14" s="657"/>
      <c r="M14" s="657"/>
      <c r="N14" s="657"/>
      <c r="O14" s="658"/>
    </row>
    <row r="15" spans="1:21" x14ac:dyDescent="0.3">
      <c r="A15" s="363"/>
      <c r="B15" s="363"/>
      <c r="C15" s="558"/>
      <c r="D15" s="363"/>
      <c r="E15" s="363"/>
      <c r="F15" s="363"/>
      <c r="G15" s="363"/>
      <c r="H15" s="363"/>
      <c r="I15" s="363"/>
      <c r="J15" s="363"/>
      <c r="K15" s="363"/>
      <c r="L15" s="363"/>
      <c r="M15" s="363"/>
      <c r="N15" s="363"/>
      <c r="O15" s="559"/>
    </row>
    <row r="16" spans="1:21" x14ac:dyDescent="0.3">
      <c r="A16" s="363"/>
      <c r="B16" s="363"/>
      <c r="C16" s="558"/>
      <c r="D16" s="363"/>
      <c r="E16" s="363"/>
      <c r="F16" s="363"/>
      <c r="G16" s="363"/>
      <c r="H16" s="363"/>
      <c r="I16" s="363"/>
      <c r="J16" s="363"/>
      <c r="K16" s="363"/>
      <c r="L16" s="363"/>
      <c r="M16" s="363"/>
      <c r="N16" s="363"/>
      <c r="O16" s="559"/>
    </row>
    <row r="17" spans="1:15" ht="28.8" x14ac:dyDescent="0.3">
      <c r="A17" s="363"/>
      <c r="B17" s="402" t="s">
        <v>3021</v>
      </c>
      <c r="C17" s="558" t="s">
        <v>3022</v>
      </c>
      <c r="D17" s="363"/>
      <c r="E17" s="363"/>
      <c r="F17" s="363"/>
      <c r="G17" s="363"/>
      <c r="H17" s="363"/>
      <c r="I17" s="363"/>
      <c r="J17" s="363"/>
      <c r="K17" s="363"/>
      <c r="L17" s="363"/>
      <c r="M17" s="363"/>
      <c r="N17" s="363"/>
      <c r="O17" s="559"/>
    </row>
    <row r="18" spans="1:15" x14ac:dyDescent="0.3">
      <c r="A18" s="363"/>
      <c r="B18" s="363"/>
      <c r="C18" s="558"/>
      <c r="D18" s="363"/>
      <c r="E18" s="507"/>
      <c r="F18" s="560"/>
      <c r="G18" s="363"/>
      <c r="H18" s="363"/>
      <c r="I18" s="363"/>
      <c r="J18" s="363"/>
      <c r="K18" s="363"/>
      <c r="L18" s="363"/>
      <c r="M18" s="363"/>
      <c r="N18" s="363"/>
      <c r="O18" s="559"/>
    </row>
    <row r="19" spans="1:15" x14ac:dyDescent="0.3">
      <c r="A19" s="363"/>
      <c r="B19" s="363"/>
      <c r="C19" s="561" t="s">
        <v>3023</v>
      </c>
      <c r="D19" s="363"/>
      <c r="E19" s="507"/>
      <c r="F19" s="560"/>
      <c r="G19" s="363"/>
      <c r="H19" s="363"/>
      <c r="I19" s="363"/>
      <c r="J19" s="363"/>
      <c r="K19" s="363"/>
      <c r="L19" s="363"/>
      <c r="M19" s="363"/>
      <c r="N19" s="363"/>
      <c r="O19" s="559"/>
    </row>
    <row r="20" spans="1:15" x14ac:dyDescent="0.3">
      <c r="A20" s="363"/>
      <c r="B20" s="363"/>
      <c r="C20" s="558" t="s">
        <v>3024</v>
      </c>
      <c r="D20" s="363"/>
      <c r="E20" s="507"/>
      <c r="F20" s="560"/>
      <c r="G20" s="363"/>
      <c r="H20" s="363"/>
      <c r="I20" s="363"/>
      <c r="J20" s="363"/>
      <c r="K20" s="363"/>
      <c r="L20" s="363"/>
      <c r="M20" s="363"/>
      <c r="N20" s="363"/>
      <c r="O20" s="559"/>
    </row>
    <row r="21" spans="1:15" x14ac:dyDescent="0.3">
      <c r="A21" s="363"/>
      <c r="B21" s="363"/>
      <c r="C21" s="558"/>
      <c r="D21" s="363"/>
      <c r="E21" s="507"/>
      <c r="F21" s="560"/>
      <c r="G21" s="363"/>
      <c r="H21" s="363"/>
      <c r="I21" s="363"/>
      <c r="J21" s="363"/>
      <c r="K21" s="363"/>
      <c r="L21" s="363"/>
      <c r="M21" s="363"/>
      <c r="N21" s="363"/>
      <c r="O21" s="559"/>
    </row>
    <row r="22" spans="1:15" x14ac:dyDescent="0.3">
      <c r="A22" s="363"/>
      <c r="B22" s="363"/>
      <c r="C22" s="558"/>
      <c r="D22" s="649" t="s">
        <v>3025</v>
      </c>
      <c r="E22" s="649"/>
      <c r="F22" s="649"/>
      <c r="G22" s="649"/>
      <c r="H22" s="649"/>
      <c r="I22" s="649"/>
      <c r="J22" s="649"/>
      <c r="K22" s="649"/>
      <c r="L22" s="562"/>
      <c r="M22" s="363"/>
      <c r="N22" s="363"/>
      <c r="O22" s="559"/>
    </row>
    <row r="23" spans="1:15" x14ac:dyDescent="0.3">
      <c r="A23" s="363"/>
      <c r="B23" s="363"/>
      <c r="C23" s="558"/>
      <c r="D23" s="363"/>
      <c r="E23" s="363"/>
      <c r="F23" s="363"/>
      <c r="G23" s="363"/>
      <c r="H23" s="363"/>
      <c r="I23" s="363"/>
      <c r="J23" s="363"/>
      <c r="K23" s="363"/>
      <c r="L23" s="363"/>
      <c r="M23" s="363"/>
      <c r="N23" s="363"/>
      <c r="O23" s="559"/>
    </row>
    <row r="24" spans="1:15" ht="15" thickBot="1" x14ac:dyDescent="0.35">
      <c r="A24" s="363"/>
      <c r="B24" s="363"/>
      <c r="C24" s="563" t="s">
        <v>3026</v>
      </c>
      <c r="D24" s="564" t="s">
        <v>3027</v>
      </c>
      <c r="E24" s="564" t="s">
        <v>3028</v>
      </c>
      <c r="F24" s="564" t="s">
        <v>3029</v>
      </c>
      <c r="G24" s="564" t="s">
        <v>3030</v>
      </c>
      <c r="H24" s="564" t="s">
        <v>3031</v>
      </c>
      <c r="I24" s="564" t="s">
        <v>3032</v>
      </c>
      <c r="J24" s="564" t="s">
        <v>3033</v>
      </c>
      <c r="K24" s="564" t="s">
        <v>3034</v>
      </c>
      <c r="L24" s="564" t="s">
        <v>3035</v>
      </c>
      <c r="M24" s="363"/>
      <c r="N24" s="363"/>
      <c r="O24" s="559"/>
    </row>
    <row r="25" spans="1:15" x14ac:dyDescent="0.3">
      <c r="A25" s="363"/>
      <c r="B25" s="363"/>
      <c r="C25" s="565">
        <v>266666.66666666669</v>
      </c>
      <c r="D25" s="560">
        <v>266666.66666666669</v>
      </c>
      <c r="E25" s="560">
        <v>266666.66666666669</v>
      </c>
      <c r="F25" s="560">
        <v>133333.33333333334</v>
      </c>
      <c r="G25" s="560">
        <v>66666.666666666672</v>
      </c>
      <c r="H25" s="507" t="s">
        <v>3036</v>
      </c>
      <c r="I25" s="507" t="s">
        <v>3036</v>
      </c>
      <c r="J25" s="507" t="s">
        <v>3036</v>
      </c>
      <c r="K25" s="507" t="s">
        <v>3036</v>
      </c>
      <c r="L25" s="507" t="s">
        <v>3036</v>
      </c>
      <c r="M25" s="363"/>
      <c r="N25" s="363"/>
      <c r="O25" s="559"/>
    </row>
    <row r="26" spans="1:15" x14ac:dyDescent="0.3">
      <c r="A26" s="363"/>
      <c r="B26" s="363"/>
      <c r="C26" s="565"/>
      <c r="D26" s="560"/>
      <c r="E26" s="560"/>
      <c r="F26" s="560"/>
      <c r="G26" s="560"/>
      <c r="H26" s="507"/>
      <c r="I26" s="507"/>
      <c r="J26" s="507"/>
      <c r="K26" s="507"/>
      <c r="L26" s="507"/>
      <c r="M26" s="363"/>
      <c r="N26" s="363"/>
      <c r="O26" s="559"/>
    </row>
    <row r="27" spans="1:15" x14ac:dyDescent="0.3">
      <c r="A27" s="363"/>
      <c r="B27" s="363"/>
      <c r="C27" s="565"/>
      <c r="D27" s="560"/>
      <c r="E27" s="560"/>
      <c r="F27" s="560"/>
      <c r="G27" s="560"/>
      <c r="H27" s="507"/>
      <c r="I27" s="507"/>
      <c r="J27" s="507"/>
      <c r="K27" s="507"/>
      <c r="L27" s="507"/>
      <c r="M27" s="363"/>
      <c r="N27" s="363"/>
      <c r="O27" s="559"/>
    </row>
    <row r="28" spans="1:15" x14ac:dyDescent="0.3">
      <c r="A28" s="363"/>
      <c r="B28" s="363"/>
      <c r="C28" s="565"/>
      <c r="D28" s="560"/>
      <c r="E28" s="560"/>
      <c r="F28" s="560"/>
      <c r="G28" s="560"/>
      <c r="H28" s="507"/>
      <c r="I28" s="507"/>
      <c r="J28" s="507"/>
      <c r="K28" s="507"/>
      <c r="L28" s="507"/>
      <c r="M28" s="363"/>
      <c r="N28" s="363"/>
      <c r="O28" s="559"/>
    </row>
    <row r="29" spans="1:15" x14ac:dyDescent="0.3">
      <c r="A29" s="363"/>
      <c r="B29" s="363"/>
      <c r="C29" s="558" t="s">
        <v>3037</v>
      </c>
      <c r="D29" s="560"/>
      <c r="E29" s="560"/>
      <c r="F29" s="560"/>
      <c r="G29" s="560"/>
      <c r="H29" s="507"/>
      <c r="I29" s="507"/>
      <c r="J29" s="507"/>
      <c r="K29" s="507"/>
      <c r="L29" s="507"/>
      <c r="M29" s="363"/>
      <c r="N29" s="363"/>
      <c r="O29" s="559"/>
    </row>
    <row r="30" spans="1:15" x14ac:dyDescent="0.3">
      <c r="A30" s="363"/>
      <c r="B30" s="363"/>
      <c r="C30" s="558"/>
      <c r="D30" s="560"/>
      <c r="E30" s="560"/>
      <c r="F30" s="560"/>
      <c r="G30" s="560"/>
      <c r="H30" s="507"/>
      <c r="I30" s="507"/>
      <c r="J30" s="507"/>
      <c r="K30" s="507"/>
      <c r="L30" s="507"/>
      <c r="M30" s="363"/>
      <c r="N30" s="363"/>
      <c r="O30" s="559"/>
    </row>
    <row r="31" spans="1:15" x14ac:dyDescent="0.3">
      <c r="A31" s="363"/>
      <c r="B31" s="363"/>
      <c r="C31" s="561" t="s">
        <v>3023</v>
      </c>
      <c r="D31" s="363"/>
      <c r="E31" s="363"/>
      <c r="F31" s="363"/>
      <c r="G31" s="363"/>
      <c r="H31" s="363"/>
      <c r="I31" s="363"/>
      <c r="J31" s="363"/>
      <c r="K31" s="363"/>
      <c r="L31" s="363"/>
      <c r="M31" s="363"/>
      <c r="N31" s="363"/>
      <c r="O31" s="559"/>
    </row>
    <row r="32" spans="1:15" x14ac:dyDescent="0.3">
      <c r="A32" s="363"/>
      <c r="B32" s="363"/>
      <c r="C32" s="558" t="s">
        <v>3038</v>
      </c>
      <c r="D32" s="363"/>
      <c r="E32" s="363"/>
      <c r="F32" s="363"/>
      <c r="G32" s="363"/>
      <c r="H32" s="363"/>
      <c r="I32" s="363"/>
      <c r="J32" s="363"/>
      <c r="K32" s="363"/>
      <c r="L32" s="363"/>
      <c r="M32" s="363"/>
      <c r="N32" s="363"/>
      <c r="O32" s="559"/>
    </row>
    <row r="33" spans="1:15" x14ac:dyDescent="0.3">
      <c r="A33" s="363"/>
      <c r="B33" s="363"/>
      <c r="C33" s="558" t="s">
        <v>3039</v>
      </c>
      <c r="D33" s="566"/>
      <c r="E33" s="566"/>
      <c r="F33" s="566"/>
      <c r="G33" s="566"/>
      <c r="H33" s="566"/>
      <c r="I33" s="566"/>
      <c r="J33" s="566"/>
      <c r="K33" s="566"/>
      <c r="L33" s="566"/>
      <c r="M33" s="363"/>
      <c r="N33" s="363"/>
      <c r="O33" s="559"/>
    </row>
    <row r="34" spans="1:15" x14ac:dyDescent="0.3">
      <c r="A34" s="363"/>
      <c r="B34" s="363"/>
      <c r="C34" s="561"/>
      <c r="D34" s="566"/>
      <c r="E34" s="566"/>
      <c r="F34" s="566"/>
      <c r="G34" s="566"/>
      <c r="H34" s="566"/>
      <c r="I34" s="566"/>
      <c r="J34" s="566"/>
      <c r="K34" s="566"/>
      <c r="L34" s="566"/>
      <c r="M34" s="363"/>
      <c r="N34" s="363"/>
      <c r="O34" s="559"/>
    </row>
    <row r="35" spans="1:15" x14ac:dyDescent="0.3">
      <c r="A35" s="363"/>
      <c r="B35" s="363"/>
      <c r="C35" s="558"/>
      <c r="D35" s="649" t="s">
        <v>3025</v>
      </c>
      <c r="E35" s="649"/>
      <c r="F35" s="649"/>
      <c r="G35" s="649"/>
      <c r="H35" s="649"/>
      <c r="I35" s="649"/>
      <c r="J35" s="649"/>
      <c r="K35" s="649"/>
      <c r="L35" s="562"/>
      <c r="M35" s="363"/>
      <c r="N35" s="363"/>
      <c r="O35" s="559"/>
    </row>
    <row r="36" spans="1:15" x14ac:dyDescent="0.3">
      <c r="A36" s="363"/>
      <c r="B36" s="363"/>
      <c r="C36" s="558"/>
      <c r="D36" s="363"/>
      <c r="E36" s="363"/>
      <c r="F36" s="363"/>
      <c r="G36" s="363"/>
      <c r="H36" s="363"/>
      <c r="I36" s="363"/>
      <c r="J36" s="363"/>
      <c r="K36" s="363"/>
      <c r="L36" s="363"/>
      <c r="M36" s="363"/>
      <c r="N36" s="363"/>
      <c r="O36" s="559"/>
    </row>
    <row r="37" spans="1:15" ht="15" thickBot="1" x14ac:dyDescent="0.35">
      <c r="A37" s="363"/>
      <c r="B37" s="363"/>
      <c r="C37" s="563" t="s">
        <v>3026</v>
      </c>
      <c r="D37" s="564" t="s">
        <v>3027</v>
      </c>
      <c r="E37" s="564" t="s">
        <v>3028</v>
      </c>
      <c r="F37" s="564" t="s">
        <v>3029</v>
      </c>
      <c r="G37" s="564" t="s">
        <v>3030</v>
      </c>
      <c r="H37" s="564" t="s">
        <v>3031</v>
      </c>
      <c r="I37" s="564" t="s">
        <v>3032</v>
      </c>
      <c r="J37" s="564" t="s">
        <v>3033</v>
      </c>
      <c r="K37" s="564" t="s">
        <v>3034</v>
      </c>
      <c r="L37" s="564" t="s">
        <v>3035</v>
      </c>
      <c r="M37" s="363"/>
      <c r="N37" s="363"/>
      <c r="O37" s="559"/>
    </row>
    <row r="38" spans="1:15" x14ac:dyDescent="0.3">
      <c r="A38" s="363"/>
      <c r="B38" s="363"/>
      <c r="C38" s="567" t="s">
        <v>3036</v>
      </c>
      <c r="D38" s="507" t="s">
        <v>3036</v>
      </c>
      <c r="E38" s="568">
        <v>571428.57142857148</v>
      </c>
      <c r="F38" s="568">
        <v>285714.28571428574</v>
      </c>
      <c r="G38" s="568">
        <v>142857.14285714287</v>
      </c>
      <c r="H38" s="507" t="s">
        <v>3036</v>
      </c>
      <c r="I38" s="507" t="s">
        <v>3036</v>
      </c>
      <c r="J38" s="507" t="s">
        <v>3036</v>
      </c>
      <c r="K38" s="507" t="s">
        <v>3036</v>
      </c>
      <c r="L38" s="507" t="s">
        <v>3036</v>
      </c>
      <c r="M38" s="363"/>
      <c r="N38" s="363"/>
      <c r="O38" s="559"/>
    </row>
    <row r="39" spans="1:15" x14ac:dyDescent="0.3">
      <c r="A39" s="363"/>
      <c r="B39" s="363"/>
      <c r="C39" s="558"/>
      <c r="D39" s="363"/>
      <c r="E39" s="363"/>
      <c r="F39" s="363"/>
      <c r="G39" s="363"/>
      <c r="H39" s="363"/>
      <c r="I39" s="363"/>
      <c r="J39" s="363"/>
      <c r="K39" s="363"/>
      <c r="L39" s="363"/>
      <c r="M39" s="363"/>
      <c r="N39" s="363"/>
      <c r="O39" s="559"/>
    </row>
    <row r="40" spans="1:15" x14ac:dyDescent="0.3">
      <c r="A40" s="363"/>
      <c r="B40" s="363"/>
      <c r="C40" s="558"/>
      <c r="D40" s="363"/>
      <c r="E40" s="363"/>
      <c r="F40" s="363"/>
      <c r="G40" s="363"/>
      <c r="H40" s="363"/>
      <c r="I40" s="363"/>
      <c r="J40" s="363"/>
      <c r="K40" s="363"/>
      <c r="L40" s="363"/>
      <c r="M40" s="363"/>
      <c r="N40" s="363"/>
      <c r="O40" s="559"/>
    </row>
    <row r="41" spans="1:15" x14ac:dyDescent="0.3">
      <c r="A41" s="363"/>
      <c r="B41" s="363"/>
      <c r="C41" s="558" t="s">
        <v>3040</v>
      </c>
      <c r="D41" s="363"/>
      <c r="E41" s="363"/>
      <c r="F41" s="363"/>
      <c r="G41" s="363"/>
      <c r="H41" s="363"/>
      <c r="I41" s="363"/>
      <c r="J41" s="363"/>
      <c r="K41" s="363"/>
      <c r="L41" s="363"/>
      <c r="M41" s="363"/>
      <c r="N41" s="363"/>
      <c r="O41" s="559"/>
    </row>
    <row r="42" spans="1:15" x14ac:dyDescent="0.3">
      <c r="A42" s="363"/>
      <c r="B42" s="363"/>
      <c r="C42" s="558"/>
      <c r="D42" s="363"/>
      <c r="E42" s="363"/>
      <c r="F42" s="363"/>
      <c r="G42" s="363"/>
      <c r="H42" s="363"/>
      <c r="I42" s="363"/>
      <c r="J42" s="363"/>
      <c r="K42" s="363"/>
      <c r="L42" s="363"/>
      <c r="M42" s="363"/>
      <c r="N42" s="363"/>
      <c r="O42" s="559"/>
    </row>
    <row r="43" spans="1:15" x14ac:dyDescent="0.3">
      <c r="A43" s="363"/>
      <c r="B43" s="363"/>
      <c r="C43" s="561" t="s">
        <v>3023</v>
      </c>
      <c r="D43" s="363"/>
      <c r="E43" s="363"/>
      <c r="F43" s="363"/>
      <c r="G43" s="363"/>
      <c r="H43" s="363"/>
      <c r="I43" s="363"/>
      <c r="J43" s="363"/>
      <c r="K43" s="363"/>
      <c r="L43" s="363"/>
      <c r="M43" s="363"/>
      <c r="N43" s="363"/>
      <c r="O43" s="559"/>
    </row>
    <row r="44" spans="1:15" x14ac:dyDescent="0.3">
      <c r="A44" s="363"/>
      <c r="B44" s="363"/>
      <c r="C44" s="558" t="s">
        <v>3041</v>
      </c>
      <c r="D44" s="363"/>
      <c r="E44" s="363"/>
      <c r="F44" s="363"/>
      <c r="G44" s="363"/>
      <c r="H44" s="363"/>
      <c r="I44" s="363"/>
      <c r="J44" s="363"/>
      <c r="K44" s="363"/>
      <c r="L44" s="363"/>
      <c r="M44" s="363"/>
      <c r="N44" s="363"/>
      <c r="O44" s="559"/>
    </row>
    <row r="45" spans="1:15" x14ac:dyDescent="0.3">
      <c r="A45" s="363"/>
      <c r="B45" s="363"/>
      <c r="C45" s="558" t="s">
        <v>3042</v>
      </c>
      <c r="D45" s="566"/>
      <c r="E45" s="566"/>
      <c r="F45" s="566"/>
      <c r="G45" s="566"/>
      <c r="H45" s="566"/>
      <c r="I45" s="566"/>
      <c r="J45" s="566"/>
      <c r="K45" s="566"/>
      <c r="L45" s="566"/>
      <c r="M45" s="363"/>
      <c r="N45" s="363"/>
      <c r="O45" s="559"/>
    </row>
    <row r="46" spans="1:15" x14ac:dyDescent="0.3">
      <c r="A46" s="363"/>
      <c r="B46" s="363"/>
      <c r="C46" s="558"/>
      <c r="D46" s="566"/>
      <c r="E46" s="566"/>
      <c r="F46" s="566"/>
      <c r="G46" s="566"/>
      <c r="H46" s="566"/>
      <c r="I46" s="566"/>
      <c r="J46" s="566"/>
      <c r="K46" s="566"/>
      <c r="L46" s="566"/>
      <c r="M46" s="363"/>
      <c r="N46" s="363"/>
      <c r="O46" s="559"/>
    </row>
    <row r="47" spans="1:15" x14ac:dyDescent="0.3">
      <c r="A47" s="363"/>
      <c r="B47" s="363"/>
      <c r="C47" s="558"/>
      <c r="D47" s="363"/>
      <c r="E47" s="507"/>
      <c r="F47" s="507"/>
      <c r="G47" s="566"/>
      <c r="H47" s="566"/>
      <c r="I47" s="566"/>
      <c r="J47" s="566"/>
      <c r="K47" s="566"/>
      <c r="L47" s="566"/>
      <c r="M47" s="363"/>
      <c r="N47" s="363"/>
      <c r="O47" s="559"/>
    </row>
    <row r="48" spans="1:15" x14ac:dyDescent="0.3">
      <c r="A48" s="363"/>
      <c r="B48" s="363"/>
      <c r="C48" s="561"/>
      <c r="D48" s="566"/>
      <c r="E48" s="566"/>
      <c r="F48" s="566"/>
      <c r="G48" s="566"/>
      <c r="H48" s="566"/>
      <c r="I48" s="566"/>
      <c r="J48" s="566"/>
      <c r="K48" s="566"/>
      <c r="L48" s="566"/>
      <c r="M48" s="363"/>
      <c r="N48" s="363"/>
      <c r="O48" s="559"/>
    </row>
    <row r="49" spans="1:15" x14ac:dyDescent="0.3">
      <c r="A49" s="363"/>
      <c r="B49" s="363"/>
      <c r="C49" s="558"/>
      <c r="D49" s="649" t="s">
        <v>3043</v>
      </c>
      <c r="E49" s="649"/>
      <c r="F49" s="649"/>
      <c r="G49" s="649"/>
      <c r="H49" s="649"/>
      <c r="I49" s="649"/>
      <c r="J49" s="649"/>
      <c r="K49" s="649"/>
      <c r="L49" s="562"/>
      <c r="M49" s="363"/>
      <c r="N49" s="363"/>
      <c r="O49" s="559"/>
    </row>
    <row r="50" spans="1:15" x14ac:dyDescent="0.3">
      <c r="A50" s="363"/>
      <c r="B50" s="363"/>
      <c r="C50" s="558"/>
      <c r="D50" s="363"/>
      <c r="E50" s="363"/>
      <c r="F50" s="363"/>
      <c r="G50" s="363"/>
      <c r="H50" s="363"/>
      <c r="I50" s="363"/>
      <c r="J50" s="363"/>
      <c r="K50" s="363"/>
      <c r="L50" s="363"/>
      <c r="M50" s="363"/>
      <c r="N50" s="363"/>
      <c r="O50" s="559"/>
    </row>
    <row r="51" spans="1:15" ht="15" thickBot="1" x14ac:dyDescent="0.35">
      <c r="A51" s="363"/>
      <c r="B51" s="363"/>
      <c r="C51" s="563" t="s">
        <v>3026</v>
      </c>
      <c r="D51" s="564" t="s">
        <v>3027</v>
      </c>
      <c r="E51" s="564" t="s">
        <v>3028</v>
      </c>
      <c r="F51" s="564" t="s">
        <v>3029</v>
      </c>
      <c r="G51" s="564" t="s">
        <v>3030</v>
      </c>
      <c r="H51" s="564" t="s">
        <v>3031</v>
      </c>
      <c r="I51" s="564" t="s">
        <v>3032</v>
      </c>
      <c r="J51" s="564" t="s">
        <v>3033</v>
      </c>
      <c r="K51" s="564" t="s">
        <v>3034</v>
      </c>
      <c r="L51" s="564" t="s">
        <v>3035</v>
      </c>
      <c r="M51" s="363"/>
      <c r="N51" s="363"/>
      <c r="O51" s="559"/>
    </row>
    <row r="52" spans="1:15" x14ac:dyDescent="0.3">
      <c r="A52" s="363"/>
      <c r="B52" s="363"/>
      <c r="C52" s="567" t="s">
        <v>3036</v>
      </c>
      <c r="D52" s="507" t="s">
        <v>3036</v>
      </c>
      <c r="E52" s="507" t="s">
        <v>3036</v>
      </c>
      <c r="F52" s="507" t="s">
        <v>3036</v>
      </c>
      <c r="G52" s="560">
        <v>1000000</v>
      </c>
      <c r="H52" s="507" t="s">
        <v>3036</v>
      </c>
      <c r="I52" s="507" t="s">
        <v>3036</v>
      </c>
      <c r="J52" s="507" t="s">
        <v>3036</v>
      </c>
      <c r="K52" s="507" t="s">
        <v>3036</v>
      </c>
      <c r="L52" s="507" t="s">
        <v>3036</v>
      </c>
      <c r="M52" s="363"/>
      <c r="N52" s="363"/>
      <c r="O52" s="559"/>
    </row>
    <row r="53" spans="1:15" x14ac:dyDescent="0.3">
      <c r="A53" s="363"/>
      <c r="B53" s="363"/>
      <c r="C53" s="558"/>
      <c r="D53" s="363"/>
      <c r="E53" s="363"/>
      <c r="F53" s="363"/>
      <c r="G53" s="363"/>
      <c r="H53" s="363"/>
      <c r="I53" s="363"/>
      <c r="J53" s="363"/>
      <c r="K53" s="363"/>
      <c r="L53" s="363"/>
      <c r="M53" s="363"/>
      <c r="N53" s="363"/>
      <c r="O53" s="559"/>
    </row>
    <row r="54" spans="1:15" ht="15" thickBot="1" x14ac:dyDescent="0.35">
      <c r="A54" s="363"/>
      <c r="B54" s="569"/>
      <c r="C54" s="570"/>
      <c r="D54" s="569"/>
      <c r="E54" s="569"/>
      <c r="F54" s="569"/>
      <c r="G54" s="569"/>
      <c r="H54" s="569"/>
      <c r="I54" s="569"/>
      <c r="J54" s="569"/>
      <c r="K54" s="569"/>
      <c r="L54" s="569"/>
      <c r="M54" s="569"/>
      <c r="N54" s="569"/>
      <c r="O54" s="571"/>
    </row>
    <row r="55" spans="1:15" x14ac:dyDescent="0.3">
      <c r="A55" s="363"/>
      <c r="B55" s="363"/>
      <c r="C55" s="363"/>
      <c r="D55" s="363"/>
      <c r="E55" s="363"/>
      <c r="F55" s="363"/>
      <c r="G55" s="363"/>
      <c r="H55" s="363"/>
      <c r="I55" s="363"/>
      <c r="J55" s="363"/>
      <c r="K55" s="363"/>
      <c r="L55" s="363"/>
      <c r="M55" s="363"/>
      <c r="N55" s="363"/>
      <c r="O55" s="363"/>
    </row>
    <row r="56" spans="1:15" x14ac:dyDescent="0.3">
      <c r="A56" s="363"/>
      <c r="B56" s="363"/>
      <c r="C56" s="363"/>
      <c r="D56" s="363"/>
      <c r="E56" s="363"/>
      <c r="F56" s="363"/>
      <c r="G56" s="363"/>
      <c r="H56" s="363"/>
      <c r="I56" s="363"/>
      <c r="J56" s="363"/>
      <c r="K56" s="363"/>
      <c r="L56" s="363"/>
      <c r="M56" s="363"/>
      <c r="N56" s="363"/>
      <c r="O56" s="363"/>
    </row>
    <row r="57" spans="1:15" x14ac:dyDescent="0.3">
      <c r="A57" s="363"/>
      <c r="B57" s="363"/>
      <c r="C57" s="363"/>
      <c r="D57" s="363"/>
      <c r="E57" s="363"/>
      <c r="F57" s="363"/>
      <c r="G57" s="363"/>
      <c r="H57" s="363"/>
      <c r="I57" s="363"/>
      <c r="J57" s="363"/>
      <c r="K57" s="363"/>
      <c r="L57" s="363"/>
      <c r="M57" s="363"/>
      <c r="N57" s="363"/>
      <c r="O57" s="414" t="s">
        <v>2796</v>
      </c>
    </row>
    <row r="58" spans="1:15" x14ac:dyDescent="0.3">
      <c r="A58" s="363"/>
      <c r="B58" s="363"/>
      <c r="C58" s="363"/>
      <c r="D58" s="363"/>
      <c r="E58" s="363"/>
      <c r="F58" s="363"/>
      <c r="G58" s="363"/>
      <c r="H58" s="363"/>
      <c r="I58" s="363"/>
      <c r="J58" s="363"/>
      <c r="K58" s="363"/>
      <c r="L58" s="363"/>
      <c r="M58" s="363"/>
      <c r="N58" s="363"/>
      <c r="O58" s="363"/>
    </row>
    <row r="59" spans="1:15" x14ac:dyDescent="0.3">
      <c r="A59" s="363"/>
      <c r="B59" s="363"/>
      <c r="C59" s="363"/>
      <c r="D59" s="363"/>
      <c r="E59" s="363"/>
      <c r="F59" s="363"/>
      <c r="G59" s="363"/>
      <c r="H59" s="363"/>
      <c r="I59" s="363"/>
      <c r="J59" s="363"/>
      <c r="K59" s="363"/>
      <c r="L59" s="363"/>
      <c r="M59" s="363"/>
      <c r="N59" s="363"/>
      <c r="O59" s="363"/>
    </row>
    <row r="60" spans="1:15" x14ac:dyDescent="0.3">
      <c r="A60" s="363"/>
      <c r="B60" s="363"/>
      <c r="C60" s="363"/>
      <c r="D60" s="363"/>
      <c r="E60" s="363"/>
      <c r="F60" s="363"/>
      <c r="G60" s="363"/>
      <c r="H60" s="363"/>
      <c r="I60" s="363"/>
      <c r="J60" s="363"/>
      <c r="K60" s="363"/>
      <c r="L60" s="363"/>
      <c r="M60" s="363"/>
      <c r="N60" s="363"/>
      <c r="O60" s="363"/>
    </row>
    <row r="61" spans="1:15" x14ac:dyDescent="0.3">
      <c r="A61" s="363"/>
      <c r="B61" s="363"/>
      <c r="C61" s="363"/>
      <c r="D61" s="363"/>
      <c r="E61" s="363"/>
      <c r="F61" s="363"/>
      <c r="G61" s="363"/>
      <c r="H61" s="363"/>
      <c r="I61" s="363"/>
      <c r="J61" s="363"/>
      <c r="K61" s="363"/>
      <c r="L61" s="363"/>
      <c r="M61" s="363"/>
      <c r="N61" s="363"/>
      <c r="O61" s="36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498BF6F8-644D-4444-9BA2-ADED6F45C4FF}"/>
    <hyperlink ref="O57" location="Contents!A1" display="To Frontpage" xr:uid="{53D644B9-0794-47C6-8310-8E2B3AC75489}"/>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9967-52E3-4F42-8716-881B45E5998C}">
  <sheetPr codeName="Sheet21">
    <pageSetUpPr fitToPage="1"/>
  </sheetPr>
  <dimension ref="A1:D75"/>
  <sheetViews>
    <sheetView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1" spans="2:4" s="572" customFormat="1" x14ac:dyDescent="0.3"/>
    <row r="2" spans="2:4" s="572" customFormat="1" x14ac:dyDescent="0.3"/>
    <row r="3" spans="2:4" s="572" customFormat="1" x14ac:dyDescent="0.3"/>
    <row r="4" spans="2:4" s="572" customFormat="1" x14ac:dyDescent="0.3"/>
    <row r="5" spans="2:4" s="572" customFormat="1" x14ac:dyDescent="0.3"/>
    <row r="6" spans="2:4" s="572" customFormat="1" ht="16.2" thickBot="1" x14ac:dyDescent="0.35">
      <c r="B6" s="573" t="s">
        <v>3044</v>
      </c>
    </row>
    <row r="7" spans="2:4" s="572" customFormat="1" ht="15" thickBot="1" x14ac:dyDescent="0.35">
      <c r="B7" s="574" t="s">
        <v>2758</v>
      </c>
      <c r="C7" s="665" t="s">
        <v>2975</v>
      </c>
      <c r="D7" s="666"/>
    </row>
    <row r="8" spans="2:4" s="572" customFormat="1" ht="15" thickBot="1" x14ac:dyDescent="0.35">
      <c r="B8" s="575" t="s">
        <v>3045</v>
      </c>
      <c r="C8" s="667"/>
      <c r="D8" s="668"/>
    </row>
    <row r="9" spans="2:4" s="572" customFormat="1" x14ac:dyDescent="0.3">
      <c r="B9" s="576" t="s">
        <v>2766</v>
      </c>
      <c r="C9" s="697" t="s">
        <v>3046</v>
      </c>
      <c r="D9" s="698"/>
    </row>
    <row r="10" spans="2:4" s="572" customFormat="1" x14ac:dyDescent="0.3">
      <c r="B10" s="577" t="s">
        <v>2767</v>
      </c>
      <c r="C10" s="681" t="s">
        <v>3047</v>
      </c>
      <c r="D10" s="682"/>
    </row>
    <row r="11" spans="2:4" s="572" customFormat="1" x14ac:dyDescent="0.3">
      <c r="B11" s="577" t="s">
        <v>2769</v>
      </c>
      <c r="C11" s="681" t="s">
        <v>3048</v>
      </c>
      <c r="D11" s="682"/>
    </row>
    <row r="12" spans="2:4" s="572" customFormat="1" x14ac:dyDescent="0.3">
      <c r="B12" s="577" t="s">
        <v>2770</v>
      </c>
      <c r="C12" s="681" t="s">
        <v>3049</v>
      </c>
      <c r="D12" s="682"/>
    </row>
    <row r="13" spans="2:4" s="572" customFormat="1" x14ac:dyDescent="0.3">
      <c r="B13" s="577" t="s">
        <v>2771</v>
      </c>
      <c r="C13" s="681" t="s">
        <v>3050</v>
      </c>
      <c r="D13" s="682"/>
    </row>
    <row r="14" spans="2:4" s="572" customFormat="1" x14ac:dyDescent="0.3">
      <c r="B14" s="577" t="s">
        <v>2772</v>
      </c>
      <c r="C14" s="681" t="s">
        <v>3051</v>
      </c>
      <c r="D14" s="682"/>
    </row>
    <row r="15" spans="2:4" s="572" customFormat="1" x14ac:dyDescent="0.3">
      <c r="B15" s="577" t="s">
        <v>2773</v>
      </c>
      <c r="C15" s="687" t="s">
        <v>3052</v>
      </c>
      <c r="D15" s="688"/>
    </row>
    <row r="16" spans="2:4" s="572" customFormat="1" x14ac:dyDescent="0.3">
      <c r="B16" s="577" t="s">
        <v>2774</v>
      </c>
      <c r="C16" s="681" t="s">
        <v>3053</v>
      </c>
      <c r="D16" s="682"/>
    </row>
    <row r="17" spans="2:4" s="572" customFormat="1" x14ac:dyDescent="0.3">
      <c r="B17" s="578" t="s">
        <v>2775</v>
      </c>
      <c r="C17" s="681" t="s">
        <v>3054</v>
      </c>
      <c r="D17" s="682"/>
    </row>
    <row r="18" spans="2:4" s="572" customFormat="1" ht="30" customHeight="1" x14ac:dyDescent="0.3">
      <c r="B18" s="577" t="s">
        <v>2776</v>
      </c>
      <c r="C18" s="679" t="s">
        <v>3055</v>
      </c>
      <c r="D18" s="680"/>
    </row>
    <row r="19" spans="2:4" s="572" customFormat="1" x14ac:dyDescent="0.3">
      <c r="B19" s="579" t="s">
        <v>2778</v>
      </c>
      <c r="C19" s="681" t="s">
        <v>3056</v>
      </c>
      <c r="D19" s="682"/>
    </row>
    <row r="20" spans="2:4" s="572" customFormat="1" x14ac:dyDescent="0.3">
      <c r="B20" s="577" t="s">
        <v>2780</v>
      </c>
      <c r="C20" s="681" t="s">
        <v>3057</v>
      </c>
      <c r="D20" s="682"/>
    </row>
    <row r="21" spans="2:4" s="572" customFormat="1" x14ac:dyDescent="0.3">
      <c r="B21" s="577" t="s">
        <v>2794</v>
      </c>
      <c r="C21" s="681" t="s">
        <v>3058</v>
      </c>
      <c r="D21" s="682"/>
    </row>
    <row r="22" spans="2:4" s="572" customFormat="1" ht="29.4" thickBot="1" x14ac:dyDescent="0.35">
      <c r="B22" s="580" t="s">
        <v>2795</v>
      </c>
      <c r="C22" s="689" t="s">
        <v>3059</v>
      </c>
      <c r="D22" s="690"/>
    </row>
    <row r="23" spans="2:4" s="572" customFormat="1" ht="15" thickBot="1" x14ac:dyDescent="0.35">
      <c r="B23" s="581"/>
      <c r="C23" s="582"/>
      <c r="D23" s="583"/>
    </row>
    <row r="24" spans="2:4" s="572" customFormat="1" ht="15" thickBot="1" x14ac:dyDescent="0.35">
      <c r="B24" s="574" t="s">
        <v>2758</v>
      </c>
      <c r="C24" s="691" t="s">
        <v>2975</v>
      </c>
      <c r="D24" s="692"/>
    </row>
    <row r="25" spans="2:4" s="572" customFormat="1" ht="15" thickBot="1" x14ac:dyDescent="0.35">
      <c r="B25" s="575" t="s">
        <v>3060</v>
      </c>
      <c r="C25" s="693"/>
      <c r="D25" s="694"/>
    </row>
    <row r="26" spans="2:4" s="572" customFormat="1" x14ac:dyDescent="0.3">
      <c r="B26" s="584" t="s">
        <v>2799</v>
      </c>
      <c r="C26" s="695" t="s">
        <v>3061</v>
      </c>
      <c r="D26" s="696"/>
    </row>
    <row r="27" spans="2:4" s="572" customFormat="1" ht="36" customHeight="1" x14ac:dyDescent="0.3">
      <c r="B27" s="577" t="s">
        <v>2800</v>
      </c>
      <c r="C27" s="677" t="s">
        <v>3062</v>
      </c>
      <c r="D27" s="678"/>
    </row>
    <row r="28" spans="2:4" s="572" customFormat="1" x14ac:dyDescent="0.3">
      <c r="B28" s="585" t="s">
        <v>2801</v>
      </c>
      <c r="C28" s="677" t="s">
        <v>3063</v>
      </c>
      <c r="D28" s="678"/>
    </row>
    <row r="29" spans="2:4" s="572" customFormat="1" x14ac:dyDescent="0.3">
      <c r="B29" s="585" t="s">
        <v>3064</v>
      </c>
      <c r="C29" s="679" t="s">
        <v>3065</v>
      </c>
      <c r="D29" s="680"/>
    </row>
    <row r="30" spans="2:4" s="572" customFormat="1" x14ac:dyDescent="0.3">
      <c r="B30" s="585" t="s">
        <v>3066</v>
      </c>
      <c r="C30" s="681" t="s">
        <v>3067</v>
      </c>
      <c r="D30" s="682"/>
    </row>
    <row r="31" spans="2:4" s="572" customFormat="1" x14ac:dyDescent="0.3">
      <c r="B31" s="585" t="s">
        <v>2808</v>
      </c>
      <c r="C31" s="677" t="s">
        <v>3068</v>
      </c>
      <c r="D31" s="678"/>
    </row>
    <row r="32" spans="2:4" s="572" customFormat="1" x14ac:dyDescent="0.3">
      <c r="B32" s="585" t="s">
        <v>2809</v>
      </c>
      <c r="C32" s="677" t="s">
        <v>3069</v>
      </c>
      <c r="D32" s="678"/>
    </row>
    <row r="33" spans="1:4" s="572" customFormat="1" ht="15" thickBot="1" x14ac:dyDescent="0.35">
      <c r="B33" s="586" t="s">
        <v>3070</v>
      </c>
      <c r="C33" s="683" t="s">
        <v>3071</v>
      </c>
      <c r="D33" s="684"/>
    </row>
    <row r="34" spans="1:4" s="572" customFormat="1" ht="15" thickBot="1" x14ac:dyDescent="0.35">
      <c r="B34" s="587"/>
      <c r="C34" s="588"/>
      <c r="D34" s="589"/>
    </row>
    <row r="35" spans="1:4" s="572" customFormat="1" ht="15" thickBot="1" x14ac:dyDescent="0.35">
      <c r="A35" s="590"/>
      <c r="B35" s="574" t="s">
        <v>2758</v>
      </c>
      <c r="C35" s="591" t="s">
        <v>2975</v>
      </c>
      <c r="D35" s="592" t="s">
        <v>3072</v>
      </c>
    </row>
    <row r="36" spans="1:4" s="572" customFormat="1" ht="15" thickBot="1" x14ac:dyDescent="0.35">
      <c r="A36" s="590"/>
      <c r="B36" s="575" t="s">
        <v>3073</v>
      </c>
      <c r="C36" s="593"/>
      <c r="D36" s="594" t="s">
        <v>3074</v>
      </c>
    </row>
    <row r="37" spans="1:4" s="572" customFormat="1" ht="90.75" customHeight="1" x14ac:dyDescent="0.3">
      <c r="A37" s="590"/>
      <c r="B37" s="595" t="s">
        <v>2886</v>
      </c>
      <c r="C37" s="596" t="s">
        <v>3075</v>
      </c>
      <c r="D37" s="597"/>
    </row>
    <row r="38" spans="1:4" s="572" customFormat="1" ht="285" customHeight="1" thickBot="1" x14ac:dyDescent="0.35">
      <c r="A38" s="590"/>
      <c r="B38" s="598" t="s">
        <v>2888</v>
      </c>
      <c r="C38" s="599" t="s">
        <v>3076</v>
      </c>
      <c r="D38" s="600"/>
    </row>
    <row r="39" spans="1:4" s="572" customFormat="1" ht="15" thickBot="1" x14ac:dyDescent="0.35">
      <c r="B39" s="601"/>
      <c r="C39" s="589"/>
      <c r="D39" s="589"/>
    </row>
    <row r="40" spans="1:4" s="572" customFormat="1" ht="15" thickBot="1" x14ac:dyDescent="0.35">
      <c r="B40" s="574" t="s">
        <v>2758</v>
      </c>
      <c r="C40" s="665" t="s">
        <v>2975</v>
      </c>
      <c r="D40" s="666"/>
    </row>
    <row r="41" spans="1:4" s="572" customFormat="1" ht="15" thickBot="1" x14ac:dyDescent="0.35">
      <c r="B41" s="575" t="s">
        <v>3077</v>
      </c>
      <c r="C41" s="667"/>
      <c r="D41" s="668"/>
    </row>
    <row r="42" spans="1:4" s="572" customFormat="1" ht="75" customHeight="1" x14ac:dyDescent="0.3">
      <c r="B42" s="602" t="s">
        <v>2891</v>
      </c>
      <c r="C42" s="673" t="s">
        <v>3078</v>
      </c>
      <c r="D42" s="674"/>
    </row>
    <row r="43" spans="1:4" s="572" customFormat="1" ht="32.25" customHeight="1" x14ac:dyDescent="0.3">
      <c r="B43" s="603" t="s">
        <v>2893</v>
      </c>
      <c r="C43" s="661" t="s">
        <v>3079</v>
      </c>
      <c r="D43" s="662"/>
    </row>
    <row r="44" spans="1:4" s="572" customFormat="1" ht="15" thickBot="1" x14ac:dyDescent="0.35">
      <c r="B44" s="598" t="s">
        <v>2894</v>
      </c>
      <c r="C44" s="663" t="s">
        <v>3080</v>
      </c>
      <c r="D44" s="664"/>
    </row>
    <row r="45" spans="1:4" s="572" customFormat="1" ht="15" thickBot="1" x14ac:dyDescent="0.35">
      <c r="B45" s="604"/>
      <c r="C45" s="605"/>
      <c r="D45" s="589"/>
    </row>
    <row r="46" spans="1:4" s="572" customFormat="1" ht="15" thickBot="1" x14ac:dyDescent="0.35">
      <c r="B46" s="574" t="s">
        <v>2758</v>
      </c>
      <c r="C46" s="665" t="s">
        <v>2975</v>
      </c>
      <c r="D46" s="666"/>
    </row>
    <row r="47" spans="1:4" s="572" customFormat="1" ht="15" thickBot="1" x14ac:dyDescent="0.35">
      <c r="B47" s="575" t="s">
        <v>3081</v>
      </c>
      <c r="C47" s="685"/>
      <c r="D47" s="686"/>
    </row>
    <row r="48" spans="1:4" s="572" customFormat="1" x14ac:dyDescent="0.3">
      <c r="B48" s="606" t="s">
        <v>2898</v>
      </c>
      <c r="C48" s="671" t="s">
        <v>3082</v>
      </c>
      <c r="D48" s="672"/>
    </row>
    <row r="49" spans="2:4" s="572" customFormat="1" x14ac:dyDescent="0.3">
      <c r="B49" s="607" t="s">
        <v>2899</v>
      </c>
      <c r="C49" s="661" t="s">
        <v>3083</v>
      </c>
      <c r="D49" s="662"/>
    </row>
    <row r="50" spans="2:4" s="572" customFormat="1" x14ac:dyDescent="0.3">
      <c r="B50" s="603" t="s">
        <v>2900</v>
      </c>
      <c r="C50" s="671" t="s">
        <v>3084</v>
      </c>
      <c r="D50" s="672"/>
    </row>
    <row r="51" spans="2:4" s="572" customFormat="1" x14ac:dyDescent="0.3">
      <c r="B51" s="603" t="s">
        <v>2901</v>
      </c>
      <c r="C51" s="661" t="s">
        <v>3085</v>
      </c>
      <c r="D51" s="662"/>
    </row>
    <row r="52" spans="2:4" s="572" customFormat="1" x14ac:dyDescent="0.3">
      <c r="B52" s="603" t="s">
        <v>2902</v>
      </c>
      <c r="C52" s="661" t="s">
        <v>3086</v>
      </c>
      <c r="D52" s="662"/>
    </row>
    <row r="53" spans="2:4" s="572" customFormat="1" x14ac:dyDescent="0.3">
      <c r="B53" s="603" t="s">
        <v>2903</v>
      </c>
      <c r="C53" s="661" t="s">
        <v>3087</v>
      </c>
      <c r="D53" s="662"/>
    </row>
    <row r="54" spans="2:4" s="572" customFormat="1" x14ac:dyDescent="0.3">
      <c r="B54" s="603" t="s">
        <v>2904</v>
      </c>
      <c r="C54" s="661" t="s">
        <v>3088</v>
      </c>
      <c r="D54" s="662"/>
    </row>
    <row r="55" spans="2:4" s="572" customFormat="1" x14ac:dyDescent="0.3">
      <c r="B55" s="603" t="s">
        <v>811</v>
      </c>
      <c r="C55" s="661" t="s">
        <v>3089</v>
      </c>
      <c r="D55" s="662"/>
    </row>
    <row r="56" spans="2:4" s="572" customFormat="1" x14ac:dyDescent="0.3">
      <c r="B56" s="603" t="s">
        <v>2905</v>
      </c>
      <c r="C56" s="661" t="s">
        <v>3090</v>
      </c>
      <c r="D56" s="662"/>
    </row>
    <row r="57" spans="2:4" s="572" customFormat="1" ht="15" thickBot="1" x14ac:dyDescent="0.35">
      <c r="B57" s="608" t="s">
        <v>146</v>
      </c>
      <c r="C57" s="663" t="s">
        <v>3091</v>
      </c>
      <c r="D57" s="664"/>
    </row>
    <row r="58" spans="2:4" s="572" customFormat="1" ht="15" thickBot="1" x14ac:dyDescent="0.35"/>
    <row r="59" spans="2:4" s="572" customFormat="1" ht="15" thickBot="1" x14ac:dyDescent="0.35">
      <c r="B59" s="609" t="s">
        <v>2758</v>
      </c>
      <c r="C59" s="610" t="s">
        <v>2975</v>
      </c>
      <c r="D59" s="611"/>
    </row>
    <row r="60" spans="2:4" s="572" customFormat="1" ht="15" thickBot="1" x14ac:dyDescent="0.35">
      <c r="B60" s="574" t="s">
        <v>3092</v>
      </c>
      <c r="C60" s="612"/>
      <c r="D60" s="613"/>
    </row>
    <row r="61" spans="2:4" s="572" customFormat="1" x14ac:dyDescent="0.3">
      <c r="B61" s="614" t="s">
        <v>2933</v>
      </c>
      <c r="C61" s="673" t="s">
        <v>3093</v>
      </c>
      <c r="D61" s="674"/>
    </row>
    <row r="62" spans="2:4" s="572" customFormat="1" x14ac:dyDescent="0.3">
      <c r="B62" s="615" t="s">
        <v>3094</v>
      </c>
      <c r="C62" s="675" t="s">
        <v>3095</v>
      </c>
      <c r="D62" s="676"/>
    </row>
    <row r="63" spans="2:4" s="572" customFormat="1" x14ac:dyDescent="0.3">
      <c r="B63" s="615" t="s">
        <v>3096</v>
      </c>
      <c r="C63" s="661" t="s">
        <v>3097</v>
      </c>
      <c r="D63" s="662"/>
    </row>
    <row r="64" spans="2:4" s="572" customFormat="1" ht="15" customHeight="1" x14ac:dyDescent="0.3">
      <c r="B64" s="615" t="s">
        <v>2940</v>
      </c>
      <c r="C64" s="661" t="s">
        <v>3098</v>
      </c>
      <c r="D64" s="662"/>
    </row>
    <row r="65" spans="1:4" s="572" customFormat="1" ht="15" customHeight="1" x14ac:dyDescent="0.3">
      <c r="B65" s="615" t="s">
        <v>2941</v>
      </c>
      <c r="C65" s="661" t="s">
        <v>3099</v>
      </c>
      <c r="D65" s="662"/>
    </row>
    <row r="66" spans="1:4" s="572" customFormat="1" x14ac:dyDescent="0.3">
      <c r="B66" s="615" t="s">
        <v>2942</v>
      </c>
      <c r="C66" s="661" t="s">
        <v>3100</v>
      </c>
      <c r="D66" s="662"/>
    </row>
    <row r="67" spans="1:4" s="572" customFormat="1" ht="15" thickBot="1" x14ac:dyDescent="0.35">
      <c r="B67" s="608" t="s">
        <v>146</v>
      </c>
      <c r="C67" s="663" t="s">
        <v>3101</v>
      </c>
      <c r="D67" s="664"/>
    </row>
    <row r="68" spans="1:4" s="572" customFormat="1" ht="15" thickBot="1" x14ac:dyDescent="0.35"/>
    <row r="69" spans="1:4" s="572" customFormat="1" ht="15" thickBot="1" x14ac:dyDescent="0.35">
      <c r="B69" s="574" t="s">
        <v>2758</v>
      </c>
      <c r="C69" s="665" t="s">
        <v>2975</v>
      </c>
      <c r="D69" s="666"/>
    </row>
    <row r="70" spans="1:4" s="572" customFormat="1" ht="15" thickBot="1" x14ac:dyDescent="0.35">
      <c r="B70" s="575" t="s">
        <v>3102</v>
      </c>
      <c r="C70" s="667"/>
      <c r="D70" s="668"/>
    </row>
    <row r="71" spans="1:4" s="572" customFormat="1" ht="15" thickBot="1" x14ac:dyDescent="0.35">
      <c r="B71" s="616" t="s">
        <v>3103</v>
      </c>
      <c r="C71" s="669" t="s">
        <v>3104</v>
      </c>
      <c r="D71" s="670"/>
    </row>
    <row r="72" spans="1:4" s="572" customFormat="1" ht="15" thickBot="1" x14ac:dyDescent="0.35">
      <c r="B72" s="604"/>
      <c r="C72" s="589"/>
      <c r="D72" s="589"/>
    </row>
    <row r="73" spans="1:4" s="572" customFormat="1" ht="15" thickBot="1" x14ac:dyDescent="0.35">
      <c r="A73" s="590"/>
      <c r="B73" s="574" t="s">
        <v>3105</v>
      </c>
      <c r="C73" s="659" t="s">
        <v>3106</v>
      </c>
      <c r="D73" s="660"/>
    </row>
    <row r="74" spans="1:4" s="572" customFormat="1" ht="29.4" thickBot="1" x14ac:dyDescent="0.35">
      <c r="A74" s="590"/>
      <c r="B74" s="617" t="s">
        <v>3107</v>
      </c>
      <c r="C74" s="618" t="s">
        <v>3108</v>
      </c>
      <c r="D74" s="619"/>
    </row>
    <row r="75" spans="1:4" x14ac:dyDescent="0.3">
      <c r="D75" s="620" t="s">
        <v>3109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AA585B83-7B88-4ED8-8E25-9977309C9989}"/>
    <hyperlink ref="C74" r:id="rId1" xr:uid="{EEBA88A7-5C88-4AC7-8EBA-A9476AA60DB3}"/>
  </hyperlinks>
  <pageMargins left="0.7" right="0.7" top="0.75" bottom="0.75" header="0.3" footer="0.3"/>
  <pageSetup paperSize="9" scale="37"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99" t="s">
        <v>1568</v>
      </c>
      <c r="B1" s="699"/>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24">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699" t="s">
        <v>1568</v>
      </c>
      <c r="B1" s="699"/>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1" t="s">
        <v>2540</v>
      </c>
      <c r="C6" s="702"/>
      <c r="D6" s="285"/>
      <c r="E6" s="231"/>
      <c r="F6" s="231"/>
      <c r="G6" s="231"/>
    </row>
    <row r="7" spans="1:7" x14ac:dyDescent="0.3">
      <c r="A7" s="336"/>
      <c r="B7" s="703" t="s">
        <v>1705</v>
      </c>
      <c r="C7" s="703"/>
      <c r="D7" s="333"/>
      <c r="E7" s="226"/>
      <c r="F7" s="226"/>
      <c r="G7" s="226"/>
    </row>
    <row r="8" spans="1:7" x14ac:dyDescent="0.3">
      <c r="A8" s="226"/>
      <c r="B8" s="704" t="s">
        <v>1706</v>
      </c>
      <c r="C8" s="705"/>
      <c r="D8" s="333"/>
      <c r="E8" s="226"/>
      <c r="F8" s="226"/>
      <c r="G8" s="226"/>
    </row>
    <row r="9" spans="1:7" x14ac:dyDescent="0.3">
      <c r="A9" s="226"/>
      <c r="B9" s="706" t="s">
        <v>1707</v>
      </c>
      <c r="C9" s="707"/>
      <c r="D9" s="333"/>
      <c r="E9" s="226"/>
      <c r="F9" s="226"/>
      <c r="G9" s="226"/>
    </row>
    <row r="10" spans="1:7" ht="15" thickBot="1" x14ac:dyDescent="0.35">
      <c r="A10" s="226"/>
      <c r="B10" s="708" t="s">
        <v>1708</v>
      </c>
      <c r="C10" s="709"/>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0" t="s">
        <v>1705</v>
      </c>
      <c r="C14" s="700"/>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0" t="s">
        <v>1706</v>
      </c>
      <c r="C25" s="700"/>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25">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5" t="s">
        <v>1568</v>
      </c>
      <c r="B1" s="715"/>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6" t="s">
        <v>2219</v>
      </c>
      <c r="F5" s="717"/>
      <c r="G5" s="293" t="s">
        <v>2218</v>
      </c>
      <c r="H5" s="283"/>
    </row>
    <row r="6" spans="1:9" x14ac:dyDescent="0.3">
      <c r="A6" s="278"/>
      <c r="B6" s="278"/>
      <c r="C6" s="278"/>
      <c r="D6" s="278"/>
      <c r="F6" s="294"/>
      <c r="G6" s="294"/>
    </row>
    <row r="7" spans="1:9" ht="18.75" customHeight="1" x14ac:dyDescent="0.3">
      <c r="A7" s="295"/>
      <c r="B7" s="701" t="s">
        <v>2249</v>
      </c>
      <c r="C7" s="702"/>
      <c r="D7" s="296"/>
      <c r="E7" s="701" t="s">
        <v>2236</v>
      </c>
      <c r="F7" s="718"/>
      <c r="G7" s="718"/>
      <c r="H7" s="702"/>
    </row>
    <row r="8" spans="1:9" ht="18.75" customHeight="1" x14ac:dyDescent="0.3">
      <c r="A8" s="278"/>
      <c r="B8" s="719" t="s">
        <v>2212</v>
      </c>
      <c r="C8" s="720"/>
      <c r="D8" s="296"/>
      <c r="E8" s="721" t="s">
        <v>83</v>
      </c>
      <c r="F8" s="722"/>
      <c r="G8" s="722"/>
      <c r="H8" s="723"/>
    </row>
    <row r="9" spans="1:9" ht="18.75" customHeight="1" x14ac:dyDescent="0.3">
      <c r="A9" s="278"/>
      <c r="B9" s="719" t="s">
        <v>2216</v>
      </c>
      <c r="C9" s="720"/>
      <c r="D9" s="297"/>
      <c r="E9" s="721"/>
      <c r="F9" s="722"/>
      <c r="G9" s="722"/>
      <c r="H9" s="723"/>
      <c r="I9" s="283"/>
    </row>
    <row r="10" spans="1:9" x14ac:dyDescent="0.3">
      <c r="A10" s="298"/>
      <c r="B10" s="724"/>
      <c r="C10" s="724"/>
      <c r="D10" s="296"/>
      <c r="E10" s="721"/>
      <c r="F10" s="722"/>
      <c r="G10" s="722"/>
      <c r="H10" s="723"/>
      <c r="I10" s="283"/>
    </row>
    <row r="11" spans="1:9" ht="15" thickBot="1" x14ac:dyDescent="0.35">
      <c r="A11" s="298"/>
      <c r="B11" s="725"/>
      <c r="C11" s="726"/>
      <c r="D11" s="297"/>
      <c r="E11" s="721"/>
      <c r="F11" s="722"/>
      <c r="G11" s="722"/>
      <c r="H11" s="723"/>
      <c r="I11" s="283"/>
    </row>
    <row r="12" spans="1:9" x14ac:dyDescent="0.3">
      <c r="A12" s="278"/>
      <c r="B12" s="299"/>
      <c r="C12" s="278"/>
      <c r="D12" s="278"/>
      <c r="E12" s="721"/>
      <c r="F12" s="722"/>
      <c r="G12" s="722"/>
      <c r="H12" s="723"/>
      <c r="I12" s="283"/>
    </row>
    <row r="13" spans="1:9" ht="15.75" customHeight="1" thickBot="1" x14ac:dyDescent="0.35">
      <c r="A13" s="278"/>
      <c r="B13" s="299"/>
      <c r="C13" s="278"/>
      <c r="D13" s="278"/>
      <c r="E13" s="710" t="s">
        <v>2250</v>
      </c>
      <c r="F13" s="711"/>
      <c r="G13" s="712" t="s">
        <v>2251</v>
      </c>
      <c r="H13" s="713"/>
      <c r="I13" s="283"/>
    </row>
    <row r="14" spans="1:9" x14ac:dyDescent="0.3">
      <c r="A14" s="278"/>
      <c r="B14" s="299"/>
      <c r="C14" s="278"/>
      <c r="D14" s="278"/>
      <c r="E14" s="300"/>
      <c r="F14" s="300"/>
      <c r="G14" s="278"/>
      <c r="H14" s="284"/>
    </row>
    <row r="15" spans="1:9" ht="18.75" customHeight="1" x14ac:dyDescent="0.3">
      <c r="A15" s="301"/>
      <c r="B15" s="714" t="s">
        <v>2252</v>
      </c>
      <c r="C15" s="714"/>
      <c r="D15" s="714"/>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4" t="s">
        <v>2216</v>
      </c>
      <c r="C20" s="714"/>
      <c r="D20" s="714"/>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29" t="s">
        <v>1636</v>
      </c>
      <c r="D25" s="629"/>
      <c r="E25" s="629"/>
      <c r="F25" s="629"/>
      <c r="G25" s="629"/>
      <c r="H25" s="629"/>
      <c r="I25" s="14"/>
      <c r="J25" s="8"/>
    </row>
    <row r="26" spans="2:14" s="2" customFormat="1" x14ac:dyDescent="0.3">
      <c r="B26" s="6"/>
      <c r="C26" s="629"/>
      <c r="D26" s="629"/>
      <c r="E26" s="629"/>
      <c r="F26" s="629"/>
      <c r="G26" s="629"/>
      <c r="H26" s="629"/>
      <c r="I26" s="14"/>
      <c r="J26" s="8"/>
    </row>
    <row r="27" spans="2:14" s="2" customFormat="1" x14ac:dyDescent="0.3">
      <c r="B27" s="6"/>
      <c r="C27" s="629" t="s">
        <v>1635</v>
      </c>
      <c r="D27" s="629"/>
      <c r="E27" s="629"/>
      <c r="F27" s="629"/>
      <c r="G27" s="629"/>
      <c r="H27" s="629"/>
      <c r="I27" s="14"/>
      <c r="J27" s="8"/>
    </row>
    <row r="28" spans="2:14" s="2" customFormat="1" x14ac:dyDescent="0.3">
      <c r="B28" s="6"/>
      <c r="C28" s="629"/>
      <c r="D28" s="629"/>
      <c r="E28" s="629"/>
      <c r="F28" s="629"/>
      <c r="G28" s="629"/>
      <c r="H28" s="629"/>
      <c r="I28" s="14"/>
      <c r="J28" s="8"/>
    </row>
    <row r="29" spans="2:14" s="2" customFormat="1" x14ac:dyDescent="0.3">
      <c r="B29" s="6"/>
      <c r="C29" s="629" t="s">
        <v>1637</v>
      </c>
      <c r="D29" s="629"/>
      <c r="E29" s="629"/>
      <c r="F29" s="629"/>
      <c r="G29" s="629"/>
      <c r="H29" s="629"/>
      <c r="I29" s="14"/>
      <c r="J29" s="8"/>
    </row>
    <row r="30" spans="2:14" s="2" customFormat="1" x14ac:dyDescent="0.3">
      <c r="B30" s="6"/>
      <c r="C30" s="629"/>
      <c r="D30" s="629"/>
      <c r="E30" s="629"/>
      <c r="F30" s="629"/>
      <c r="G30" s="629"/>
      <c r="H30" s="629"/>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0" t="s">
        <v>37</v>
      </c>
      <c r="B1" s="631"/>
      <c r="C1" s="63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56" t="s">
        <v>2697</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477037.3</v>
      </c>
      <c r="F38" s="83"/>
      <c r="H38" s="64"/>
      <c r="L38" s="64"/>
      <c r="M38" s="64"/>
    </row>
    <row r="39" spans="1:14" x14ac:dyDescent="0.3">
      <c r="A39" s="66" t="s">
        <v>114</v>
      </c>
      <c r="B39" s="83" t="s">
        <v>115</v>
      </c>
      <c r="C39" s="358">
        <v>442959.1</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7.6933062217256598E-2</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422528</v>
      </c>
      <c r="E53" s="91"/>
      <c r="F53" s="206">
        <f>IF($C$58=0,"",IF(C53="[for completion]","",C53/$C$58))</f>
        <v>0.88573423025886877</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54509</v>
      </c>
      <c r="E56" s="91"/>
      <c r="F56" s="214">
        <f t="shared" si="0"/>
        <v>0.11426576974113119</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477037</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13.5</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15139.1</v>
      </c>
      <c r="D70" s="360" t="s">
        <v>1241</v>
      </c>
      <c r="E70" s="62"/>
      <c r="F70" s="206">
        <f t="shared" ref="F70:F76" si="2">IF($C$77=0,"",IF(C70="[for completion]","",C70/$C$77))</f>
        <v>3.173568680507239E-2</v>
      </c>
      <c r="G70" s="206" t="str">
        <f>IF($D$77=0,"",IF(D70="[Mark as ND1 if not relevant]","",D70/$D$77))</f>
        <v/>
      </c>
      <c r="H70" s="64"/>
      <c r="L70" s="64"/>
      <c r="M70" s="64"/>
      <c r="N70" s="96"/>
    </row>
    <row r="71" spans="1:14" x14ac:dyDescent="0.3">
      <c r="A71" s="66" t="s">
        <v>163</v>
      </c>
      <c r="B71" s="182" t="s">
        <v>1591</v>
      </c>
      <c r="C71" s="358">
        <v>22897.4</v>
      </c>
      <c r="D71" s="360" t="s">
        <v>1241</v>
      </c>
      <c r="E71" s="62"/>
      <c r="F71" s="206">
        <f t="shared" si="2"/>
        <v>4.7999201739235796E-2</v>
      </c>
      <c r="G71" s="206" t="str">
        <f t="shared" ref="G71:G76" si="3">IF($D$77=0,"",IF(D71="[Mark as ND1 if not relevant]","",D71/$D$77))</f>
        <v/>
      </c>
      <c r="H71" s="64"/>
      <c r="L71" s="64"/>
      <c r="M71" s="64"/>
      <c r="N71" s="96"/>
    </row>
    <row r="72" spans="1:14" x14ac:dyDescent="0.3">
      <c r="A72" s="66" t="s">
        <v>164</v>
      </c>
      <c r="B72" s="181" t="s">
        <v>1592</v>
      </c>
      <c r="C72" s="358">
        <v>17807.400000000001</v>
      </c>
      <c r="D72" s="360" t="s">
        <v>1241</v>
      </c>
      <c r="E72" s="62"/>
      <c r="F72" s="206">
        <f t="shared" si="2"/>
        <v>3.7329172091646538E-2</v>
      </c>
      <c r="G72" s="206" t="str">
        <f t="shared" si="3"/>
        <v/>
      </c>
      <c r="H72" s="64"/>
      <c r="L72" s="64"/>
      <c r="M72" s="64"/>
      <c r="N72" s="96"/>
    </row>
    <row r="73" spans="1:14" x14ac:dyDescent="0.3">
      <c r="A73" s="66" t="s">
        <v>165</v>
      </c>
      <c r="B73" s="181" t="s">
        <v>1593</v>
      </c>
      <c r="C73" s="358">
        <v>29977.200000000001</v>
      </c>
      <c r="D73" s="360" t="s">
        <v>1241</v>
      </c>
      <c r="E73" s="62"/>
      <c r="F73" s="206">
        <f t="shared" si="2"/>
        <v>6.2840395432556498E-2</v>
      </c>
      <c r="G73" s="206" t="str">
        <f t="shared" si="3"/>
        <v/>
      </c>
      <c r="H73" s="64"/>
      <c r="L73" s="64"/>
      <c r="M73" s="64"/>
      <c r="N73" s="96"/>
    </row>
    <row r="74" spans="1:14" x14ac:dyDescent="0.3">
      <c r="A74" s="66" t="s">
        <v>166</v>
      </c>
      <c r="B74" s="181" t="s">
        <v>1594</v>
      </c>
      <c r="C74" s="358">
        <v>17425.599999999999</v>
      </c>
      <c r="D74" s="360" t="s">
        <v>1241</v>
      </c>
      <c r="E74" s="62"/>
      <c r="F74" s="206">
        <f t="shared" si="2"/>
        <v>3.652881505442658E-2</v>
      </c>
      <c r="G74" s="206" t="str">
        <f t="shared" si="3"/>
        <v/>
      </c>
      <c r="H74" s="64"/>
      <c r="L74" s="64"/>
      <c r="M74" s="64"/>
      <c r="N74" s="96"/>
    </row>
    <row r="75" spans="1:14" x14ac:dyDescent="0.3">
      <c r="A75" s="66" t="s">
        <v>167</v>
      </c>
      <c r="B75" s="181" t="s">
        <v>1595</v>
      </c>
      <c r="C75" s="358">
        <v>75116.5</v>
      </c>
      <c r="D75" s="360" t="s">
        <v>1241</v>
      </c>
      <c r="E75" s="62"/>
      <c r="F75" s="206">
        <f t="shared" si="2"/>
        <v>0.157464691949536</v>
      </c>
      <c r="G75" s="206" t="str">
        <f t="shared" si="3"/>
        <v/>
      </c>
      <c r="H75" s="64"/>
      <c r="L75" s="64"/>
      <c r="M75" s="64"/>
      <c r="N75" s="96"/>
    </row>
    <row r="76" spans="1:14" x14ac:dyDescent="0.3">
      <c r="A76" s="66" t="s">
        <v>168</v>
      </c>
      <c r="B76" s="181" t="s">
        <v>1596</v>
      </c>
      <c r="C76" s="358">
        <v>298673.90000000002</v>
      </c>
      <c r="D76" s="360" t="s">
        <v>1241</v>
      </c>
      <c r="E76" s="62"/>
      <c r="F76" s="206">
        <f t="shared" si="2"/>
        <v>0.6261020369275262</v>
      </c>
      <c r="G76" s="206" t="str">
        <f t="shared" si="3"/>
        <v/>
      </c>
      <c r="H76" s="64"/>
      <c r="L76" s="64"/>
      <c r="M76" s="64"/>
      <c r="N76" s="96"/>
    </row>
    <row r="77" spans="1:14" x14ac:dyDescent="0.3">
      <c r="A77" s="66" t="s">
        <v>169</v>
      </c>
      <c r="B77" s="100" t="s">
        <v>148</v>
      </c>
      <c r="C77" s="194">
        <f>SUM(C70:C76)</f>
        <v>477037.10000000003</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13.64</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54554</v>
      </c>
      <c r="D93" s="360" t="s">
        <v>1241</v>
      </c>
      <c r="E93" s="62"/>
      <c r="F93" s="206">
        <f>IF($C$100=0,"",IF(C93="[for completion]","",IF(C93="","",C93/$C$100)))</f>
        <v>0.12315812524409708</v>
      </c>
      <c r="G93" s="206" t="str">
        <f>IF($D$100=0,"",IF(D93="[Mark as ND1 if not relevant]","",IF(D93="","",D93/$D$100)))</f>
        <v/>
      </c>
      <c r="H93" s="64"/>
      <c r="L93" s="64"/>
      <c r="M93" s="64"/>
      <c r="N93" s="96"/>
    </row>
    <row r="94" spans="1:14" x14ac:dyDescent="0.3">
      <c r="A94" s="66" t="s">
        <v>191</v>
      </c>
      <c r="B94" s="182" t="s">
        <v>1591</v>
      </c>
      <c r="C94" s="359">
        <v>100769</v>
      </c>
      <c r="D94" s="360" t="s">
        <v>1241</v>
      </c>
      <c r="E94" s="62"/>
      <c r="F94" s="206">
        <f t="shared" ref="F94:F99" si="6">IF($C$100=0,"",IF(C94="[for completion]","",IF(C94="","",C94/$C$100)))</f>
        <v>0.22749058039231621</v>
      </c>
      <c r="G94" s="206" t="str">
        <f t="shared" ref="G94:G99" si="7">IF($D$100=0,"",IF(D94="[Mark as ND1 if not relevant]","",IF(D94="","",D94/$D$100)))</f>
        <v/>
      </c>
      <c r="H94" s="64"/>
      <c r="L94" s="64"/>
      <c r="M94" s="64"/>
      <c r="N94" s="96"/>
    </row>
    <row r="95" spans="1:14" x14ac:dyDescent="0.3">
      <c r="A95" s="66" t="s">
        <v>192</v>
      </c>
      <c r="B95" s="182" t="s">
        <v>1592</v>
      </c>
      <c r="C95" s="359">
        <v>39442</v>
      </c>
      <c r="D95" s="360" t="s">
        <v>1241</v>
      </c>
      <c r="E95" s="62"/>
      <c r="F95" s="206">
        <f t="shared" si="6"/>
        <v>8.9042100961940041E-2</v>
      </c>
      <c r="G95" s="206" t="str">
        <f t="shared" si="7"/>
        <v/>
      </c>
      <c r="H95" s="64"/>
      <c r="L95" s="64"/>
      <c r="M95" s="64"/>
      <c r="N95" s="96"/>
    </row>
    <row r="96" spans="1:14" x14ac:dyDescent="0.3">
      <c r="A96" s="66" t="s">
        <v>193</v>
      </c>
      <c r="B96" s="182" t="s">
        <v>1593</v>
      </c>
      <c r="C96" s="359">
        <v>23181</v>
      </c>
      <c r="D96" s="360" t="s">
        <v>1241</v>
      </c>
      <c r="E96" s="62"/>
      <c r="F96" s="206">
        <f t="shared" si="6"/>
        <v>5.2332157152242084E-2</v>
      </c>
      <c r="G96" s="206" t="str">
        <f t="shared" si="7"/>
        <v/>
      </c>
      <c r="H96" s="64"/>
      <c r="L96" s="64"/>
      <c r="M96" s="64"/>
      <c r="N96" s="96"/>
    </row>
    <row r="97" spans="1:14" x14ac:dyDescent="0.3">
      <c r="A97" s="66" t="s">
        <v>194</v>
      </c>
      <c r="B97" s="182" t="s">
        <v>1594</v>
      </c>
      <c r="C97" s="359">
        <v>19387</v>
      </c>
      <c r="D97" s="360" t="s">
        <v>1241</v>
      </c>
      <c r="E97" s="62"/>
      <c r="F97" s="206">
        <f t="shared" si="6"/>
        <v>4.3767030357211391E-2</v>
      </c>
      <c r="G97" s="206" t="str">
        <f t="shared" si="7"/>
        <v/>
      </c>
      <c r="H97" s="64"/>
      <c r="L97" s="64"/>
      <c r="M97" s="64"/>
    </row>
    <row r="98" spans="1:14" x14ac:dyDescent="0.3">
      <c r="A98" s="66" t="s">
        <v>195</v>
      </c>
      <c r="B98" s="182" t="s">
        <v>1595</v>
      </c>
      <c r="C98" s="359">
        <v>4141</v>
      </c>
      <c r="D98" s="360" t="s">
        <v>1241</v>
      </c>
      <c r="E98" s="62"/>
      <c r="F98" s="206">
        <f t="shared" si="6"/>
        <v>9.3484950074386123E-3</v>
      </c>
      <c r="G98" s="206" t="str">
        <f t="shared" si="7"/>
        <v/>
      </c>
      <c r="H98" s="64"/>
      <c r="L98" s="64"/>
      <c r="M98" s="64"/>
    </row>
    <row r="99" spans="1:14" x14ac:dyDescent="0.3">
      <c r="A99" s="66" t="s">
        <v>196</v>
      </c>
      <c r="B99" s="182" t="s">
        <v>1596</v>
      </c>
      <c r="C99" s="359">
        <v>201485</v>
      </c>
      <c r="D99" s="360" t="s">
        <v>1241</v>
      </c>
      <c r="E99" s="62"/>
      <c r="F99" s="206">
        <f t="shared" si="6"/>
        <v>0.45486151088475457</v>
      </c>
      <c r="G99" s="206" t="str">
        <f t="shared" si="7"/>
        <v/>
      </c>
      <c r="H99" s="64"/>
      <c r="L99" s="64"/>
      <c r="M99" s="64"/>
    </row>
    <row r="100" spans="1:14" x14ac:dyDescent="0.3">
      <c r="A100" s="66" t="s">
        <v>197</v>
      </c>
      <c r="B100" s="100" t="s">
        <v>148</v>
      </c>
      <c r="C100" s="194">
        <f>SUM(C93:C99)</f>
        <v>442959</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4460.5</v>
      </c>
      <c r="D112" s="192" t="s">
        <v>1241</v>
      </c>
      <c r="E112" s="92"/>
      <c r="F112" s="206">
        <f>IF($C$129=0,"",IF(C112="[for completion]","",IF(C112="","",C112/$C$129)))</f>
        <v>9.3504218642860848E-3</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472576.8</v>
      </c>
      <c r="D118" s="254" t="s">
        <v>1241</v>
      </c>
      <c r="E118" s="83"/>
      <c r="F118" s="206">
        <f t="shared" si="10"/>
        <v>0.99064957813571397</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477037.3</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4619</v>
      </c>
      <c r="D138" s="192" t="s">
        <v>1241</v>
      </c>
      <c r="E138" s="92"/>
      <c r="F138" s="206">
        <f>IF($C$155=0,"",IF(C138="[for completion]","",IF(C138="","",C138/$C$155)))</f>
        <v>1.0427578110890373E-2</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438341</v>
      </c>
      <c r="D144" s="254" t="s">
        <v>1241</v>
      </c>
      <c r="E144" s="83"/>
      <c r="F144" s="206">
        <f t="shared" si="18"/>
        <v>0.98957242188910965</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442960</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337905</v>
      </c>
      <c r="D164" s="192" t="s">
        <v>1241</v>
      </c>
      <c r="E164" s="104"/>
      <c r="F164" s="206">
        <f>IF($C$167=0,"",IF(C164="[for completion]","",IF(C164="","",C164/$C$167)))</f>
        <v>0.76283583807982225</v>
      </c>
      <c r="G164" s="206" t="str">
        <f>IF($D$167=0,"",IF(D164="[for completion]","",IF(D164="","",D164/$D$167)))</f>
        <v/>
      </c>
      <c r="H164" s="64"/>
      <c r="L164" s="64"/>
      <c r="M164" s="64"/>
      <c r="N164" s="96"/>
    </row>
    <row r="165" spans="1:14" x14ac:dyDescent="0.3">
      <c r="A165" s="66" t="s">
        <v>272</v>
      </c>
      <c r="B165" s="64" t="s">
        <v>273</v>
      </c>
      <c r="C165" s="358">
        <v>105054</v>
      </c>
      <c r="D165" s="254" t="s">
        <v>1241</v>
      </c>
      <c r="E165" s="104"/>
      <c r="F165" s="206">
        <f t="shared" ref="F165:F166" si="26">IF($C$167=0,"",IF(C165="[for completion]","",IF(C165="","",C165/$C$167)))</f>
        <v>0.23716416192017772</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442959</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6006</v>
      </c>
      <c r="D174" s="80"/>
      <c r="E174" s="72"/>
      <c r="F174" s="206">
        <f>IF($C$179=0,"",IF(C174="[for completion]","",C174/$C$179))</f>
        <v>0.11018363939899833</v>
      </c>
      <c r="G174" s="92"/>
      <c r="H174" s="64"/>
      <c r="L174" s="64"/>
      <c r="M174" s="64"/>
      <c r="N174" s="96"/>
    </row>
    <row r="175" spans="1:14" ht="30.75" customHeight="1" x14ac:dyDescent="0.3">
      <c r="A175" s="66" t="s">
        <v>9</v>
      </c>
      <c r="B175" s="83" t="s">
        <v>1416</v>
      </c>
      <c r="C175" s="358">
        <v>8817</v>
      </c>
      <c r="E175" s="94"/>
      <c r="F175" s="206">
        <f>IF($C$179=0,"",IF(C175="[for completion]","",C175/$C$179))</f>
        <v>0.16175310499183621</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39686</v>
      </c>
      <c r="E177" s="94"/>
      <c r="F177" s="206">
        <f t="shared" ref="F177:F187" si="28">IF($C$179=0,"",IF(C177="[for completion]","",C177/$C$179))</f>
        <v>0.72806325560916541</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54509</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54509</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54509</v>
      </c>
      <c r="E207" s="94"/>
      <c r="F207" s="206"/>
      <c r="G207" s="94"/>
      <c r="H207" s="64"/>
      <c r="L207" s="64"/>
      <c r="M207" s="64"/>
      <c r="N207" s="96"/>
    </row>
    <row r="208" spans="1:14" x14ac:dyDescent="0.3">
      <c r="A208" s="66" t="s">
        <v>339</v>
      </c>
      <c r="B208" s="100" t="s">
        <v>148</v>
      </c>
      <c r="C208" s="194">
        <f>SUM(C193:C206)</f>
        <v>54509</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f>C179-C176</f>
        <v>54509</v>
      </c>
      <c r="E217" s="104"/>
      <c r="F217" s="206">
        <f>IF($C$38=0,"",IF(C217="[for completion]","",IF(C217="","",C217/$C$38)))</f>
        <v>0.11426569788148642</v>
      </c>
      <c r="G217" s="206">
        <f>IF($C$39=0,"",IF(C217="[for completion]","",IF(C217="","",C217/$C$39)))</f>
        <v>0.12305650792590106</v>
      </c>
      <c r="H217" s="64"/>
      <c r="L217" s="64"/>
      <c r="M217" s="64"/>
      <c r="N217" s="96"/>
    </row>
    <row r="218" spans="1:14" x14ac:dyDescent="0.3">
      <c r="A218" s="66" t="s">
        <v>350</v>
      </c>
      <c r="B218" s="62" t="s">
        <v>351</v>
      </c>
      <c r="C218" s="358">
        <f>C176</f>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54509</v>
      </c>
      <c r="E220" s="104"/>
      <c r="F220" s="186">
        <f>SUM(F217:F219)</f>
        <v>0.11426569788148642</v>
      </c>
      <c r="G220" s="186">
        <f>SUM(G217:G219)</f>
        <v>0.12305650792590106</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578"/>
  <sheetViews>
    <sheetView zoomScaleNormal="100" workbookViewId="0"/>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338426</v>
      </c>
      <c r="F12" s="214">
        <f>IF($C$15=0,"",IF(C12="[for completion]","",C12/$C$15))</f>
        <v>0.80628107600711874</v>
      </c>
    </row>
    <row r="13" spans="1:7" x14ac:dyDescent="0.3">
      <c r="A13" s="150" t="s">
        <v>486</v>
      </c>
      <c r="B13" s="150" t="s">
        <v>487</v>
      </c>
      <c r="C13" s="358">
        <v>81311</v>
      </c>
      <c r="F13" s="214">
        <f>IF($C$15=0,"",IF(C13="[for completion]","",C13/$C$15))</f>
        <v>0.19371892399288126</v>
      </c>
    </row>
    <row r="14" spans="1:7" x14ac:dyDescent="0.3">
      <c r="A14" s="150" t="s">
        <v>488</v>
      </c>
      <c r="B14" s="150" t="s">
        <v>146</v>
      </c>
      <c r="C14" s="215">
        <v>0</v>
      </c>
      <c r="F14" s="214">
        <f>IF($C$15=0,"",IF(C14="[for completion]","",C14/$C$15))</f>
        <v>0</v>
      </c>
    </row>
    <row r="15" spans="1:7" x14ac:dyDescent="0.3">
      <c r="A15" s="150" t="s">
        <v>489</v>
      </c>
      <c r="B15" s="165" t="s">
        <v>148</v>
      </c>
      <c r="C15" s="215">
        <f>SUM(C12:C14)</f>
        <v>419737</v>
      </c>
      <c r="F15" s="184">
        <f>SUM(F12:F14)</f>
        <v>1</v>
      </c>
    </row>
    <row r="16" spans="1:7" outlineLevel="1" x14ac:dyDescent="0.3">
      <c r="A16" s="150" t="s">
        <v>490</v>
      </c>
      <c r="B16" s="361" t="s">
        <v>2666</v>
      </c>
      <c r="C16" s="358">
        <v>20029</v>
      </c>
      <c r="F16" s="214">
        <f t="shared" ref="F16:F26" si="0">IF($C$15=0,"",IF(C16="[for completion]","",C16/$C$15))</f>
        <v>4.7717975780071809E-2</v>
      </c>
    </row>
    <row r="17" spans="1:7" outlineLevel="1" x14ac:dyDescent="0.3">
      <c r="A17" s="150" t="s">
        <v>491</v>
      </c>
      <c r="B17" s="361" t="s">
        <v>2667</v>
      </c>
      <c r="C17" s="358">
        <v>38845</v>
      </c>
      <c r="F17" s="214">
        <f t="shared" si="0"/>
        <v>9.2546046691142317E-2</v>
      </c>
    </row>
    <row r="18" spans="1:7" outlineLevel="1" x14ac:dyDescent="0.3">
      <c r="A18" s="150" t="s">
        <v>492</v>
      </c>
      <c r="B18" s="361" t="s">
        <v>2668</v>
      </c>
      <c r="C18" s="358">
        <v>276090</v>
      </c>
      <c r="F18" s="214">
        <f t="shared" si="0"/>
        <v>0.65776903156023891</v>
      </c>
    </row>
    <row r="19" spans="1:7" outlineLevel="1" x14ac:dyDescent="0.3">
      <c r="A19" s="150" t="s">
        <v>493</v>
      </c>
      <c r="B19" s="361" t="s">
        <v>2669</v>
      </c>
      <c r="C19" s="358">
        <v>16377</v>
      </c>
      <c r="F19" s="214">
        <f t="shared" si="0"/>
        <v>3.9017289397884868E-2</v>
      </c>
    </row>
    <row r="20" spans="1:7" outlineLevel="1" x14ac:dyDescent="0.3">
      <c r="A20" s="150" t="s">
        <v>494</v>
      </c>
      <c r="B20" s="361" t="s">
        <v>2670</v>
      </c>
      <c r="C20" s="358">
        <v>128</v>
      </c>
      <c r="F20" s="214">
        <f t="shared" si="0"/>
        <v>3.0495286334061568E-4</v>
      </c>
    </row>
    <row r="21" spans="1:7" outlineLevel="1" x14ac:dyDescent="0.3">
      <c r="A21" s="150" t="s">
        <v>495</v>
      </c>
      <c r="B21" s="361" t="s">
        <v>2671</v>
      </c>
      <c r="C21" s="358">
        <v>25802</v>
      </c>
      <c r="F21" s="214">
        <f t="shared" si="0"/>
        <v>6.147182640558254E-2</v>
      </c>
    </row>
    <row r="22" spans="1:7" outlineLevel="1" x14ac:dyDescent="0.3">
      <c r="A22" s="150" t="s">
        <v>496</v>
      </c>
      <c r="B22" s="361" t="s">
        <v>2672</v>
      </c>
      <c r="C22" s="358">
        <v>11357</v>
      </c>
      <c r="F22" s="214">
        <f t="shared" si="0"/>
        <v>2.7057419288745096E-2</v>
      </c>
    </row>
    <row r="23" spans="1:7" outlineLevel="1" x14ac:dyDescent="0.3">
      <c r="A23" s="150" t="s">
        <v>497</v>
      </c>
      <c r="B23" s="361" t="s">
        <v>2673</v>
      </c>
      <c r="C23" s="358">
        <v>29510</v>
      </c>
      <c r="F23" s="214">
        <f t="shared" si="0"/>
        <v>7.0305929665481007E-2</v>
      </c>
    </row>
    <row r="24" spans="1:7" outlineLevel="1" x14ac:dyDescent="0.3">
      <c r="A24" s="150" t="s">
        <v>498</v>
      </c>
      <c r="B24" s="361" t="s">
        <v>2674</v>
      </c>
      <c r="C24" s="358">
        <v>1384</v>
      </c>
      <c r="F24" s="214">
        <f t="shared" si="0"/>
        <v>3.297302834870407E-3</v>
      </c>
    </row>
    <row r="25" spans="1:7" outlineLevel="1" x14ac:dyDescent="0.3">
      <c r="A25" s="150" t="s">
        <v>499</v>
      </c>
      <c r="B25" s="361" t="s">
        <v>2675</v>
      </c>
      <c r="C25" s="358">
        <v>213</v>
      </c>
      <c r="F25" s="214">
        <f t="shared" si="0"/>
        <v>5.0746062415274321E-4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229961</v>
      </c>
      <c r="D28" s="356">
        <v>17490</v>
      </c>
      <c r="F28" s="356">
        <f>IF(AND(C28="[For completion]",D28="[For completion]"),"[For completion]",SUM(C28:D28))</f>
        <v>247451</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v>7.1000000000000004E-3</v>
      </c>
      <c r="D36" s="275">
        <v>7.2700000000000001E-2</v>
      </c>
      <c r="E36" s="217"/>
      <c r="F36" s="275">
        <v>0.02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v>0.47699999999999998</v>
      </c>
      <c r="D99" s="275">
        <v>0.25230000000000002</v>
      </c>
      <c r="E99" s="184"/>
      <c r="F99" s="275">
        <v>0.43319999999999997</v>
      </c>
      <c r="G99" s="150"/>
    </row>
    <row r="100" spans="1:7" x14ac:dyDescent="0.3">
      <c r="A100" s="150" t="s">
        <v>608</v>
      </c>
      <c r="B100" s="341" t="s">
        <v>2677</v>
      </c>
      <c r="C100" s="275">
        <v>0.1686</v>
      </c>
      <c r="D100" s="275">
        <v>0.19500000000000001</v>
      </c>
      <c r="E100" s="184"/>
      <c r="F100" s="275">
        <v>0.17380000000000001</v>
      </c>
      <c r="G100" s="150"/>
    </row>
    <row r="101" spans="1:7" x14ac:dyDescent="0.3">
      <c r="A101" s="150" t="s">
        <v>609</v>
      </c>
      <c r="B101" s="341" t="s">
        <v>2678</v>
      </c>
      <c r="C101" s="275">
        <v>3.3700000000000001E-2</v>
      </c>
      <c r="D101" s="275">
        <v>5.8000000000000003E-2</v>
      </c>
      <c r="E101" s="184"/>
      <c r="F101" s="275">
        <v>3.8399999999999997E-2</v>
      </c>
      <c r="G101" s="150"/>
    </row>
    <row r="102" spans="1:7" x14ac:dyDescent="0.3">
      <c r="A102" s="150" t="s">
        <v>610</v>
      </c>
      <c r="B102" s="341" t="s">
        <v>2679</v>
      </c>
      <c r="C102" s="275">
        <v>0.19939999999999999</v>
      </c>
      <c r="D102" s="275">
        <v>0.2707</v>
      </c>
      <c r="E102" s="184"/>
      <c r="F102" s="275">
        <v>0.2132</v>
      </c>
      <c r="G102" s="150"/>
    </row>
    <row r="103" spans="1:7" x14ac:dyDescent="0.3">
      <c r="A103" s="150" t="s">
        <v>611</v>
      </c>
      <c r="B103" s="341" t="s">
        <v>2680</v>
      </c>
      <c r="C103" s="275">
        <v>0.12130000000000001</v>
      </c>
      <c r="D103" s="275">
        <v>0.224</v>
      </c>
      <c r="E103" s="184"/>
      <c r="F103" s="275">
        <v>0.14130000000000001</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v>0.84389999999999998</v>
      </c>
      <c r="D150" s="275">
        <v>0.41439999999999999</v>
      </c>
      <c r="E150" s="185"/>
      <c r="F150" s="275">
        <v>0.75900000000000001</v>
      </c>
    </row>
    <row r="151" spans="1:7" x14ac:dyDescent="0.3">
      <c r="A151" s="150" t="s">
        <v>641</v>
      </c>
      <c r="B151" s="150" t="s">
        <v>642</v>
      </c>
      <c r="C151" s="275">
        <v>0.15609999999999999</v>
      </c>
      <c r="D151" s="275">
        <v>0.58560000000000001</v>
      </c>
      <c r="E151" s="185"/>
      <c r="F151" s="275">
        <v>0.24099999999999999</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v>0.51349999999999996</v>
      </c>
      <c r="D160" s="275">
        <v>0.37480000000000002</v>
      </c>
      <c r="E160" s="185"/>
      <c r="F160" s="275">
        <v>0.4874</v>
      </c>
    </row>
    <row r="161" spans="1:7" x14ac:dyDescent="0.3">
      <c r="A161" s="150" t="s">
        <v>653</v>
      </c>
      <c r="B161" s="150" t="s">
        <v>654</v>
      </c>
      <c r="C161" s="275">
        <v>0.48649999999999999</v>
      </c>
      <c r="D161" s="275">
        <v>0.62519999999999998</v>
      </c>
      <c r="E161" s="185"/>
      <c r="F161" s="275">
        <v>0.51259999999999994</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v>8.7999999999999995E-2</v>
      </c>
      <c r="D170" s="275">
        <v>3.0700000000000002E-2</v>
      </c>
      <c r="E170" s="185"/>
      <c r="F170" s="275">
        <v>7.4999999999999997E-2</v>
      </c>
    </row>
    <row r="171" spans="1:7" x14ac:dyDescent="0.3">
      <c r="A171" s="150" t="s">
        <v>665</v>
      </c>
      <c r="B171" s="172" t="s">
        <v>666</v>
      </c>
      <c r="C171" s="275">
        <v>6.7199999999999996E-2</v>
      </c>
      <c r="D171" s="275">
        <v>3.1399999999999997E-2</v>
      </c>
      <c r="E171" s="185"/>
      <c r="F171" s="275">
        <v>5.9400000000000001E-2</v>
      </c>
    </row>
    <row r="172" spans="1:7" x14ac:dyDescent="0.3">
      <c r="A172" s="150" t="s">
        <v>667</v>
      </c>
      <c r="B172" s="172" t="s">
        <v>668</v>
      </c>
      <c r="C172" s="275">
        <v>5.0799999999999998E-2</v>
      </c>
      <c r="D172" s="275">
        <v>4.5400000000000003E-2</v>
      </c>
      <c r="E172" s="184"/>
      <c r="F172" s="275">
        <v>4.9799999999999997E-2</v>
      </c>
    </row>
    <row r="173" spans="1:7" x14ac:dyDescent="0.3">
      <c r="A173" s="150" t="s">
        <v>669</v>
      </c>
      <c r="B173" s="172" t="s">
        <v>670</v>
      </c>
      <c r="C173" s="275">
        <v>8.8999999999999996E-2</v>
      </c>
      <c r="D173" s="275">
        <v>0.10440000000000001</v>
      </c>
      <c r="E173" s="184"/>
      <c r="F173" s="275">
        <v>9.1800000000000007E-2</v>
      </c>
    </row>
    <row r="174" spans="1:7" x14ac:dyDescent="0.3">
      <c r="A174" s="150" t="s">
        <v>671</v>
      </c>
      <c r="B174" s="172" t="s">
        <v>672</v>
      </c>
      <c r="C174" s="275">
        <v>0.70509999999999995</v>
      </c>
      <c r="D174" s="275">
        <v>0.78810000000000002</v>
      </c>
      <c r="E174" s="184"/>
      <c r="F174" s="275">
        <v>0.72399999999999998</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v>6.9999999999999999E-4</v>
      </c>
      <c r="D180" s="275">
        <v>1.9E-3</v>
      </c>
      <c r="E180" s="185"/>
      <c r="F180" s="275">
        <v>8.9999999999999998E-4</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1472</v>
      </c>
      <c r="D187" s="150">
        <v>229961</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174351</v>
      </c>
      <c r="D190" s="358">
        <v>184992</v>
      </c>
      <c r="E190" s="177"/>
      <c r="F190" s="214">
        <f>IF($C$214=0,"",IF(C190="[for completion]","",IF(C190="","",C190/$C$214)))</f>
        <v>0.51518052637644163</v>
      </c>
      <c r="G190" s="214">
        <f>IF($D$214=0,"",IF(D190="[for completion]","",IF(D190="","",D190/$D$214)))</f>
        <v>0.80444945012415148</v>
      </c>
    </row>
    <row r="191" spans="1:7" x14ac:dyDescent="0.3">
      <c r="A191" s="150" t="s">
        <v>692</v>
      </c>
      <c r="B191" s="341" t="s">
        <v>2682</v>
      </c>
      <c r="C191" s="358">
        <v>114349</v>
      </c>
      <c r="D191" s="358">
        <v>40792</v>
      </c>
      <c r="E191" s="177"/>
      <c r="F191" s="214">
        <f t="shared" ref="F191:F213" si="1">IF($C$214=0,"",IF(C191="[for completion]","",IF(C191="","",C191/$C$214)))</f>
        <v>0.33788379768753674</v>
      </c>
      <c r="G191" s="214">
        <f t="shared" ref="G191:G213" si="2">IF($D$214=0,"",IF(D191="[for completion]","",IF(D191="","",D191/$D$214)))</f>
        <v>0.1773866003365788</v>
      </c>
    </row>
    <row r="192" spans="1:7" x14ac:dyDescent="0.3">
      <c r="A192" s="150" t="s">
        <v>693</v>
      </c>
      <c r="B192" s="341" t="s">
        <v>2683</v>
      </c>
      <c r="C192" s="358">
        <v>30163</v>
      </c>
      <c r="D192" s="358">
        <v>3763</v>
      </c>
      <c r="E192" s="177"/>
      <c r="F192" s="214">
        <f t="shared" si="1"/>
        <v>8.912704955573876E-2</v>
      </c>
      <c r="G192" s="214">
        <f t="shared" si="2"/>
        <v>1.6363644270115368E-2</v>
      </c>
    </row>
    <row r="193" spans="1:7" x14ac:dyDescent="0.3">
      <c r="A193" s="150" t="s">
        <v>694</v>
      </c>
      <c r="B193" s="341" t="s">
        <v>2684</v>
      </c>
      <c r="C193" s="358">
        <v>9513</v>
      </c>
      <c r="D193" s="358">
        <v>319</v>
      </c>
      <c r="E193" s="177"/>
      <c r="F193" s="214">
        <f t="shared" si="1"/>
        <v>2.8109459351647475E-2</v>
      </c>
      <c r="G193" s="214">
        <f t="shared" si="2"/>
        <v>1.3871917412082919E-3</v>
      </c>
    </row>
    <row r="194" spans="1:7" x14ac:dyDescent="0.3">
      <c r="A194" s="150" t="s">
        <v>695</v>
      </c>
      <c r="B194" s="341" t="s">
        <v>2684</v>
      </c>
      <c r="C194" s="358">
        <v>4215</v>
      </c>
      <c r="D194" s="358">
        <v>60</v>
      </c>
      <c r="E194" s="177"/>
      <c r="F194" s="214">
        <f t="shared" si="1"/>
        <v>1.2454680034394419E-2</v>
      </c>
      <c r="G194" s="214">
        <f t="shared" si="2"/>
        <v>2.6091380712381666E-4</v>
      </c>
    </row>
    <row r="195" spans="1:7" x14ac:dyDescent="0.3">
      <c r="A195" s="150" t="s">
        <v>696</v>
      </c>
      <c r="B195" s="341" t="s">
        <v>2685</v>
      </c>
      <c r="C195" s="358">
        <v>5836</v>
      </c>
      <c r="D195" s="358">
        <v>35</v>
      </c>
      <c r="E195" s="177"/>
      <c r="F195" s="214">
        <f t="shared" si="1"/>
        <v>1.7244486994241002E-2</v>
      </c>
      <c r="G195" s="214">
        <f t="shared" si="2"/>
        <v>1.5219972082222637E-4</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338427</v>
      </c>
      <c r="D214" s="219">
        <f>SUM(D190:D213)</f>
        <v>229961</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0.56120000000000003</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237253</v>
      </c>
      <c r="D241" s="218" t="s">
        <v>1241</v>
      </c>
      <c r="F241" s="214">
        <f>IF($C$249=0,"",IF(C241="[Mark as ND1 if not relevant]","",C241/$C$249))</f>
        <v>0.70104838280746751</v>
      </c>
      <c r="G241" s="214" t="str">
        <f>IF($D$249=0,"",IF(D241="[Mark as ND1 if not relevant]","",D241/$D$249))</f>
        <v/>
      </c>
    </row>
    <row r="242" spans="1:7" x14ac:dyDescent="0.3">
      <c r="A242" s="150" t="s">
        <v>755</v>
      </c>
      <c r="B242" s="150" t="s">
        <v>723</v>
      </c>
      <c r="C242" s="358">
        <v>43360</v>
      </c>
      <c r="D242" s="256" t="s">
        <v>1241</v>
      </c>
      <c r="F242" s="214">
        <f t="shared" ref="F242:F248" si="5">IF($C$249=0,"",IF(C242="[Mark as ND1 if not relevant]","",C242/$C$249))</f>
        <v>0.1281225437761874</v>
      </c>
      <c r="G242" s="214" t="str">
        <f t="shared" ref="G242:G248" si="6">IF($D$249=0,"",IF(D242="[Mark as ND1 if not relevant]","",D242/$D$249))</f>
        <v/>
      </c>
    </row>
    <row r="243" spans="1:7" x14ac:dyDescent="0.3">
      <c r="A243" s="150" t="s">
        <v>756</v>
      </c>
      <c r="B243" s="150" t="s">
        <v>725</v>
      </c>
      <c r="C243" s="358">
        <v>30825</v>
      </c>
      <c r="D243" s="256" t="s">
        <v>1241</v>
      </c>
      <c r="F243" s="214">
        <f t="shared" si="5"/>
        <v>9.1083427396240244E-2</v>
      </c>
      <c r="G243" s="214" t="str">
        <f t="shared" si="6"/>
        <v/>
      </c>
    </row>
    <row r="244" spans="1:7" x14ac:dyDescent="0.3">
      <c r="A244" s="150" t="s">
        <v>757</v>
      </c>
      <c r="B244" s="150" t="s">
        <v>727</v>
      </c>
      <c r="C244" s="358">
        <v>18437</v>
      </c>
      <c r="D244" s="256" t="s">
        <v>1241</v>
      </c>
      <c r="F244" s="214">
        <f t="shared" si="5"/>
        <v>5.4478674806309205E-2</v>
      </c>
      <c r="G244" s="214" t="str">
        <f t="shared" si="6"/>
        <v/>
      </c>
    </row>
    <row r="245" spans="1:7" x14ac:dyDescent="0.3">
      <c r="A245" s="150" t="s">
        <v>758</v>
      </c>
      <c r="B245" s="150" t="s">
        <v>729</v>
      </c>
      <c r="C245" s="358">
        <v>6929</v>
      </c>
      <c r="D245" s="256" t="s">
        <v>1241</v>
      </c>
      <c r="F245" s="214">
        <f t="shared" si="5"/>
        <v>2.0474195245046185E-2</v>
      </c>
      <c r="G245" s="214" t="str">
        <f t="shared" si="6"/>
        <v/>
      </c>
    </row>
    <row r="246" spans="1:7" x14ac:dyDescent="0.3">
      <c r="A246" s="150" t="s">
        <v>759</v>
      </c>
      <c r="B246" s="150" t="s">
        <v>731</v>
      </c>
      <c r="C246" s="358">
        <v>1063</v>
      </c>
      <c r="D246" s="256" t="s">
        <v>1241</v>
      </c>
      <c r="F246" s="214">
        <f t="shared" si="5"/>
        <v>3.1410116244023805E-3</v>
      </c>
      <c r="G246" s="214" t="str">
        <f t="shared" si="6"/>
        <v/>
      </c>
    </row>
    <row r="247" spans="1:7" x14ac:dyDescent="0.3">
      <c r="A247" s="150" t="s">
        <v>760</v>
      </c>
      <c r="B247" s="150" t="s">
        <v>733</v>
      </c>
      <c r="C247" s="358">
        <v>275</v>
      </c>
      <c r="D247" s="256" t="s">
        <v>1241</v>
      </c>
      <c r="F247" s="214">
        <f t="shared" si="5"/>
        <v>8.1258532145875317E-4</v>
      </c>
      <c r="G247" s="214" t="str">
        <f t="shared" si="6"/>
        <v/>
      </c>
    </row>
    <row r="248" spans="1:7" x14ac:dyDescent="0.3">
      <c r="A248" s="150" t="s">
        <v>761</v>
      </c>
      <c r="B248" s="150" t="s">
        <v>735</v>
      </c>
      <c r="C248" s="358">
        <v>284</v>
      </c>
      <c r="D248" s="256" t="s">
        <v>1241</v>
      </c>
      <c r="F248" s="214">
        <f t="shared" si="5"/>
        <v>8.3917902288831235E-4</v>
      </c>
      <c r="G248" s="214" t="str">
        <f t="shared" si="6"/>
        <v/>
      </c>
    </row>
    <row r="249" spans="1:7" x14ac:dyDescent="0.3">
      <c r="A249" s="150" t="s">
        <v>762</v>
      </c>
      <c r="B249" s="180" t="s">
        <v>148</v>
      </c>
      <c r="C249" s="215">
        <f>SUM(C241:C248)</f>
        <v>338426</v>
      </c>
      <c r="D249" s="218">
        <f>SUM(D241:D248)</f>
        <v>0</v>
      </c>
      <c r="F249" s="184">
        <f>SUM(F241:F248)</f>
        <v>1</v>
      </c>
      <c r="G249" s="184">
        <f>SUM(G241:G248)</f>
        <v>0</v>
      </c>
    </row>
    <row r="250" spans="1:7" outlineLevel="1" x14ac:dyDescent="0.3">
      <c r="A250" s="150" t="s">
        <v>763</v>
      </c>
      <c r="B250" s="167" t="s">
        <v>738</v>
      </c>
      <c r="C250" s="358">
        <v>116</v>
      </c>
      <c r="D250" s="256" t="s">
        <v>1241</v>
      </c>
      <c r="F250" s="214">
        <f t="shared" ref="F250:F255" si="7">IF($C$249=0,"",IF(C250="[for completion]","",C250/$C$249))</f>
        <v>3.4276326286987409E-4</v>
      </c>
      <c r="G250" s="214" t="str">
        <f t="shared" ref="G250:G255" si="8">IF($D$249=0,"",IF(D250="[for completion]","",D250/$D$249))</f>
        <v/>
      </c>
    </row>
    <row r="251" spans="1:7" outlineLevel="1" x14ac:dyDescent="0.3">
      <c r="A251" s="150" t="s">
        <v>764</v>
      </c>
      <c r="B251" s="167" t="s">
        <v>740</v>
      </c>
      <c r="C251" s="358">
        <v>57</v>
      </c>
      <c r="D251" s="256" t="s">
        <v>1241</v>
      </c>
      <c r="F251" s="214">
        <f t="shared" si="7"/>
        <v>1.6842677572054157E-4</v>
      </c>
      <c r="G251" s="214" t="str">
        <f t="shared" si="8"/>
        <v/>
      </c>
    </row>
    <row r="252" spans="1:7" outlineLevel="1" x14ac:dyDescent="0.3">
      <c r="A252" s="150" t="s">
        <v>765</v>
      </c>
      <c r="B252" s="167" t="s">
        <v>742</v>
      </c>
      <c r="C252" s="358">
        <v>29</v>
      </c>
      <c r="D252" s="256" t="s">
        <v>1241</v>
      </c>
      <c r="F252" s="214">
        <f t="shared" si="7"/>
        <v>8.5690815717468522E-5</v>
      </c>
      <c r="G252" s="214" t="str">
        <f t="shared" si="8"/>
        <v/>
      </c>
    </row>
    <row r="253" spans="1:7" outlineLevel="1" x14ac:dyDescent="0.3">
      <c r="A253" s="150" t="s">
        <v>766</v>
      </c>
      <c r="B253" s="167" t="s">
        <v>744</v>
      </c>
      <c r="C253" s="358">
        <v>18</v>
      </c>
      <c r="D253" s="256" t="s">
        <v>1241</v>
      </c>
      <c r="F253" s="214">
        <f t="shared" si="7"/>
        <v>5.318740285911839E-5</v>
      </c>
      <c r="G253" s="214" t="str">
        <f t="shared" si="8"/>
        <v/>
      </c>
    </row>
    <row r="254" spans="1:7" outlineLevel="1" x14ac:dyDescent="0.3">
      <c r="A254" s="150" t="s">
        <v>767</v>
      </c>
      <c r="B254" s="167" t="s">
        <v>746</v>
      </c>
      <c r="C254" s="358">
        <v>11</v>
      </c>
      <c r="D254" s="256" t="s">
        <v>1241</v>
      </c>
      <c r="F254" s="214">
        <f t="shared" si="7"/>
        <v>3.2503412858350125E-5</v>
      </c>
      <c r="G254" s="214" t="str">
        <f t="shared" si="8"/>
        <v/>
      </c>
    </row>
    <row r="255" spans="1:7" outlineLevel="1" x14ac:dyDescent="0.3">
      <c r="A255" s="150" t="s">
        <v>768</v>
      </c>
      <c r="B255" s="167" t="s">
        <v>748</v>
      </c>
      <c r="C255" s="358">
        <v>54</v>
      </c>
      <c r="D255" s="256" t="s">
        <v>1241</v>
      </c>
      <c r="F255" s="214">
        <f t="shared" si="7"/>
        <v>1.5956220857735518E-4</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v>0.81579999999999997</v>
      </c>
      <c r="E260" s="166"/>
      <c r="F260" s="166"/>
      <c r="G260" s="166"/>
    </row>
    <row r="261" spans="1:14" x14ac:dyDescent="0.3">
      <c r="A261" s="150" t="s">
        <v>775</v>
      </c>
      <c r="B261" s="150" t="s">
        <v>776</v>
      </c>
      <c r="C261" s="275">
        <v>4.8399999999999999E-2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v>0.1358</v>
      </c>
      <c r="E265" s="166"/>
      <c r="F265" s="166"/>
    </row>
    <row r="266" spans="1:14" outlineLevel="1" x14ac:dyDescent="0.3">
      <c r="A266" s="150" t="s">
        <v>780</v>
      </c>
      <c r="B266" s="361" t="s">
        <v>2686</v>
      </c>
      <c r="C266" s="275">
        <v>4.0000000000000002E-4</v>
      </c>
      <c r="E266" s="166"/>
      <c r="F266" s="166"/>
    </row>
    <row r="267" spans="1:14" outlineLevel="1" x14ac:dyDescent="0.3">
      <c r="A267" s="274" t="s">
        <v>781</v>
      </c>
      <c r="B267" s="361" t="s">
        <v>782</v>
      </c>
      <c r="C267" s="275">
        <v>7.6200000000000004E-2</v>
      </c>
      <c r="E267" s="166"/>
      <c r="F267" s="166"/>
    </row>
    <row r="268" spans="1:14" outlineLevel="1" x14ac:dyDescent="0.3">
      <c r="A268" s="274" t="s">
        <v>783</v>
      </c>
      <c r="B268" s="361" t="s">
        <v>784</v>
      </c>
      <c r="C268" s="275">
        <v>5.9200000000000003E-2</v>
      </c>
      <c r="E268" s="166"/>
      <c r="F268" s="166"/>
    </row>
    <row r="269" spans="1:14" outlineLevel="1" x14ac:dyDescent="0.3">
      <c r="A269" s="274" t="s">
        <v>785</v>
      </c>
      <c r="B269" s="361" t="s">
        <v>786</v>
      </c>
      <c r="C269" s="184">
        <v>0</v>
      </c>
      <c r="E269" s="166"/>
      <c r="F269" s="166"/>
    </row>
    <row r="270" spans="1:14" outlineLevel="1" x14ac:dyDescent="0.3">
      <c r="A270" s="274" t="s">
        <v>787</v>
      </c>
      <c r="B270" s="361" t="s">
        <v>788</v>
      </c>
      <c r="C270" s="184">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4649</v>
      </c>
      <c r="D413" s="177"/>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10128</v>
      </c>
      <c r="D416" s="362">
        <v>9113</v>
      </c>
      <c r="E416" s="177"/>
      <c r="F416" s="214">
        <f t="shared" ref="F416:F439" si="17">IF($C$440=0,"",IF(C416="[for completion]","",C416/$C$440))</f>
        <v>0.12456032468331078</v>
      </c>
      <c r="G416" s="214">
        <f t="shared" ref="G416:G439" si="18">IF($D$440=0,"",IF(D416="[for completion]","",D416/$D$440))</f>
        <v>0.52104059462550023</v>
      </c>
    </row>
    <row r="417" spans="1:7" x14ac:dyDescent="0.3">
      <c r="A417" s="278" t="s">
        <v>2150</v>
      </c>
      <c r="B417" s="341" t="s">
        <v>2682</v>
      </c>
      <c r="C417" s="358">
        <v>16334</v>
      </c>
      <c r="D417" s="362">
        <v>5110</v>
      </c>
      <c r="E417" s="177"/>
      <c r="F417" s="214">
        <f t="shared" si="17"/>
        <v>0.20088549993850696</v>
      </c>
      <c r="G417" s="214">
        <f t="shared" si="18"/>
        <v>0.29216695254431102</v>
      </c>
    </row>
    <row r="418" spans="1:7" x14ac:dyDescent="0.3">
      <c r="A418" s="278" t="s">
        <v>2151</v>
      </c>
      <c r="B418" s="341" t="s">
        <v>2683</v>
      </c>
      <c r="C418" s="358">
        <v>24676</v>
      </c>
      <c r="D418" s="362">
        <v>2818</v>
      </c>
      <c r="E418" s="177"/>
      <c r="F418" s="214">
        <f t="shared" si="17"/>
        <v>0.30348050670274257</v>
      </c>
      <c r="G418" s="214">
        <f t="shared" si="18"/>
        <v>0.16112064036592338</v>
      </c>
    </row>
    <row r="419" spans="1:7" x14ac:dyDescent="0.3">
      <c r="A419" s="278" t="s">
        <v>2152</v>
      </c>
      <c r="B419" s="341" t="s">
        <v>2684</v>
      </c>
      <c r="C419" s="358">
        <v>9276</v>
      </c>
      <c r="D419" s="362">
        <v>301</v>
      </c>
      <c r="E419" s="177"/>
      <c r="F419" s="214">
        <f t="shared" si="17"/>
        <v>0.1140819087443119</v>
      </c>
      <c r="G419" s="214">
        <f t="shared" si="18"/>
        <v>1.7209834190966267E-2</v>
      </c>
    </row>
    <row r="420" spans="1:7" x14ac:dyDescent="0.3">
      <c r="A420" s="278" t="s">
        <v>2153</v>
      </c>
      <c r="B420" s="341" t="s">
        <v>2684</v>
      </c>
      <c r="C420" s="358">
        <v>5871</v>
      </c>
      <c r="D420" s="362">
        <v>85</v>
      </c>
      <c r="E420" s="177"/>
      <c r="F420" s="214">
        <f t="shared" si="17"/>
        <v>7.2205140819087438E-2</v>
      </c>
      <c r="G420" s="214">
        <f t="shared" si="18"/>
        <v>4.8599199542595766E-3</v>
      </c>
    </row>
    <row r="421" spans="1:7" x14ac:dyDescent="0.3">
      <c r="A421" s="278" t="s">
        <v>2154</v>
      </c>
      <c r="B421" s="341" t="s">
        <v>2685</v>
      </c>
      <c r="C421" s="358">
        <v>15025</v>
      </c>
      <c r="D421" s="362">
        <v>63</v>
      </c>
      <c r="E421" s="177"/>
      <c r="F421" s="214">
        <f t="shared" si="17"/>
        <v>0.18478661911204033</v>
      </c>
      <c r="G421" s="214">
        <f t="shared" si="18"/>
        <v>3.6020583190394511E-3</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81310</v>
      </c>
      <c r="D440" s="219">
        <f>SUM(D416:D439)</f>
        <v>17490</v>
      </c>
      <c r="E440" s="166"/>
      <c r="F440" s="220">
        <f>SUM(F416:F439)</f>
        <v>1</v>
      </c>
      <c r="G440" s="220">
        <f>SUM(G416:G439)</f>
        <v>0.99999999999999989</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0.43619999999999998</v>
      </c>
      <c r="G464" s="150"/>
    </row>
    <row r="465" spans="1:7" x14ac:dyDescent="0.3">
      <c r="A465" s="278"/>
      <c r="G465" s="150"/>
    </row>
    <row r="466" spans="1:7" x14ac:dyDescent="0.3">
      <c r="A466" s="278"/>
      <c r="B466" s="171" t="s">
        <v>719</v>
      </c>
      <c r="G466" s="150"/>
    </row>
    <row r="467" spans="1:7" x14ac:dyDescent="0.3">
      <c r="A467" s="278" t="s">
        <v>2178</v>
      </c>
      <c r="B467" s="150" t="s">
        <v>721</v>
      </c>
      <c r="C467" s="358">
        <v>61528</v>
      </c>
      <c r="D467" s="362" t="s">
        <v>1241</v>
      </c>
      <c r="F467" s="214">
        <f>IF($C$475=0,"",IF(C467="[Mark as ND1 if not relevant]","",C467/$C$475))</f>
        <v>0.75669958554193162</v>
      </c>
      <c r="G467" s="214" t="str">
        <f>IF($D$475=0,"",IF(D467="[Mark as ND1 if not relevant]","",D467/$D$475))</f>
        <v/>
      </c>
    </row>
    <row r="468" spans="1:7" x14ac:dyDescent="0.3">
      <c r="A468" s="278" t="s">
        <v>2179</v>
      </c>
      <c r="B468" s="150" t="s">
        <v>723</v>
      </c>
      <c r="C468" s="358">
        <v>10127</v>
      </c>
      <c r="D468" s="362" t="s">
        <v>1241</v>
      </c>
      <c r="F468" s="214">
        <f t="shared" ref="F468:F474" si="21">IF($C$475=0,"",IF(C468="[Mark as ND1 if not relevant]","",C468/$C$475))</f>
        <v>0.12454649432426117</v>
      </c>
      <c r="G468" s="214" t="str">
        <f t="shared" ref="G468:G474" si="22">IF($D$475=0,"",IF(D468="[Mark as ND1 if not relevant]","",D468/$D$475))</f>
        <v/>
      </c>
    </row>
    <row r="469" spans="1:7" x14ac:dyDescent="0.3">
      <c r="A469" s="278" t="s">
        <v>2180</v>
      </c>
      <c r="B469" s="150" t="s">
        <v>725</v>
      </c>
      <c r="C469" s="358">
        <v>6535</v>
      </c>
      <c r="D469" s="362" t="s">
        <v>1241</v>
      </c>
      <c r="F469" s="214">
        <f t="shared" si="21"/>
        <v>8.0370429585172973E-2</v>
      </c>
      <c r="G469" s="214" t="str">
        <f t="shared" si="22"/>
        <v/>
      </c>
    </row>
    <row r="470" spans="1:7" x14ac:dyDescent="0.3">
      <c r="A470" s="278" t="s">
        <v>2181</v>
      </c>
      <c r="B470" s="150" t="s">
        <v>727</v>
      </c>
      <c r="C470" s="358">
        <v>2013</v>
      </c>
      <c r="D470" s="362" t="s">
        <v>1241</v>
      </c>
      <c r="F470" s="214">
        <f t="shared" si="21"/>
        <v>2.4756797973213958E-2</v>
      </c>
      <c r="G470" s="214" t="str">
        <f t="shared" si="22"/>
        <v/>
      </c>
    </row>
    <row r="471" spans="1:7" x14ac:dyDescent="0.3">
      <c r="A471" s="278" t="s">
        <v>2182</v>
      </c>
      <c r="B471" s="150" t="s">
        <v>729</v>
      </c>
      <c r="C471" s="358">
        <v>645</v>
      </c>
      <c r="D471" s="362" t="s">
        <v>1241</v>
      </c>
      <c r="F471" s="214">
        <f t="shared" si="21"/>
        <v>7.9325060569910583E-3</v>
      </c>
      <c r="G471" s="214" t="str">
        <f t="shared" si="22"/>
        <v/>
      </c>
    </row>
    <row r="472" spans="1:7" x14ac:dyDescent="0.3">
      <c r="A472" s="278" t="s">
        <v>2183</v>
      </c>
      <c r="B472" s="150" t="s">
        <v>731</v>
      </c>
      <c r="C472" s="358">
        <v>262</v>
      </c>
      <c r="D472" s="362" t="s">
        <v>1241</v>
      </c>
      <c r="F472" s="214">
        <f t="shared" si="21"/>
        <v>3.2221962588087714E-3</v>
      </c>
      <c r="G472" s="214" t="str">
        <f t="shared" si="22"/>
        <v/>
      </c>
    </row>
    <row r="473" spans="1:7" x14ac:dyDescent="0.3">
      <c r="A473" s="278" t="s">
        <v>2184</v>
      </c>
      <c r="B473" s="150" t="s">
        <v>733</v>
      </c>
      <c r="C473" s="358">
        <v>89</v>
      </c>
      <c r="D473" s="362" t="s">
        <v>1241</v>
      </c>
      <c r="F473" s="214">
        <f t="shared" si="21"/>
        <v>1.0945628512747353E-3</v>
      </c>
      <c r="G473" s="214" t="str">
        <f t="shared" si="22"/>
        <v/>
      </c>
    </row>
    <row r="474" spans="1:7" x14ac:dyDescent="0.3">
      <c r="A474" s="278" t="s">
        <v>2185</v>
      </c>
      <c r="B474" s="150" t="s">
        <v>735</v>
      </c>
      <c r="C474" s="358">
        <v>112</v>
      </c>
      <c r="D474" s="362" t="s">
        <v>1241</v>
      </c>
      <c r="F474" s="214">
        <f t="shared" si="21"/>
        <v>1.3774274083457343E-3</v>
      </c>
      <c r="G474" s="214" t="str">
        <f t="shared" si="22"/>
        <v/>
      </c>
    </row>
    <row r="475" spans="1:7" x14ac:dyDescent="0.3">
      <c r="A475" s="278" t="s">
        <v>2186</v>
      </c>
      <c r="B475" s="180" t="s">
        <v>148</v>
      </c>
      <c r="C475" s="215">
        <f>SUM(C467:C474)</f>
        <v>81311</v>
      </c>
      <c r="D475" s="218">
        <f>SUM(D467:D474)</f>
        <v>0</v>
      </c>
      <c r="F475" s="184">
        <f>SUM(F467:F474)</f>
        <v>1</v>
      </c>
      <c r="G475" s="184">
        <f>SUM(G467:G474)</f>
        <v>0</v>
      </c>
    </row>
    <row r="476" spans="1:7" outlineLevel="1" x14ac:dyDescent="0.3">
      <c r="A476" s="278" t="s">
        <v>2187</v>
      </c>
      <c r="B476" s="167" t="s">
        <v>738</v>
      </c>
      <c r="C476" s="358">
        <v>36</v>
      </c>
      <c r="D476" s="362" t="s">
        <v>1241</v>
      </c>
      <c r="F476" s="214">
        <f t="shared" ref="F476:F481" si="23">IF($C$475=0,"",IF(C476="[for completion]","",C476/$C$475))</f>
        <v>4.4274452411112886E-4</v>
      </c>
      <c r="G476" s="214" t="str">
        <f t="shared" ref="G476:G481" si="24">IF($D$475=0,"",IF(D476="[for completion]","",D476/$D$475))</f>
        <v/>
      </c>
    </row>
    <row r="477" spans="1:7" outlineLevel="1" x14ac:dyDescent="0.3">
      <c r="A477" s="278" t="s">
        <v>2188</v>
      </c>
      <c r="B477" s="167" t="s">
        <v>740</v>
      </c>
      <c r="C477" s="358">
        <v>18</v>
      </c>
      <c r="D477" s="362" t="s">
        <v>1241</v>
      </c>
      <c r="F477" s="214">
        <f t="shared" si="23"/>
        <v>2.2137226205556443E-4</v>
      </c>
      <c r="G477" s="214" t="str">
        <f t="shared" si="24"/>
        <v/>
      </c>
    </row>
    <row r="478" spans="1:7" outlineLevel="1" x14ac:dyDescent="0.3">
      <c r="A478" s="278" t="s">
        <v>2189</v>
      </c>
      <c r="B478" s="167" t="s">
        <v>742</v>
      </c>
      <c r="C478" s="358">
        <v>8</v>
      </c>
      <c r="D478" s="362" t="s">
        <v>1241</v>
      </c>
      <c r="F478" s="214">
        <f t="shared" si="23"/>
        <v>9.838767202469531E-5</v>
      </c>
      <c r="G478" s="214" t="str">
        <f t="shared" si="24"/>
        <v/>
      </c>
    </row>
    <row r="479" spans="1:7" outlineLevel="1" x14ac:dyDescent="0.3">
      <c r="A479" s="278" t="s">
        <v>2190</v>
      </c>
      <c r="B479" s="167" t="s">
        <v>744</v>
      </c>
      <c r="C479" s="358">
        <v>6</v>
      </c>
      <c r="D479" s="362" t="s">
        <v>1241</v>
      </c>
      <c r="F479" s="214">
        <f t="shared" si="23"/>
        <v>7.3790754018521486E-5</v>
      </c>
      <c r="G479" s="214" t="str">
        <f t="shared" si="24"/>
        <v/>
      </c>
    </row>
    <row r="480" spans="1:7" outlineLevel="1" x14ac:dyDescent="0.3">
      <c r="A480" s="278" t="s">
        <v>2191</v>
      </c>
      <c r="B480" s="167" t="s">
        <v>746</v>
      </c>
      <c r="C480" s="358">
        <v>6</v>
      </c>
      <c r="D480" s="362" t="s">
        <v>1241</v>
      </c>
      <c r="F480" s="214">
        <f t="shared" si="23"/>
        <v>7.3790754018521486E-5</v>
      </c>
      <c r="G480" s="214" t="str">
        <f t="shared" si="24"/>
        <v/>
      </c>
    </row>
    <row r="481" spans="1:7" outlineLevel="1" x14ac:dyDescent="0.3">
      <c r="A481" s="278" t="s">
        <v>2192</v>
      </c>
      <c r="B481" s="167" t="s">
        <v>748</v>
      </c>
      <c r="C481" s="358">
        <v>38</v>
      </c>
      <c r="D481" s="362" t="s">
        <v>1241</v>
      </c>
      <c r="F481" s="214">
        <f t="shared" si="23"/>
        <v>4.673414421173027E-4</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v>0.30780000000000002</v>
      </c>
      <c r="G487" s="150"/>
    </row>
    <row r="488" spans="1:7" x14ac:dyDescent="0.3">
      <c r="A488" s="278" t="s">
        <v>2382</v>
      </c>
      <c r="B488" s="171" t="s">
        <v>808</v>
      </c>
      <c r="C488" s="275">
        <v>5.28E-2</v>
      </c>
      <c r="G488" s="150"/>
    </row>
    <row r="489" spans="1:7" x14ac:dyDescent="0.3">
      <c r="A489" s="278" t="s">
        <v>2383</v>
      </c>
      <c r="B489" s="171" t="s">
        <v>809</v>
      </c>
      <c r="C489" s="275">
        <v>2.3E-3</v>
      </c>
      <c r="G489" s="150"/>
    </row>
    <row r="490" spans="1:7" x14ac:dyDescent="0.3">
      <c r="A490" s="278" t="s">
        <v>2384</v>
      </c>
      <c r="B490" s="171" t="s">
        <v>810</v>
      </c>
      <c r="C490" s="275">
        <v>0.13969999999999999</v>
      </c>
      <c r="G490" s="150"/>
    </row>
    <row r="491" spans="1:7" x14ac:dyDescent="0.3">
      <c r="A491" s="278" t="s">
        <v>2385</v>
      </c>
      <c r="B491" s="171" t="s">
        <v>811</v>
      </c>
      <c r="C491" s="275">
        <v>0.47770000000000001</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v>2.5999999999999999E-3</v>
      </c>
      <c r="G496" s="150"/>
    </row>
    <row r="497" spans="1:7" x14ac:dyDescent="0.3">
      <c r="A497" s="340" t="s">
        <v>2534</v>
      </c>
      <c r="B497" s="243" t="s">
        <v>814</v>
      </c>
      <c r="C497" s="184" t="s">
        <v>1241</v>
      </c>
      <c r="G497" s="150"/>
    </row>
    <row r="498" spans="1:7" x14ac:dyDescent="0.3">
      <c r="A498" s="340" t="s">
        <v>2535</v>
      </c>
      <c r="B498" s="243" t="s">
        <v>146</v>
      </c>
      <c r="C498" s="275">
        <v>1.7000000000000001E-2</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HTT CC2 Q2 2021</dc:title>
  <dc:creator>Nordea Kredit</dc:creator>
  <cp:lastPrinted>2021-07-27T12:57:34Z</cp:lastPrinted>
  <dcterms:created xsi:type="dcterms:W3CDTF">2016-04-21T08:07:20Z</dcterms:created>
  <dcterms:modified xsi:type="dcterms:W3CDTF">2021-07-27T12:59:42Z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2021-07-27T12:55:36Z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cb6436b3-717c-41c1-9973-f4a2280086ed</vt:lpwstr>
  </property>
  <property fmtid="{D5CDD505-2E9C-101B-9397-08002B2CF9AE}" pid="8" name="MSIP_Label_5ec17ee5-d002-416f-a486-c5f1fad2d957_ContentBits">
    <vt:lpwstr>0</vt:lpwstr>
  </property>
</Properties>
</file>